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multigen_OA\RAnalysis\Data\Survival_Size\raw_data\"/>
    </mc:Choice>
  </mc:AlternateContent>
  <bookViews>
    <workbookView xWindow="1176" yWindow="0" windowWidth="27636" windowHeight="13020" firstSheet="5" activeTab="11"/>
  </bookViews>
  <sheets>
    <sheet name="READ ME" sheetId="1" r:id="rId1"/>
    <sheet name="ForQuickView" sheetId="2" r:id="rId2"/>
    <sheet name="ForR" sheetId="3" r:id="rId3"/>
    <sheet name="Pivot Table and Plot" sheetId="4" r:id="rId4"/>
    <sheet name="Age 2d (7.28.21)" sheetId="5" r:id="rId5"/>
    <sheet name="Age 4d (7.30.21)" sheetId="6" r:id="rId6"/>
    <sheet name="Age 6d (8.1.21)" sheetId="7" r:id="rId7"/>
    <sheet name="Age 8d (8.3.21)" sheetId="8" r:id="rId8"/>
    <sheet name="Age 10d (8.5.21)" sheetId="9" r:id="rId9"/>
    <sheet name="Age 14d (8.9.21)" sheetId="10" r:id="rId10"/>
    <sheet name="Age 16d (8.11.21)" sheetId="11" r:id="rId11"/>
    <sheet name="Age 18d (8.13.21)" sheetId="12" r:id="rId12"/>
    <sheet name="Sheet2" sheetId="13" r:id="rId13"/>
  </sheets>
  <calcPr calcId="162913"/>
  <pivotCaches>
    <pivotCache cacheId="4" r:id="rId14"/>
  </pivotCaches>
</workbook>
</file>

<file path=xl/calcChain.xml><?xml version="1.0" encoding="utf-8"?>
<calcChain xmlns="http://schemas.openxmlformats.org/spreadsheetml/2006/main">
  <c r="Y31" i="12" l="1"/>
  <c r="Y40" i="12" s="1"/>
  <c r="X31" i="12"/>
  <c r="X40" i="12" s="1"/>
  <c r="W31" i="12"/>
  <c r="W40" i="12" s="1"/>
  <c r="Y30" i="12"/>
  <c r="Y39" i="12" s="1"/>
  <c r="X30" i="12"/>
  <c r="X39" i="12" s="1"/>
  <c r="W30" i="12"/>
  <c r="W39" i="12" s="1"/>
  <c r="Y29" i="12"/>
  <c r="Y38" i="12" s="1"/>
  <c r="X29" i="12"/>
  <c r="X38" i="12" s="1"/>
  <c r="W29" i="12"/>
  <c r="W38" i="12" s="1"/>
  <c r="Y28" i="12"/>
  <c r="X28" i="12"/>
  <c r="W28" i="12"/>
  <c r="W37" i="12" s="1"/>
  <c r="Y27" i="12"/>
  <c r="Y36" i="12" s="1"/>
  <c r="X27" i="12"/>
  <c r="X36" i="12" s="1"/>
  <c r="W27" i="12"/>
  <c r="W36" i="12" s="1"/>
  <c r="Y23" i="12"/>
  <c r="X23" i="12"/>
  <c r="W23" i="12"/>
  <c r="Y22" i="12"/>
  <c r="X22" i="12"/>
  <c r="W22" i="12"/>
  <c r="Y21" i="12"/>
  <c r="X21" i="12"/>
  <c r="W21" i="12"/>
  <c r="Y20" i="12"/>
  <c r="X20" i="12"/>
  <c r="W20" i="12"/>
  <c r="Y19" i="12"/>
  <c r="X19" i="12"/>
  <c r="W19" i="12"/>
  <c r="Y14" i="12"/>
  <c r="X14" i="12"/>
  <c r="W14" i="12"/>
  <c r="Y12" i="12"/>
  <c r="X12" i="12"/>
  <c r="W12" i="12"/>
  <c r="Y11" i="12"/>
  <c r="X11" i="12"/>
  <c r="W11" i="12"/>
  <c r="X8" i="12"/>
  <c r="Y7" i="12"/>
  <c r="X7" i="12"/>
  <c r="W7" i="12"/>
  <c r="Y6" i="12"/>
  <c r="X6" i="12"/>
  <c r="W6" i="12"/>
  <c r="Y5" i="12"/>
  <c r="X5" i="12"/>
  <c r="W5" i="12"/>
  <c r="Y4" i="12"/>
  <c r="Y37" i="12" s="1"/>
  <c r="X4" i="12"/>
  <c r="K8" i="2" s="1"/>
  <c r="N8" i="2" s="1"/>
  <c r="W4" i="12"/>
  <c r="W8" i="12" s="1"/>
  <c r="Y3" i="12"/>
  <c r="Y9" i="12" s="1"/>
  <c r="X3" i="12"/>
  <c r="X9" i="12" s="1"/>
  <c r="W3" i="12"/>
  <c r="W9" i="12" s="1"/>
  <c r="Y38" i="11"/>
  <c r="X38" i="11"/>
  <c r="W38" i="11"/>
  <c r="Y31" i="11"/>
  <c r="Y40" i="11" s="1"/>
  <c r="X31" i="11"/>
  <c r="W31" i="11"/>
  <c r="W40" i="11" s="1"/>
  <c r="Y30" i="11"/>
  <c r="Y39" i="11" s="1"/>
  <c r="X30" i="11"/>
  <c r="X39" i="11" s="1"/>
  <c r="W30" i="11"/>
  <c r="W39" i="11" s="1"/>
  <c r="Y29" i="11"/>
  <c r="X29" i="11"/>
  <c r="W29" i="11"/>
  <c r="Y28" i="11"/>
  <c r="Y37" i="11" s="1"/>
  <c r="X28" i="11"/>
  <c r="X37" i="11" s="1"/>
  <c r="W28" i="11"/>
  <c r="W37" i="11" s="1"/>
  <c r="Y27" i="11"/>
  <c r="Y36" i="11" s="1"/>
  <c r="X27" i="11"/>
  <c r="W27" i="11"/>
  <c r="W36" i="11" s="1"/>
  <c r="Y23" i="11"/>
  <c r="X23" i="11"/>
  <c r="W23" i="11"/>
  <c r="Y22" i="11"/>
  <c r="X22" i="11"/>
  <c r="W22" i="11"/>
  <c r="Y21" i="11"/>
  <c r="X21" i="11"/>
  <c r="W21" i="11"/>
  <c r="Y20" i="11"/>
  <c r="X20" i="11"/>
  <c r="W20" i="11"/>
  <c r="Y19" i="11"/>
  <c r="X19" i="11"/>
  <c r="W19" i="11"/>
  <c r="Y12" i="11"/>
  <c r="X12" i="11"/>
  <c r="W12" i="11"/>
  <c r="Y11" i="11"/>
  <c r="X11" i="11"/>
  <c r="W11" i="11"/>
  <c r="Y8" i="11"/>
  <c r="X8" i="11"/>
  <c r="W8" i="11"/>
  <c r="Y7" i="11"/>
  <c r="X7" i="11"/>
  <c r="X40" i="11" s="1"/>
  <c r="W7" i="11"/>
  <c r="Y6" i="11"/>
  <c r="X6" i="11"/>
  <c r="W6" i="11"/>
  <c r="Y5" i="11"/>
  <c r="X5" i="11"/>
  <c r="W5" i="11"/>
  <c r="Y4" i="11"/>
  <c r="E88" i="3" s="1"/>
  <c r="X4" i="11"/>
  <c r="J8" i="2" s="1"/>
  <c r="W4" i="11"/>
  <c r="Y3" i="11"/>
  <c r="Y9" i="11" s="1"/>
  <c r="X3" i="11"/>
  <c r="X36" i="11" s="1"/>
  <c r="W3" i="11"/>
  <c r="W9" i="11" s="1"/>
  <c r="Y38" i="10"/>
  <c r="X38" i="10"/>
  <c r="W38" i="10"/>
  <c r="Y31" i="10"/>
  <c r="Y40" i="10" s="1"/>
  <c r="X31" i="10"/>
  <c r="W31" i="10"/>
  <c r="W40" i="10" s="1"/>
  <c r="Y30" i="10"/>
  <c r="Y39" i="10" s="1"/>
  <c r="X30" i="10"/>
  <c r="X39" i="10" s="1"/>
  <c r="W30" i="10"/>
  <c r="W39" i="10" s="1"/>
  <c r="Y29" i="10"/>
  <c r="X29" i="10"/>
  <c r="W29" i="10"/>
  <c r="Y28" i="10"/>
  <c r="Y37" i="10" s="1"/>
  <c r="X28" i="10"/>
  <c r="X37" i="10" s="1"/>
  <c r="W28" i="10"/>
  <c r="W37" i="10" s="1"/>
  <c r="Y27" i="10"/>
  <c r="Y36" i="10" s="1"/>
  <c r="X27" i="10"/>
  <c r="W27" i="10"/>
  <c r="W36" i="10" s="1"/>
  <c r="Y23" i="10"/>
  <c r="X23" i="10"/>
  <c r="W23" i="10"/>
  <c r="Y22" i="10"/>
  <c r="X22" i="10"/>
  <c r="W22" i="10"/>
  <c r="Y21" i="10"/>
  <c r="X21" i="10"/>
  <c r="W21" i="10"/>
  <c r="Y20" i="10"/>
  <c r="X20" i="10"/>
  <c r="W20" i="10"/>
  <c r="Y19" i="10"/>
  <c r="X19" i="10"/>
  <c r="W19" i="10"/>
  <c r="Y15" i="10"/>
  <c r="Y16" i="10" s="1"/>
  <c r="X15" i="10"/>
  <c r="X16" i="10" s="1"/>
  <c r="W15" i="10"/>
  <c r="W16" i="10" s="1"/>
  <c r="Y14" i="10"/>
  <c r="X14" i="10"/>
  <c r="W14" i="10"/>
  <c r="Y12" i="10"/>
  <c r="X12" i="10"/>
  <c r="W12" i="10"/>
  <c r="Y11" i="10"/>
  <c r="X11" i="10"/>
  <c r="W11" i="10"/>
  <c r="Y7" i="10"/>
  <c r="E76" i="3" s="1"/>
  <c r="X7" i="10"/>
  <c r="I11" i="2" s="1"/>
  <c r="W7" i="10"/>
  <c r="Y6" i="10"/>
  <c r="X6" i="10"/>
  <c r="W6" i="10"/>
  <c r="Y5" i="10"/>
  <c r="X5" i="10"/>
  <c r="W5" i="10"/>
  <c r="Y4" i="10"/>
  <c r="X4" i="10"/>
  <c r="W4" i="10"/>
  <c r="Y3" i="10"/>
  <c r="Y9" i="10" s="1"/>
  <c r="X3" i="10"/>
  <c r="E67" i="3" s="1"/>
  <c r="W3" i="10"/>
  <c r="W9" i="10" s="1"/>
  <c r="Y37" i="9"/>
  <c r="X37" i="9"/>
  <c r="W37" i="9"/>
  <c r="Y31" i="9"/>
  <c r="Y40" i="9" s="1"/>
  <c r="X31" i="9"/>
  <c r="X40" i="9" s="1"/>
  <c r="W31" i="9"/>
  <c r="W40" i="9" s="1"/>
  <c r="Y30" i="9"/>
  <c r="Y39" i="9" s="1"/>
  <c r="X30" i="9"/>
  <c r="W30" i="9"/>
  <c r="W39" i="9" s="1"/>
  <c r="Y29" i="9"/>
  <c r="Y38" i="9" s="1"/>
  <c r="X29" i="9"/>
  <c r="X38" i="9" s="1"/>
  <c r="W29" i="9"/>
  <c r="W38" i="9" s="1"/>
  <c r="Y28" i="9"/>
  <c r="X28" i="9"/>
  <c r="W28" i="9"/>
  <c r="Y27" i="9"/>
  <c r="Y36" i="9" s="1"/>
  <c r="X27" i="9"/>
  <c r="X36" i="9" s="1"/>
  <c r="W27" i="9"/>
  <c r="W36" i="9" s="1"/>
  <c r="Y23" i="9"/>
  <c r="X23" i="9"/>
  <c r="W23" i="9"/>
  <c r="Y22" i="9"/>
  <c r="Y15" i="9" s="1"/>
  <c r="X22" i="9"/>
  <c r="X15" i="9" s="1"/>
  <c r="W22" i="9"/>
  <c r="Y21" i="9"/>
  <c r="X21" i="9"/>
  <c r="W21" i="9"/>
  <c r="Y20" i="9"/>
  <c r="X20" i="9"/>
  <c r="W20" i="9"/>
  <c r="Y19" i="9"/>
  <c r="X19" i="9"/>
  <c r="W19" i="9"/>
  <c r="W15" i="9"/>
  <c r="Y14" i="9"/>
  <c r="X14" i="9"/>
  <c r="W14" i="9"/>
  <c r="Y12" i="9"/>
  <c r="X12" i="9"/>
  <c r="W12" i="9"/>
  <c r="Y11" i="9"/>
  <c r="X11" i="9"/>
  <c r="W11" i="9"/>
  <c r="Y9" i="9"/>
  <c r="Y7" i="9"/>
  <c r="X7" i="9"/>
  <c r="W7" i="9"/>
  <c r="Y6" i="9"/>
  <c r="X6" i="9"/>
  <c r="X39" i="9" s="1"/>
  <c r="W6" i="9"/>
  <c r="Y5" i="9"/>
  <c r="H14" i="2" s="1"/>
  <c r="X5" i="9"/>
  <c r="E54" i="3" s="1"/>
  <c r="W5" i="9"/>
  <c r="W9" i="9" s="1"/>
  <c r="Y4" i="9"/>
  <c r="X4" i="9"/>
  <c r="X8" i="9" s="1"/>
  <c r="W4" i="9"/>
  <c r="Y3" i="9"/>
  <c r="Y8" i="9" s="1"/>
  <c r="X3" i="9"/>
  <c r="W3" i="9"/>
  <c r="W8" i="9" s="1"/>
  <c r="Y39" i="8"/>
  <c r="X39" i="8"/>
  <c r="W39" i="8"/>
  <c r="X38" i="8"/>
  <c r="Y31" i="8"/>
  <c r="Y40" i="8" s="1"/>
  <c r="X31" i="8"/>
  <c r="X40" i="8" s="1"/>
  <c r="W31" i="8"/>
  <c r="W40" i="8" s="1"/>
  <c r="Y30" i="8"/>
  <c r="X30" i="8"/>
  <c r="W30" i="8"/>
  <c r="Y29" i="8"/>
  <c r="Y38" i="8" s="1"/>
  <c r="X29" i="8"/>
  <c r="W29" i="8"/>
  <c r="W38" i="8" s="1"/>
  <c r="Y28" i="8"/>
  <c r="Y37" i="8" s="1"/>
  <c r="X28" i="8"/>
  <c r="W28" i="8"/>
  <c r="W37" i="8" s="1"/>
  <c r="Y27" i="8"/>
  <c r="Y36" i="8" s="1"/>
  <c r="X27" i="8"/>
  <c r="X36" i="8" s="1"/>
  <c r="W27" i="8"/>
  <c r="W36" i="8" s="1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Y14" i="8"/>
  <c r="Y15" i="8" s="1"/>
  <c r="X14" i="8"/>
  <c r="X15" i="8" s="1"/>
  <c r="W14" i="8"/>
  <c r="W15" i="8" s="1"/>
  <c r="Y12" i="8"/>
  <c r="X12" i="8"/>
  <c r="W12" i="8"/>
  <c r="Y11" i="8"/>
  <c r="X11" i="8"/>
  <c r="W11" i="8"/>
  <c r="Y7" i="8"/>
  <c r="X7" i="8"/>
  <c r="E41" i="3" s="1"/>
  <c r="W7" i="8"/>
  <c r="Y6" i="8"/>
  <c r="X6" i="8"/>
  <c r="E40" i="3" s="1"/>
  <c r="W6" i="8"/>
  <c r="Y5" i="8"/>
  <c r="X5" i="8"/>
  <c r="W5" i="8"/>
  <c r="Y4" i="8"/>
  <c r="X4" i="8"/>
  <c r="X37" i="8" s="1"/>
  <c r="W4" i="8"/>
  <c r="W8" i="8" s="1"/>
  <c r="Y3" i="8"/>
  <c r="E42" i="3" s="1"/>
  <c r="X3" i="8"/>
  <c r="X9" i="8" s="1"/>
  <c r="W3" i="8"/>
  <c r="W9" i="8" s="1"/>
  <c r="X40" i="7"/>
  <c r="W38" i="7"/>
  <c r="Y37" i="7"/>
  <c r="X37" i="7"/>
  <c r="X36" i="7"/>
  <c r="Y31" i="7"/>
  <c r="Y40" i="7" s="1"/>
  <c r="X31" i="7"/>
  <c r="W31" i="7"/>
  <c r="Y30" i="7"/>
  <c r="Y39" i="7" s="1"/>
  <c r="X30" i="7"/>
  <c r="X39" i="7" s="1"/>
  <c r="W30" i="7"/>
  <c r="W39" i="7" s="1"/>
  <c r="Y29" i="7"/>
  <c r="Y38" i="7" s="1"/>
  <c r="X29" i="7"/>
  <c r="X38" i="7" s="1"/>
  <c r="W29" i="7"/>
  <c r="Y28" i="7"/>
  <c r="X28" i="7"/>
  <c r="W28" i="7"/>
  <c r="Y27" i="7"/>
  <c r="Y36" i="7" s="1"/>
  <c r="X27" i="7"/>
  <c r="W27" i="7"/>
  <c r="Y23" i="7"/>
  <c r="X23" i="7"/>
  <c r="W23" i="7"/>
  <c r="Y22" i="7"/>
  <c r="X22" i="7"/>
  <c r="W22" i="7"/>
  <c r="Y21" i="7"/>
  <c r="X21" i="7"/>
  <c r="W21" i="7"/>
  <c r="Y20" i="7"/>
  <c r="X20" i="7"/>
  <c r="W20" i="7"/>
  <c r="Y19" i="7"/>
  <c r="X19" i="7"/>
  <c r="W19" i="7"/>
  <c r="Y13" i="7"/>
  <c r="X13" i="7"/>
  <c r="Y12" i="7"/>
  <c r="X12" i="7"/>
  <c r="W12" i="7"/>
  <c r="Y11" i="7"/>
  <c r="X11" i="7"/>
  <c r="W11" i="7"/>
  <c r="Y7" i="7"/>
  <c r="X7" i="7"/>
  <c r="W7" i="7"/>
  <c r="W40" i="7" s="1"/>
  <c r="Y6" i="7"/>
  <c r="X6" i="7"/>
  <c r="W6" i="7"/>
  <c r="Y5" i="7"/>
  <c r="X5" i="7"/>
  <c r="W5" i="7"/>
  <c r="Y4" i="7"/>
  <c r="F13" i="2" s="1"/>
  <c r="X4" i="7"/>
  <c r="X8" i="7" s="1"/>
  <c r="W4" i="7"/>
  <c r="W9" i="7" s="1"/>
  <c r="Y3" i="7"/>
  <c r="Y9" i="7" s="1"/>
  <c r="X3" i="7"/>
  <c r="X9" i="7" s="1"/>
  <c r="W3" i="7"/>
  <c r="W36" i="7" s="1"/>
  <c r="Y40" i="6"/>
  <c r="X38" i="6"/>
  <c r="W38" i="6"/>
  <c r="X36" i="6"/>
  <c r="W36" i="6"/>
  <c r="X31" i="6"/>
  <c r="X40" i="6" s="1"/>
  <c r="W31" i="6"/>
  <c r="Y30" i="6"/>
  <c r="Y39" i="6" s="1"/>
  <c r="X30" i="6"/>
  <c r="X39" i="6" s="1"/>
  <c r="W30" i="6"/>
  <c r="W39" i="6" s="1"/>
  <c r="Y29" i="6"/>
  <c r="Y38" i="6" s="1"/>
  <c r="X29" i="6"/>
  <c r="W29" i="6"/>
  <c r="Y28" i="6"/>
  <c r="Y37" i="6" s="1"/>
  <c r="X28" i="6"/>
  <c r="X37" i="6" s="1"/>
  <c r="W28" i="6"/>
  <c r="Y27" i="6"/>
  <c r="Y36" i="6" s="1"/>
  <c r="W27" i="6"/>
  <c r="Y23" i="6"/>
  <c r="X23" i="6"/>
  <c r="W23" i="6"/>
  <c r="Y22" i="6"/>
  <c r="X22" i="6"/>
  <c r="W22" i="6"/>
  <c r="Y21" i="6"/>
  <c r="X21" i="6"/>
  <c r="W21" i="6"/>
  <c r="Y20" i="6"/>
  <c r="X20" i="6"/>
  <c r="W20" i="6"/>
  <c r="Y19" i="6"/>
  <c r="X19" i="6"/>
  <c r="W19" i="6"/>
  <c r="Y13" i="6"/>
  <c r="X13" i="6"/>
  <c r="W13" i="6"/>
  <c r="Y12" i="6"/>
  <c r="X12" i="6"/>
  <c r="W12" i="6"/>
  <c r="Y11" i="6"/>
  <c r="X11" i="6"/>
  <c r="W11" i="6"/>
  <c r="Y8" i="6"/>
  <c r="X8" i="6"/>
  <c r="X7" i="6"/>
  <c r="W7" i="6"/>
  <c r="E6" i="2" s="1"/>
  <c r="Y6" i="6"/>
  <c r="X6" i="6"/>
  <c r="W6" i="6"/>
  <c r="Y5" i="6"/>
  <c r="X5" i="6"/>
  <c r="W5" i="6"/>
  <c r="E19" i="3" s="1"/>
  <c r="Y4" i="6"/>
  <c r="E13" i="2" s="1"/>
  <c r="X4" i="6"/>
  <c r="X9" i="6" s="1"/>
  <c r="W4" i="6"/>
  <c r="W37" i="6" s="1"/>
  <c r="Y3" i="6"/>
  <c r="Y9" i="6" s="1"/>
  <c r="W3" i="6"/>
  <c r="Y40" i="5"/>
  <c r="W38" i="5"/>
  <c r="Y37" i="5"/>
  <c r="X36" i="5"/>
  <c r="X31" i="5"/>
  <c r="X40" i="5" s="1"/>
  <c r="W31" i="5"/>
  <c r="W40" i="5" s="1"/>
  <c r="Y30" i="5"/>
  <c r="X30" i="5"/>
  <c r="X39" i="5" s="1"/>
  <c r="W30" i="5"/>
  <c r="W39" i="5" s="1"/>
  <c r="Y29" i="5"/>
  <c r="Y38" i="5" s="1"/>
  <c r="X29" i="5"/>
  <c r="X38" i="5" s="1"/>
  <c r="W29" i="5"/>
  <c r="Y28" i="5"/>
  <c r="X28" i="5"/>
  <c r="X37" i="5" s="1"/>
  <c r="W28" i="5"/>
  <c r="W37" i="5" s="1"/>
  <c r="Y27" i="5"/>
  <c r="W27" i="5"/>
  <c r="W36" i="5" s="1"/>
  <c r="Y23" i="5"/>
  <c r="X23" i="5"/>
  <c r="W23" i="5"/>
  <c r="Y22" i="5"/>
  <c r="X22" i="5"/>
  <c r="W22" i="5"/>
  <c r="Y21" i="5"/>
  <c r="X21" i="5"/>
  <c r="W21" i="5"/>
  <c r="Y20" i="5"/>
  <c r="X20" i="5"/>
  <c r="W20" i="5"/>
  <c r="Y19" i="5"/>
  <c r="X19" i="5"/>
  <c r="W19" i="5"/>
  <c r="Y12" i="5"/>
  <c r="X12" i="5"/>
  <c r="W12" i="5"/>
  <c r="Y11" i="5"/>
  <c r="X11" i="5"/>
  <c r="W11" i="5"/>
  <c r="X7" i="5"/>
  <c r="W7" i="5"/>
  <c r="E6" i="3" s="1"/>
  <c r="Y6" i="5"/>
  <c r="Y39" i="5" s="1"/>
  <c r="X6" i="5"/>
  <c r="D10" i="2" s="1"/>
  <c r="W6" i="5"/>
  <c r="Y5" i="5"/>
  <c r="E14" i="3" s="1"/>
  <c r="X5" i="5"/>
  <c r="W5" i="5"/>
  <c r="Y4" i="5"/>
  <c r="D13" i="2" s="1"/>
  <c r="X4" i="5"/>
  <c r="X9" i="5" s="1"/>
  <c r="W4" i="5"/>
  <c r="Y3" i="5"/>
  <c r="Y36" i="5" s="1"/>
  <c r="W3" i="5"/>
  <c r="W9" i="5" s="1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7" i="3"/>
  <c r="E86" i="3"/>
  <c r="E85" i="3"/>
  <c r="E84" i="3"/>
  <c r="E82" i="3"/>
  <c r="E81" i="3"/>
  <c r="E80" i="3"/>
  <c r="E79" i="3"/>
  <c r="E78" i="3"/>
  <c r="E77" i="3"/>
  <c r="E75" i="3"/>
  <c r="E74" i="3"/>
  <c r="E73" i="3"/>
  <c r="E70" i="3"/>
  <c r="E69" i="3"/>
  <c r="E68" i="3"/>
  <c r="E66" i="3"/>
  <c r="E65" i="3"/>
  <c r="E64" i="3"/>
  <c r="E63" i="3"/>
  <c r="E62" i="3"/>
  <c r="E61" i="3"/>
  <c r="E60" i="3"/>
  <c r="E58" i="3"/>
  <c r="E57" i="3"/>
  <c r="E56" i="3"/>
  <c r="E55" i="3"/>
  <c r="E53" i="3"/>
  <c r="E52" i="3"/>
  <c r="E51" i="3"/>
  <c r="E50" i="3"/>
  <c r="E49" i="3"/>
  <c r="E48" i="3"/>
  <c r="E47" i="3"/>
  <c r="E46" i="3"/>
  <c r="E45" i="3"/>
  <c r="E44" i="3"/>
  <c r="E43" i="3"/>
  <c r="E39" i="3"/>
  <c r="E36" i="3"/>
  <c r="E35" i="3"/>
  <c r="E34" i="3"/>
  <c r="E33" i="3"/>
  <c r="E32" i="3"/>
  <c r="E31" i="3"/>
  <c r="E30" i="3"/>
  <c r="E29" i="3"/>
  <c r="E27" i="3"/>
  <c r="E26" i="3"/>
  <c r="E25" i="3"/>
  <c r="E24" i="3"/>
  <c r="E22" i="3"/>
  <c r="E21" i="3"/>
  <c r="E20" i="3"/>
  <c r="E17" i="3"/>
  <c r="E16" i="3"/>
  <c r="E12" i="3"/>
  <c r="E11" i="3"/>
  <c r="E10" i="3"/>
  <c r="E9" i="3"/>
  <c r="E8" i="3"/>
  <c r="E7" i="3"/>
  <c r="E5" i="3"/>
  <c r="E4" i="3"/>
  <c r="E3" i="3"/>
  <c r="K16" i="2"/>
  <c r="J16" i="2"/>
  <c r="H16" i="2"/>
  <c r="G16" i="2"/>
  <c r="F16" i="2"/>
  <c r="E16" i="2"/>
  <c r="D16" i="2"/>
  <c r="K15" i="2"/>
  <c r="J15" i="2"/>
  <c r="I15" i="2"/>
  <c r="H15" i="2"/>
  <c r="G15" i="2"/>
  <c r="F15" i="2"/>
  <c r="E15" i="2"/>
  <c r="K14" i="2"/>
  <c r="J14" i="2"/>
  <c r="I14" i="2"/>
  <c r="G14" i="2"/>
  <c r="F14" i="2"/>
  <c r="E14" i="2"/>
  <c r="I13" i="2"/>
  <c r="H13" i="2"/>
  <c r="G13" i="2"/>
  <c r="K12" i="2"/>
  <c r="J12" i="2"/>
  <c r="H12" i="2"/>
  <c r="F12" i="2"/>
  <c r="E12" i="2"/>
  <c r="K11" i="2"/>
  <c r="N11" i="2" s="1"/>
  <c r="J11" i="2"/>
  <c r="H11" i="2"/>
  <c r="F11" i="2"/>
  <c r="E11" i="2"/>
  <c r="D11" i="2"/>
  <c r="K10" i="2"/>
  <c r="N10" i="2" s="1"/>
  <c r="J10" i="2"/>
  <c r="I10" i="2"/>
  <c r="H10" i="2"/>
  <c r="G10" i="2"/>
  <c r="F10" i="2"/>
  <c r="E10" i="2"/>
  <c r="K9" i="2"/>
  <c r="N9" i="2" s="1"/>
  <c r="J9" i="2"/>
  <c r="I9" i="2"/>
  <c r="H9" i="2"/>
  <c r="G9" i="2"/>
  <c r="F9" i="2"/>
  <c r="E9" i="2"/>
  <c r="D9" i="2"/>
  <c r="I8" i="2"/>
  <c r="H8" i="2"/>
  <c r="G8" i="2"/>
  <c r="F8" i="2"/>
  <c r="E8" i="2"/>
  <c r="D8" i="2"/>
  <c r="K7" i="2"/>
  <c r="J7" i="2"/>
  <c r="H7" i="2"/>
  <c r="F7" i="2"/>
  <c r="E7" i="2"/>
  <c r="D7" i="2"/>
  <c r="K6" i="2"/>
  <c r="N6" i="2" s="1"/>
  <c r="J6" i="2"/>
  <c r="I6" i="2"/>
  <c r="H6" i="2"/>
  <c r="G6" i="2"/>
  <c r="K5" i="2"/>
  <c r="N5" i="2" s="1"/>
  <c r="J5" i="2"/>
  <c r="I5" i="2"/>
  <c r="H5" i="2"/>
  <c r="G5" i="2"/>
  <c r="F5" i="2"/>
  <c r="E5" i="2"/>
  <c r="D5" i="2"/>
  <c r="K4" i="2"/>
  <c r="N4" i="2" s="1"/>
  <c r="J4" i="2"/>
  <c r="I4" i="2"/>
  <c r="H4" i="2"/>
  <c r="G4" i="2"/>
  <c r="F4" i="2"/>
  <c r="E4" i="2"/>
  <c r="D4" i="2"/>
  <c r="K3" i="2"/>
  <c r="N3" i="2" s="1"/>
  <c r="J3" i="2"/>
  <c r="I3" i="2"/>
  <c r="H3" i="2"/>
  <c r="D3" i="2"/>
  <c r="K2" i="2"/>
  <c r="N2" i="2" s="1"/>
  <c r="J2" i="2"/>
  <c r="I2" i="2"/>
  <c r="H2" i="2"/>
  <c r="G2" i="2"/>
  <c r="E2" i="2"/>
  <c r="W8" i="7" l="1"/>
  <c r="X37" i="12"/>
  <c r="D15" i="2"/>
  <c r="E18" i="3"/>
  <c r="D12" i="2"/>
  <c r="W8" i="6"/>
  <c r="W37" i="7"/>
  <c r="E83" i="3"/>
  <c r="W8" i="10"/>
  <c r="X8" i="10"/>
  <c r="X9" i="11"/>
  <c r="E59" i="3"/>
  <c r="Y8" i="7"/>
  <c r="W8" i="5"/>
  <c r="X8" i="8"/>
  <c r="F3" i="2"/>
  <c r="I12" i="2"/>
  <c r="N12" i="2" s="1"/>
  <c r="E13" i="3"/>
  <c r="E37" i="3"/>
  <c r="X8" i="5"/>
  <c r="Y8" i="8"/>
  <c r="Y8" i="10"/>
  <c r="D2" i="2"/>
  <c r="G3" i="2"/>
  <c r="D6" i="2"/>
  <c r="G7" i="2"/>
  <c r="G11" i="2"/>
  <c r="D14" i="2"/>
  <c r="E2" i="3"/>
  <c r="E38" i="3"/>
  <c r="Y8" i="5"/>
  <c r="I16" i="2"/>
  <c r="E23" i="3"/>
  <c r="E71" i="3"/>
  <c r="W9" i="6"/>
  <c r="W40" i="6"/>
  <c r="X9" i="10"/>
  <c r="X36" i="10"/>
  <c r="X40" i="10"/>
  <c r="Y8" i="12"/>
  <c r="J13" i="2"/>
  <c r="E72" i="3"/>
  <c r="E15" i="3"/>
  <c r="F2" i="2"/>
  <c r="F6" i="2"/>
  <c r="I7" i="2"/>
  <c r="N7" i="2" s="1"/>
  <c r="E28" i="3"/>
  <c r="Y9" i="8"/>
  <c r="X9" i="9"/>
  <c r="E3" i="2"/>
  <c r="K13" i="2"/>
  <c r="N13" i="2" s="1"/>
  <c r="Y9" i="5"/>
  <c r="G12" i="2"/>
</calcChain>
</file>

<file path=xl/sharedStrings.xml><?xml version="1.0" encoding="utf-8"?>
<sst xmlns="http://schemas.openxmlformats.org/spreadsheetml/2006/main" count="854" uniqueCount="71">
  <si>
    <t>Date</t>
  </si>
  <si>
    <t>Age</t>
  </si>
  <si>
    <t>Note</t>
  </si>
  <si>
    <t xml:space="preserve">A lot of near metamorphosis or just post metamorphosis in both the moderate and low OA treatments. very sticky! </t>
  </si>
  <si>
    <t>Treatment</t>
  </si>
  <si>
    <t>Rep</t>
  </si>
  <si>
    <t>ID</t>
  </si>
  <si>
    <t>Age_2</t>
  </si>
  <si>
    <t>Age_4</t>
  </si>
  <si>
    <t>Age_6</t>
  </si>
  <si>
    <t>Age_8</t>
  </si>
  <si>
    <t>Age_10</t>
  </si>
  <si>
    <t>Age_14</t>
  </si>
  <si>
    <t>Age_16</t>
  </si>
  <si>
    <t>Age_18</t>
  </si>
  <si>
    <t>GR (um/day)as spat</t>
  </si>
  <si>
    <t>Low OA</t>
  </si>
  <si>
    <t>A</t>
  </si>
  <si>
    <t>B</t>
  </si>
  <si>
    <t>C</t>
  </si>
  <si>
    <t>D</t>
  </si>
  <si>
    <t>E</t>
  </si>
  <si>
    <t>Moderate OA</t>
  </si>
  <si>
    <t>High OA</t>
  </si>
  <si>
    <t>Length</t>
  </si>
  <si>
    <t>Average of Length</t>
  </si>
  <si>
    <t>Grand Total</t>
  </si>
  <si>
    <t>Sample ID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</si>
  <si>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</si>
  <si>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</si>
  <si>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</si>
  <si>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</si>
  <si>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</si>
  <si>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</si>
  <si>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</si>
  <si>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</si>
  <si>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</si>
  <si>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</si>
  <si>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</si>
  <si>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</si>
  <si>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</si>
  <si>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</si>
  <si>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</si>
  <si>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 xml:space="preserve">Length </t>
  </si>
  <si>
    <t>Length(µm)</t>
  </si>
  <si>
    <t>Low OA Low Food A</t>
  </si>
  <si>
    <t>Low OA Low Food B</t>
  </si>
  <si>
    <t>Low OA Low Food C</t>
  </si>
  <si>
    <t>Low OA Low Food D</t>
  </si>
  <si>
    <t>Low OA Low Food E</t>
  </si>
  <si>
    <t>Mod OA Low Food A</t>
  </si>
  <si>
    <t>Mod OA Low Food B</t>
  </si>
  <si>
    <t>Mod OA Low Food C</t>
  </si>
  <si>
    <t>Mod OA Low Food D</t>
  </si>
  <si>
    <t>Mod OA Low Food E</t>
  </si>
  <si>
    <t>High OA Low Food A</t>
  </si>
  <si>
    <t>High OA Low Food B</t>
  </si>
  <si>
    <t>High OA Low Food C</t>
  </si>
  <si>
    <t>High OA Low Food D</t>
  </si>
  <si>
    <t>High OA Low Food E</t>
  </si>
  <si>
    <t>Mean</t>
  </si>
  <si>
    <t>SE</t>
  </si>
  <si>
    <t>min</t>
  </si>
  <si>
    <t>max</t>
  </si>
  <si>
    <t>Count</t>
  </si>
  <si>
    <t>Standard Deviation</t>
  </si>
  <si>
    <t>Coefficient of Variation</t>
  </si>
  <si>
    <t>CV</t>
  </si>
  <si>
    <t># &gt; 120</t>
  </si>
  <si>
    <t>% &gt; 120</t>
  </si>
  <si>
    <t>%&gt;280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</si>
</sst>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10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7030A0"/>
      <name val="calibri"/>
      <scheme val="minor"/>
    </font>
    <font>
      <sz val="11"/>
      <color rgb="FFFF0000"/>
      <name val="calibri"/>
      <scheme val="minor"/>
    </font>
    <font>
      <sz val="11"/>
      <color theme="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wrapText="1"/>
    </xf>
    <xf numFmtId="0" fontId="3" fillId="0" borderId="1" xfId="0" applyFont="1" applyBorder="1"/>
    <xf numFmtId="0" fontId="1" fillId="0" borderId="1" xfId="0" applyFont="1" applyBorder="1" applyAlignment="1"/>
    <xf numFmtId="0" fontId="4" fillId="0" borderId="0" xfId="0" applyFont="1" applyAlignment="1">
      <alignment wrapText="1"/>
    </xf>
    <xf numFmtId="0" fontId="3" fillId="0" borderId="0" xfId="0" applyFont="1"/>
    <xf numFmtId="2" fontId="3" fillId="0" borderId="0" xfId="0" applyNumberFormat="1" applyFont="1"/>
    <xf numFmtId="0" fontId="4" fillId="0" borderId="1" xfId="0" applyFont="1" applyBorder="1" applyAlignment="1">
      <alignment wrapText="1"/>
    </xf>
    <xf numFmtId="14" fontId="0" fillId="0" borderId="0" xfId="0" applyNumberFormat="1" applyFont="1"/>
    <xf numFmtId="0" fontId="0" fillId="0" borderId="0" xfId="0" applyFont="1" applyAlignment="1">
      <alignment horizontal="center"/>
    </xf>
    <xf numFmtId="0" fontId="0" fillId="2" borderId="2" xfId="0" applyFont="1" applyFill="1" applyBorder="1"/>
    <xf numFmtId="0" fontId="0" fillId="0" borderId="0" xfId="0" applyFont="1" applyAlignment="1">
      <alignment wrapText="1"/>
    </xf>
    <xf numFmtId="0" fontId="0" fillId="2" borderId="2" xfId="0" applyFont="1" applyFill="1" applyBorder="1" applyAlignment="1">
      <alignment wrapText="1"/>
    </xf>
    <xf numFmtId="0" fontId="5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/>
    <xf numFmtId="0" fontId="6" fillId="0" borderId="0" xfId="0" applyFont="1"/>
    <xf numFmtId="0" fontId="7" fillId="0" borderId="0" xfId="0" applyFont="1"/>
    <xf numFmtId="10" fontId="3" fillId="0" borderId="0" xfId="0" applyNumberFormat="1" applyFont="1"/>
    <xf numFmtId="0" fontId="5" fillId="3" borderId="0" xfId="0" applyFont="1" applyFill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right"/>
    </xf>
    <xf numFmtId="0" fontId="8" fillId="0" borderId="0" xfId="0" applyFont="1" applyAlignment="1"/>
    <xf numFmtId="10" fontId="9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2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High OA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'Pivot Table and Plot'!$A$3:$A$10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Grand Total</c:v>
                </c:pt>
              </c:strCache>
            </c:strRef>
          </c:cat>
          <c:val>
            <c:numRef>
              <c:f>'Pivot Table and Plot'!$B$3:$B$10</c:f>
              <c:numCache>
                <c:formatCode>General</c:formatCode>
                <c:ptCount val="8"/>
                <c:pt idx="0">
                  <c:v>56.484626666666671</c:v>
                </c:pt>
                <c:pt idx="1">
                  <c:v>62.155549999999991</c:v>
                </c:pt>
                <c:pt idx="2">
                  <c:v>98.227730952380938</c:v>
                </c:pt>
                <c:pt idx="3">
                  <c:v>104.92498000000001</c:v>
                </c:pt>
                <c:pt idx="4">
                  <c:v>198.784255</c:v>
                </c:pt>
                <c:pt idx="5">
                  <c:v>0</c:v>
                </c:pt>
                <c:pt idx="6">
                  <c:v>472.61694117647068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D-4FCA-B4DC-8A11B681B0C4}"/>
            </c:ext>
          </c:extLst>
        </c:ser>
        <c:ser>
          <c:idx val="1"/>
          <c:order val="1"/>
          <c:tx>
            <c:v>Low OA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'Pivot Table and Plot'!$A$3:$A$10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Grand Total</c:v>
                </c:pt>
              </c:strCache>
            </c:strRef>
          </c:cat>
          <c:val>
            <c:numRef>
              <c:f>'Pivot Table and Plot'!$C$3:$C$10</c:f>
              <c:numCache>
                <c:formatCode>General</c:formatCode>
                <c:ptCount val="8"/>
                <c:pt idx="0">
                  <c:v>96.811990313436567</c:v>
                </c:pt>
                <c:pt idx="1">
                  <c:v>107.81716836992973</c:v>
                </c:pt>
                <c:pt idx="2">
                  <c:v>164.26390400000003</c:v>
                </c:pt>
                <c:pt idx="3">
                  <c:v>182.321112877193</c:v>
                </c:pt>
                <c:pt idx="4">
                  <c:v>315.53399346862818</c:v>
                </c:pt>
                <c:pt idx="5">
                  <c:v>0</c:v>
                </c:pt>
                <c:pt idx="6">
                  <c:v>528.7281999999999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D-4FCA-B4DC-8A11B681B0C4}"/>
            </c:ext>
          </c:extLst>
        </c:ser>
        <c:ser>
          <c:idx val="2"/>
          <c:order val="2"/>
          <c:tx>
            <c:v>Moderate OA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'Pivot Table and Plot'!$A$3:$A$10</c:f>
              <c:strCach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Grand Total</c:v>
                </c:pt>
              </c:strCache>
            </c:strRef>
          </c:cat>
          <c:val>
            <c:numRef>
              <c:f>'Pivot Table and Plot'!$D$3:$D$10</c:f>
              <c:numCache>
                <c:formatCode>General</c:formatCode>
                <c:ptCount val="8"/>
                <c:pt idx="0">
                  <c:v>75.69590885106382</c:v>
                </c:pt>
                <c:pt idx="1">
                  <c:v>82.839414215024732</c:v>
                </c:pt>
                <c:pt idx="2">
                  <c:v>157.71823599999999</c:v>
                </c:pt>
                <c:pt idx="3">
                  <c:v>169.33429286111112</c:v>
                </c:pt>
                <c:pt idx="4">
                  <c:v>296.77960738095237</c:v>
                </c:pt>
                <c:pt idx="5">
                  <c:v>0</c:v>
                </c:pt>
                <c:pt idx="6">
                  <c:v>533.3366842105263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D-4FCA-B4DC-8A11B681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574636"/>
        <c:axId val="645389688"/>
      </c:lineChart>
      <c:catAx>
        <c:axId val="964574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5389688"/>
        <c:crosses val="autoZero"/>
        <c:auto val="1"/>
        <c:lblAlgn val="ctr"/>
        <c:lblOffset val="100"/>
        <c:noMultiLvlLbl val="1"/>
      </c:catAx>
      <c:valAx>
        <c:axId val="645389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(um)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5746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2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2d (7.28.21)'!$W$2:$Y$2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2d (7.28.21)'!$W$8:$Y$8</c:f>
              <c:numCache>
                <c:formatCode>General</c:formatCode>
                <c:ptCount val="3"/>
                <c:pt idx="0">
                  <c:v>96.811990313436567</c:v>
                </c:pt>
                <c:pt idx="1">
                  <c:v>94.619886063829782</c:v>
                </c:pt>
                <c:pt idx="2">
                  <c:v>70.605783333333335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04-4EC3-845B-353020CA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8402239"/>
        <c:axId val="756791112"/>
      </c:barChart>
      <c:catAx>
        <c:axId val="1748402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6791112"/>
        <c:crosses val="autoZero"/>
        <c:auto val="1"/>
        <c:lblAlgn val="ctr"/>
        <c:lblOffset val="100"/>
        <c:noMultiLvlLbl val="1"/>
      </c:catAx>
      <c:valAx>
        <c:axId val="756791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840223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4 days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4d (7.30.21)'!$W$2:$Y$2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4d (7.30.21)'!$W$8:$Y$8</c:f>
              <c:numCache>
                <c:formatCode>General</c:formatCode>
                <c:ptCount val="3"/>
                <c:pt idx="0">
                  <c:v>107.81716836992973</c:v>
                </c:pt>
                <c:pt idx="1">
                  <c:v>103.54926776878091</c:v>
                </c:pt>
                <c:pt idx="2">
                  <c:v>77.694437499999992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A2-46C9-9A3B-69F1F027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227149"/>
        <c:axId val="803137156"/>
      </c:barChart>
      <c:catAx>
        <c:axId val="354227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3137156"/>
        <c:crosses val="autoZero"/>
        <c:auto val="1"/>
        <c:lblAlgn val="ctr"/>
        <c:lblOffset val="100"/>
        <c:noMultiLvlLbl val="1"/>
      </c:catAx>
      <c:valAx>
        <c:axId val="8031371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42271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6 days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6d (8.1.21)'!$W$2:$Y$2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6d (8.1.21)'!$W$8:$Y$8</c:f>
              <c:numCache>
                <c:formatCode>General</c:formatCode>
                <c:ptCount val="3"/>
                <c:pt idx="0">
                  <c:v>122.14871146405592</c:v>
                </c:pt>
                <c:pt idx="1">
                  <c:v>111.31007407407408</c:v>
                </c:pt>
                <c:pt idx="2">
                  <c:v>84.241552287581698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849-4C47-96A0-4A60BCB2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387088"/>
        <c:axId val="1413453451"/>
      </c:barChart>
      <c:catAx>
        <c:axId val="164038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3453451"/>
        <c:crosses val="autoZero"/>
        <c:auto val="1"/>
        <c:lblAlgn val="ctr"/>
        <c:lblOffset val="100"/>
        <c:noMultiLvlLbl val="1"/>
      </c:catAx>
      <c:valAx>
        <c:axId val="14134534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038708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sz="1600" b="0" i="0">
                <a:solidFill>
                  <a:srgbClr val="000000"/>
                </a:solidFill>
                <a:latin typeface="+mn-lt"/>
              </a:rPr>
              <a:t>Age 8 days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8d (8.3.21)'!$W$2:$Y$2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8d (8.3.21)'!$W$8:$Y$8</c:f>
              <c:numCache>
                <c:formatCode>General</c:formatCode>
                <c:ptCount val="3"/>
                <c:pt idx="0">
                  <c:v>164.26390400000003</c:v>
                </c:pt>
                <c:pt idx="1">
                  <c:v>157.71823599999999</c:v>
                </c:pt>
                <c:pt idx="2">
                  <c:v>98.227730952380938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DDE-4FA2-AA89-36EB35E2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120760"/>
        <c:axId val="902809384"/>
      </c:barChart>
      <c:catAx>
        <c:axId val="179912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2809384"/>
        <c:crosses val="autoZero"/>
        <c:auto val="1"/>
        <c:lblAlgn val="ctr"/>
        <c:lblOffset val="100"/>
        <c:noMultiLvlLbl val="1"/>
      </c:catAx>
      <c:valAx>
        <c:axId val="902809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91207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lang="en-US" sz="1600" b="0" i="0">
                <a:solidFill>
                  <a:srgbClr val="000000"/>
                </a:solidFill>
                <a:latin typeface="+mn-lt"/>
              </a:rPr>
              <a:t>Age 10 days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10d (8.5.21)'!$W$2:$Y$2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10d (8.5.21)'!$W$8:$Y$8</c:f>
              <c:numCache>
                <c:formatCode>General</c:formatCode>
                <c:ptCount val="3"/>
                <c:pt idx="0">
                  <c:v>182.321112877193</c:v>
                </c:pt>
                <c:pt idx="1">
                  <c:v>169.33429286111112</c:v>
                </c:pt>
                <c:pt idx="2">
                  <c:v>104.92498000000001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92-446A-AF38-14E11459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358261"/>
        <c:axId val="1702159575"/>
      </c:barChart>
      <c:catAx>
        <c:axId val="1247358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2159575"/>
        <c:crosses val="autoZero"/>
        <c:auto val="1"/>
        <c:lblAlgn val="ctr"/>
        <c:lblOffset val="100"/>
        <c:noMultiLvlLbl val="1"/>
      </c:catAx>
      <c:valAx>
        <c:axId val="1702159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735826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lang="en-US" sz="1600" b="0" i="0">
                <a:solidFill>
                  <a:srgbClr val="000000"/>
                </a:solidFill>
                <a:latin typeface="+mn-lt"/>
              </a:rPr>
              <a:t>Age 14 days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14d (8.9.21)'!$W$2:$Y$2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14d (8.9.21)'!$W$8:$Y$8</c:f>
              <c:numCache>
                <c:formatCode>General</c:formatCode>
                <c:ptCount val="3"/>
                <c:pt idx="0">
                  <c:v>315.53399346862818</c:v>
                </c:pt>
                <c:pt idx="1">
                  <c:v>296.77960738095237</c:v>
                </c:pt>
                <c:pt idx="2">
                  <c:v>198.784255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BCB-44A2-AAC9-7173459C3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813449"/>
        <c:axId val="1931009828"/>
      </c:barChart>
      <c:catAx>
        <c:axId val="1389813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1009828"/>
        <c:crosses val="autoZero"/>
        <c:auto val="1"/>
        <c:lblAlgn val="ctr"/>
        <c:lblOffset val="100"/>
        <c:noMultiLvlLbl val="1"/>
      </c:catAx>
      <c:valAx>
        <c:axId val="19310098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98134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lang="en-US" sz="1600" b="0" i="0">
                <a:solidFill>
                  <a:srgbClr val="000000"/>
                </a:solidFill>
                <a:latin typeface="+mn-lt"/>
              </a:rPr>
              <a:t>Age 16 days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'Age 16d (8.11.21)'!$W$2:$Y$2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16d (8.11.21)'!$W$8:$Y$8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B-4F8F-A68A-FA210542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723563"/>
        <c:axId val="730151237"/>
      </c:barChart>
      <c:catAx>
        <c:axId val="1743723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0151237"/>
        <c:crosses val="autoZero"/>
        <c:auto val="1"/>
        <c:lblAlgn val="ctr"/>
        <c:lblOffset val="100"/>
        <c:noMultiLvlLbl val="1"/>
      </c:catAx>
      <c:valAx>
        <c:axId val="730151237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7437235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 i="0">
                <a:solidFill>
                  <a:srgbClr val="000000"/>
                </a:solidFill>
                <a:latin typeface="+mn-lt"/>
              </a:defRPr>
            </a:pPr>
            <a:r>
              <a:rPr lang="en-US" sz="1600" b="0" i="0">
                <a:solidFill>
                  <a:srgbClr val="000000"/>
                </a:solidFill>
                <a:latin typeface="+mn-lt"/>
              </a:rPr>
              <a:t>Age 18 days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2501794997408702"/>
          <c:y val="0.12251250069697707"/>
          <c:w val="0.84441272707825243"/>
          <c:h val="0.76843728765826103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'Age 18d (8.13.21)'!$W$2:$Y$2</c:f>
              <c:strCache>
                <c:ptCount val="3"/>
                <c:pt idx="0">
                  <c:v>Low OA</c:v>
                </c:pt>
                <c:pt idx="1">
                  <c:v>Moderate OA</c:v>
                </c:pt>
                <c:pt idx="2">
                  <c:v>High OA</c:v>
                </c:pt>
              </c:strCache>
            </c:strRef>
          </c:cat>
          <c:val>
            <c:numRef>
              <c:f>'Age 18d (8.13.21)'!$W$8:$Y$8</c:f>
              <c:numCache>
                <c:formatCode>General</c:formatCode>
                <c:ptCount val="3"/>
                <c:pt idx="0">
                  <c:v>547.95672577694245</c:v>
                </c:pt>
                <c:pt idx="1">
                  <c:v>548.7987102855177</c:v>
                </c:pt>
                <c:pt idx="2">
                  <c:v>428.33959558823534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51-4E1F-BE0A-E0584E75D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295236"/>
        <c:axId val="2008469392"/>
      </c:barChart>
      <c:catAx>
        <c:axId val="1930295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8469392"/>
        <c:crosses val="autoZero"/>
        <c:auto val="1"/>
        <c:lblAlgn val="ctr"/>
        <c:lblOffset val="100"/>
        <c:noMultiLvlLbl val="1"/>
      </c:catAx>
      <c:valAx>
        <c:axId val="200846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0" i="0">
                    <a:solidFill>
                      <a:srgbClr val="000000"/>
                    </a:solidFill>
                    <a:latin typeface="+mn-lt"/>
                  </a:rPr>
                  <a:t>Mean Shell Length (um)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02952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600075</xdr:colOff>
      <xdr:row>0</xdr:row>
      <xdr:rowOff>28575</xdr:rowOff>
    </xdr:from>
    <xdr:ext cx="4343400" cy="26955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161925</xdr:colOff>
      <xdr:row>1</xdr:row>
      <xdr:rowOff>619125</xdr:rowOff>
    </xdr:from>
    <xdr:ext cx="5267325" cy="35814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19050</xdr:colOff>
      <xdr:row>1</xdr:row>
      <xdr:rowOff>781050</xdr:rowOff>
    </xdr:from>
    <xdr:ext cx="6781800" cy="4610100"/>
    <xdr:graphicFrame macro=""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muel Gurr" refreshedDate="44859.552025462966" refreshedVersion="6" recordCount="105">
  <cacheSource type="worksheet">
    <worksheetSource ref="A1:E106" sheet="ForR"/>
  </cacheSource>
  <cacheFields count="5">
    <cacheField name="Age" numFmtId="0">
      <sharedItems containsSemiMixedTypes="0" containsString="0" containsNumber="1" containsInteger="1" minValue="2" maxValue="18" count="7">
        <n v="2"/>
        <n v="4"/>
        <n v="8"/>
        <n v="10"/>
        <n v="14"/>
        <n v="16"/>
        <n v="18"/>
      </sharedItems>
    </cacheField>
    <cacheField name="Treatment" numFmtId="0">
      <sharedItems count="3">
        <s v="Low OA"/>
        <s v="Moderate OA"/>
        <s v="High OA"/>
      </sharedItems>
    </cacheField>
    <cacheField name="Rep" numFmtId="0">
      <sharedItems/>
    </cacheField>
    <cacheField name="ID" numFmtId="0">
      <sharedItems containsSemiMixedTypes="0" containsString="0" containsNumber="1" containsInteger="1" minValue="1" maxValue="15"/>
    </cacheField>
    <cacheField name="Length" numFmtId="0">
      <sharedItems containsMixedTypes="1" containsNumber="1" minValue="0" maxValue="533.33668421052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s v="A"/>
    <n v="1"/>
    <n v="96.864923076923091"/>
  </r>
  <r>
    <x v="0"/>
    <x v="0"/>
    <s v="B"/>
    <n v="2"/>
    <n v="99.876045454545462"/>
  </r>
  <r>
    <x v="0"/>
    <x v="0"/>
    <s v="C"/>
    <n v="3"/>
    <n v="96.078812500000012"/>
  </r>
  <r>
    <x v="0"/>
    <x v="0"/>
    <s v="D"/>
    <n v="4"/>
    <n v="96.112656250000001"/>
  </r>
  <r>
    <x v="0"/>
    <x v="0"/>
    <s v="E"/>
    <n v="5"/>
    <n v="95.127514285714312"/>
  </r>
  <r>
    <x v="0"/>
    <x v="1"/>
    <s v="A"/>
    <n v="6"/>
    <n v="0"/>
  </r>
  <r>
    <x v="0"/>
    <x v="1"/>
    <s v="B"/>
    <n v="7"/>
    <n v="95.275360000000006"/>
  </r>
  <r>
    <x v="0"/>
    <x v="1"/>
    <s v="C"/>
    <n v="8"/>
    <n v="95.397959999999998"/>
  </r>
  <r>
    <x v="0"/>
    <x v="1"/>
    <s v="D"/>
    <n v="9"/>
    <n v="93.867819999999995"/>
  </r>
  <r>
    <x v="0"/>
    <x v="1"/>
    <s v="E"/>
    <n v="10"/>
    <n v="93.938404255319156"/>
  </r>
  <r>
    <x v="0"/>
    <x v="2"/>
    <s v="A"/>
    <n v="11"/>
    <n v="68.860388888888878"/>
  </r>
  <r>
    <x v="0"/>
    <x v="2"/>
    <s v="B"/>
    <n v="12"/>
    <n v="70.297300000000021"/>
  </r>
  <r>
    <x v="0"/>
    <x v="2"/>
    <s v="C"/>
    <n v="13"/>
    <n v="66.453777777777788"/>
  </r>
  <r>
    <x v="0"/>
    <x v="2"/>
    <s v="D"/>
    <n v="14"/>
    <n v="76.811666666666667"/>
  </r>
  <r>
    <x v="0"/>
    <x v="2"/>
    <s v="E"/>
    <n v="15"/>
    <n v="0"/>
  </r>
  <r>
    <x v="1"/>
    <x v="0"/>
    <s v="A"/>
    <n v="1"/>
    <n v="107.05680487804884"/>
  </r>
  <r>
    <x v="1"/>
    <x v="0"/>
    <s v="B"/>
    <n v="2"/>
    <n v="110.53558000000001"/>
  </r>
  <r>
    <x v="1"/>
    <x v="0"/>
    <s v="C"/>
    <n v="3"/>
    <n v="106.23038461538461"/>
  </r>
  <r>
    <x v="1"/>
    <x v="0"/>
    <s v="D"/>
    <n v="4"/>
    <n v="107.48590909090909"/>
  </r>
  <r>
    <x v="1"/>
    <x v="0"/>
    <s v="E"/>
    <n v="5"/>
    <n v="107.77716326530614"/>
  </r>
  <r>
    <x v="1"/>
    <x v="1"/>
    <s v="A"/>
    <n v="6"/>
    <n v="0"/>
  </r>
  <r>
    <x v="1"/>
    <x v="1"/>
    <s v="B"/>
    <n v="7"/>
    <n v="106.24438888888888"/>
  </r>
  <r>
    <x v="1"/>
    <x v="1"/>
    <s v="C"/>
    <n v="8"/>
    <n v="103.1875"/>
  </r>
  <r>
    <x v="1"/>
    <x v="1"/>
    <s v="D"/>
    <n v="9"/>
    <n v="102.34210526315789"/>
  </r>
  <r>
    <x v="1"/>
    <x v="1"/>
    <s v="E"/>
    <n v="10"/>
    <n v="102.42307692307692"/>
  </r>
  <r>
    <x v="1"/>
    <x v="2"/>
    <s v="A"/>
    <n v="11"/>
    <n v="83"/>
  </r>
  <r>
    <x v="1"/>
    <x v="2"/>
    <s v="B"/>
    <n v="12"/>
    <n v="79.7"/>
  </r>
  <r>
    <x v="1"/>
    <x v="2"/>
    <s v="C"/>
    <n v="13"/>
    <n v="69.577749999999995"/>
  </r>
  <r>
    <x v="1"/>
    <x v="2"/>
    <s v="D"/>
    <n v="14"/>
    <n v="78.5"/>
  </r>
  <r>
    <x v="1"/>
    <x v="2"/>
    <s v="E"/>
    <n v="15"/>
    <n v="0"/>
  </r>
  <r>
    <x v="2"/>
    <x v="0"/>
    <s v="A"/>
    <n v="1"/>
    <n v="181.12620000000004"/>
  </r>
  <r>
    <x v="2"/>
    <x v="0"/>
    <s v="B"/>
    <n v="2"/>
    <n v="166.50198"/>
  </r>
  <r>
    <x v="2"/>
    <x v="0"/>
    <s v="C"/>
    <n v="3"/>
    <n v="161.24552000000003"/>
  </r>
  <r>
    <x v="2"/>
    <x v="0"/>
    <s v="D"/>
    <n v="4"/>
    <n v="159.13328000000001"/>
  </r>
  <r>
    <x v="2"/>
    <x v="0"/>
    <s v="E"/>
    <n v="5"/>
    <n v="153.31253999999998"/>
  </r>
  <r>
    <x v="2"/>
    <x v="1"/>
    <s v="A"/>
    <n v="6"/>
    <n v="146.07875999999999"/>
  </r>
  <r>
    <x v="2"/>
    <x v="1"/>
    <s v="B"/>
    <n v="7"/>
    <n v="162.35126000000002"/>
  </r>
  <r>
    <x v="2"/>
    <x v="1"/>
    <s v="C"/>
    <n v="8"/>
    <n v="165.43263999999999"/>
  </r>
  <r>
    <x v="2"/>
    <x v="1"/>
    <s v="D"/>
    <n v="9"/>
    <n v="156.14197999999999"/>
  </r>
  <r>
    <x v="2"/>
    <x v="1"/>
    <s v="E"/>
    <n v="10"/>
    <n v="158.58653999999996"/>
  </r>
  <r>
    <x v="2"/>
    <x v="2"/>
    <s v="A"/>
    <n v="11"/>
    <n v="110.00125"/>
  </r>
  <r>
    <x v="2"/>
    <x v="2"/>
    <s v="B"/>
    <n v="12"/>
    <n v="83.444666666666663"/>
  </r>
  <r>
    <x v="2"/>
    <x v="2"/>
    <s v="C"/>
    <n v="13"/>
    <n v="113.75128571428571"/>
  </r>
  <r>
    <x v="2"/>
    <x v="2"/>
    <s v="D"/>
    <n v="14"/>
    <n v="90.579785714285691"/>
  </r>
  <r>
    <x v="2"/>
    <x v="2"/>
    <s v="E"/>
    <n v="15"/>
    <n v="93.361666666666679"/>
  </r>
  <r>
    <x v="3"/>
    <x v="0"/>
    <s v="A"/>
    <n v="1"/>
    <n v="193.76363888888889"/>
  </r>
  <r>
    <x v="3"/>
    <x v="0"/>
    <s v="B"/>
    <n v="2"/>
    <n v="174.92694444444447"/>
  </r>
  <r>
    <x v="3"/>
    <x v="0"/>
    <s v="C"/>
    <n v="3"/>
    <n v="181.32422"/>
  </r>
  <r>
    <x v="3"/>
    <x v="0"/>
    <s v="D"/>
    <n v="4"/>
    <n v="177.87184000000005"/>
  </r>
  <r>
    <x v="3"/>
    <x v="0"/>
    <s v="E"/>
    <n v="5"/>
    <n v="183.7189210526316"/>
  </r>
  <r>
    <x v="3"/>
    <x v="1"/>
    <s v="A"/>
    <n v="6"/>
    <n v="156.64194000000003"/>
  </r>
  <r>
    <x v="3"/>
    <x v="1"/>
    <s v="B"/>
    <n v="7"/>
    <n v="177.27697222222221"/>
  </r>
  <r>
    <x v="3"/>
    <x v="1"/>
    <s v="C"/>
    <n v="8"/>
    <n v="178.12225925925927"/>
  </r>
  <r>
    <x v="3"/>
    <x v="1"/>
    <s v="D"/>
    <n v="9"/>
    <n v="168.01707407407412"/>
  </r>
  <r>
    <x v="3"/>
    <x v="1"/>
    <s v="E"/>
    <n v="10"/>
    <n v="166.61321875000002"/>
  </r>
  <r>
    <x v="3"/>
    <x v="2"/>
    <s v="A"/>
    <n v="11"/>
    <n v="136.91489999999999"/>
  </r>
  <r>
    <x v="3"/>
    <x v="2"/>
    <s v="B"/>
    <n v="12"/>
    <n v="95.91"/>
  </r>
  <r>
    <x v="3"/>
    <x v="2"/>
    <s v="C"/>
    <n v="13"/>
    <n v="121.273"/>
  </r>
  <r>
    <x v="3"/>
    <x v="2"/>
    <s v="D"/>
    <n v="14"/>
    <n v="90.143000000000001"/>
  </r>
  <r>
    <x v="3"/>
    <x v="2"/>
    <s v="E"/>
    <n v="15"/>
    <n v="80.383999999999986"/>
  </r>
  <r>
    <x v="4"/>
    <x v="0"/>
    <s v="A"/>
    <n v="1"/>
    <n v="318.43177500000013"/>
  </r>
  <r>
    <x v="4"/>
    <x v="0"/>
    <s v="B"/>
    <n v="2"/>
    <n v="338.51717142857137"/>
  </r>
  <r>
    <x v="4"/>
    <x v="0"/>
    <s v="C"/>
    <n v="3"/>
    <n v="298.22061538461537"/>
  </r>
  <r>
    <x v="4"/>
    <x v="0"/>
    <s v="D"/>
    <n v="4"/>
    <n v="343.28185714285712"/>
  </r>
  <r>
    <x v="4"/>
    <x v="0"/>
    <s v="E"/>
    <n v="5"/>
    <n v="279.21854838709675"/>
  </r>
  <r>
    <x v="4"/>
    <x v="1"/>
    <s v="A"/>
    <n v="6"/>
    <n v="272.63875000000002"/>
  </r>
  <r>
    <x v="4"/>
    <x v="1"/>
    <s v="B"/>
    <n v="7"/>
    <n v="284.98139999999995"/>
  </r>
  <r>
    <x v="4"/>
    <x v="1"/>
    <s v="C"/>
    <n v="8"/>
    <n v="351.7057916666667"/>
  </r>
  <r>
    <x v="4"/>
    <x v="1"/>
    <s v="D"/>
    <n v="9"/>
    <n v="276.39366666666666"/>
  </r>
  <r>
    <x v="4"/>
    <x v="1"/>
    <s v="E"/>
    <n v="10"/>
    <n v="298.17842857142858"/>
  </r>
  <r>
    <x v="4"/>
    <x v="2"/>
    <s v="A"/>
    <n v="11"/>
    <n v="200.48313333333334"/>
  </r>
  <r>
    <x v="4"/>
    <x v="2"/>
    <s v="B"/>
    <n v="12"/>
    <n v="233.2621111111111"/>
  </r>
  <r>
    <x v="4"/>
    <x v="2"/>
    <s v="C"/>
    <n v="13"/>
    <n v="192.51859999999996"/>
  </r>
  <r>
    <x v="4"/>
    <x v="2"/>
    <s v="D"/>
    <n v="14"/>
    <n v="161.112875"/>
  </r>
  <r>
    <x v="4"/>
    <x v="2"/>
    <s v="E"/>
    <n v="15"/>
    <n v="206.54455555555558"/>
  </r>
  <r>
    <x v="5"/>
    <x v="0"/>
    <s v="A"/>
    <n v="1"/>
    <e v="#DIV/0!"/>
  </r>
  <r>
    <x v="5"/>
    <x v="0"/>
    <s v="B"/>
    <n v="2"/>
    <e v="#DIV/0!"/>
  </r>
  <r>
    <x v="5"/>
    <x v="0"/>
    <s v="C"/>
    <n v="3"/>
    <e v="#DIV/0!"/>
  </r>
  <r>
    <x v="5"/>
    <x v="0"/>
    <s v="D"/>
    <n v="4"/>
    <e v="#DIV/0!"/>
  </r>
  <r>
    <x v="5"/>
    <x v="0"/>
    <s v="E"/>
    <n v="5"/>
    <e v="#DIV/0!"/>
  </r>
  <r>
    <x v="5"/>
    <x v="1"/>
    <s v="A"/>
    <n v="6"/>
    <e v="#DIV/0!"/>
  </r>
  <r>
    <x v="5"/>
    <x v="1"/>
    <s v="B"/>
    <n v="7"/>
    <e v="#DIV/0!"/>
  </r>
  <r>
    <x v="5"/>
    <x v="1"/>
    <s v="C"/>
    <n v="8"/>
    <e v="#DIV/0!"/>
  </r>
  <r>
    <x v="5"/>
    <x v="1"/>
    <s v="D"/>
    <n v="9"/>
    <e v="#DIV/0!"/>
  </r>
  <r>
    <x v="5"/>
    <x v="1"/>
    <s v="E"/>
    <n v="10"/>
    <e v="#DIV/0!"/>
  </r>
  <r>
    <x v="5"/>
    <x v="2"/>
    <s v="A"/>
    <n v="11"/>
    <e v="#DIV/0!"/>
  </r>
  <r>
    <x v="5"/>
    <x v="2"/>
    <s v="B"/>
    <n v="12"/>
    <e v="#DIV/0!"/>
  </r>
  <r>
    <x v="5"/>
    <x v="2"/>
    <s v="C"/>
    <n v="13"/>
    <e v="#DIV/0!"/>
  </r>
  <r>
    <x v="5"/>
    <x v="2"/>
    <s v="D"/>
    <n v="14"/>
    <e v="#DIV/0!"/>
  </r>
  <r>
    <x v="5"/>
    <x v="2"/>
    <s v="E"/>
    <n v="15"/>
    <e v="#DIV/0!"/>
  </r>
  <r>
    <x v="6"/>
    <x v="0"/>
    <s v="A"/>
    <n v="1"/>
    <n v="528.7281999999999"/>
  </r>
  <r>
    <x v="6"/>
    <x v="0"/>
    <s v="B"/>
    <n v="2"/>
    <n v="528.7281999999999"/>
  </r>
  <r>
    <x v="6"/>
    <x v="0"/>
    <s v="C"/>
    <n v="3"/>
    <n v="528.7281999999999"/>
  </r>
  <r>
    <x v="6"/>
    <x v="0"/>
    <s v="D"/>
    <n v="4"/>
    <n v="528.7281999999999"/>
  </r>
  <r>
    <x v="6"/>
    <x v="0"/>
    <s v="E"/>
    <n v="5"/>
    <n v="528.7281999999999"/>
  </r>
  <r>
    <x v="6"/>
    <x v="1"/>
    <s v="A"/>
    <n v="6"/>
    <n v="533.3366842105263"/>
  </r>
  <r>
    <x v="6"/>
    <x v="1"/>
    <s v="B"/>
    <n v="7"/>
    <n v="533.3366842105263"/>
  </r>
  <r>
    <x v="6"/>
    <x v="1"/>
    <s v="C"/>
    <n v="8"/>
    <n v="533.3366842105263"/>
  </r>
  <r>
    <x v="6"/>
    <x v="1"/>
    <s v="D"/>
    <n v="9"/>
    <n v="533.3366842105263"/>
  </r>
  <r>
    <x v="6"/>
    <x v="1"/>
    <s v="E"/>
    <n v="10"/>
    <n v="533.3366842105263"/>
  </r>
  <r>
    <x v="6"/>
    <x v="2"/>
    <s v="A"/>
    <n v="11"/>
    <n v="472.61694117647068"/>
  </r>
  <r>
    <x v="6"/>
    <x v="2"/>
    <s v="B"/>
    <n v="12"/>
    <n v="472.61694117647068"/>
  </r>
  <r>
    <x v="6"/>
    <x v="2"/>
    <s v="C"/>
    <n v="13"/>
    <n v="472.61694117647068"/>
  </r>
  <r>
    <x v="6"/>
    <x v="2"/>
    <s v="D"/>
    <n v="14"/>
    <n v="472.61694117647068"/>
  </r>
  <r>
    <x v="6"/>
    <x v="2"/>
    <s v="E"/>
    <n v="15"/>
    <n v="472.616941176470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and Plot" cacheId="4" applyNumberFormats="0" applyBorderFormats="0" applyFontFormats="0" applyPatternFormats="0" applyAlignmentFormats="0" applyWidthHeightFormats="0" dataCaption="" updatedVersion="6" compact="0" compactData="0">
  <location ref="A1:E10" firstHeaderRow="1" firstDataRow="2" firstDataCol="1"/>
  <pivotFields count="5">
    <pivotField name="Age" axis="axisRow" compact="0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Treatment" axis="axisCol" compact="0" outline="0" multipleItemSelectionAllowed="1" showAll="0" sortType="ascending">
      <items count="4">
        <item x="2"/>
        <item x="0"/>
        <item x="1"/>
        <item t="default"/>
      </items>
    </pivotField>
    <pivotField name="Rep" compact="0" outline="0" multipleItemSelectionAllowed="1" showAll="0"/>
    <pivotField name="ID" compact="0" outline="0" multipleItemSelectionAllowed="1" showAll="0"/>
    <pivotField name="Length" dataField="1" compact="0" outline="0" multipleItemSelectionAllowe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Length" fld="4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/>
  </sheetViews>
  <sheetFormatPr defaultColWidth="14.44140625" defaultRowHeight="15" customHeight="1" x14ac:dyDescent="0.3"/>
  <cols>
    <col min="3" max="3" width="64.5546875" customWidth="1"/>
  </cols>
  <sheetData>
    <row r="1" spans="1:3" ht="14.4" x14ac:dyDescent="0.3">
      <c r="A1" s="1" t="s">
        <v>0</v>
      </c>
      <c r="B1" s="1" t="s">
        <v>1</v>
      </c>
      <c r="C1" s="1" t="s">
        <v>2</v>
      </c>
    </row>
    <row r="2" spans="1:3" ht="29.25" customHeight="1" x14ac:dyDescent="0.3"/>
    <row r="3" spans="1:3" ht="29.25" customHeight="1" x14ac:dyDescent="0.3"/>
    <row r="4" spans="1:3" ht="29.25" customHeight="1" x14ac:dyDescent="0.3"/>
    <row r="5" spans="1:3" ht="29.25" customHeight="1" x14ac:dyDescent="0.3"/>
    <row r="6" spans="1:3" ht="29.25" customHeight="1" x14ac:dyDescent="0.3">
      <c r="A6" s="2">
        <v>44413</v>
      </c>
      <c r="B6" s="1">
        <v>10</v>
      </c>
      <c r="C6" s="3" t="s">
        <v>3</v>
      </c>
    </row>
    <row r="7" spans="1:3" ht="29.25" customHeight="1" x14ac:dyDescent="0.3"/>
    <row r="8" spans="1:3" ht="29.25" customHeight="1" x14ac:dyDescent="0.3"/>
    <row r="9" spans="1:3" ht="29.25" customHeight="1" x14ac:dyDescent="0.3"/>
    <row r="10" spans="1:3" ht="29.25" customHeight="1" x14ac:dyDescent="0.3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23">
        <v>311.12400000000002</v>
      </c>
      <c r="C3" s="23">
        <v>384.09100000000001</v>
      </c>
      <c r="D3" s="23">
        <v>292.60500000000002</v>
      </c>
      <c r="E3" s="23">
        <v>315.29500000000002</v>
      </c>
      <c r="F3" s="23">
        <v>268.32299999999998</v>
      </c>
      <c r="G3" s="12"/>
      <c r="H3" s="23">
        <v>323.36399999999998</v>
      </c>
      <c r="I3" s="23">
        <v>218.61600000000001</v>
      </c>
      <c r="J3" s="23">
        <v>239.684</v>
      </c>
      <c r="K3" s="23">
        <v>336.512</v>
      </c>
      <c r="L3" s="23">
        <v>345.60399999999998</v>
      </c>
      <c r="M3" s="12"/>
      <c r="N3" s="23">
        <v>291.27</v>
      </c>
      <c r="O3" s="23">
        <v>156.935</v>
      </c>
      <c r="P3" s="23">
        <v>273.637</v>
      </c>
      <c r="Q3" s="23">
        <v>340.68099999999998</v>
      </c>
      <c r="R3" s="23">
        <v>331.51400000000001</v>
      </c>
      <c r="V3" s="7" t="s">
        <v>17</v>
      </c>
      <c r="W3" s="7">
        <f>AVERAGE(B$3:B$52)</f>
        <v>318.43177500000013</v>
      </c>
      <c r="X3" s="7">
        <f>AVERAGE(H$3:H$52)</f>
        <v>272.63875000000002</v>
      </c>
      <c r="Y3" s="7">
        <f>AVERAGE(N3:N43)</f>
        <v>200.48313333333334</v>
      </c>
      <c r="AA3" s="17"/>
    </row>
    <row r="4" spans="1:38" ht="14.25" customHeight="1" x14ac:dyDescent="0.3">
      <c r="B4" s="23">
        <v>163.14599999999999</v>
      </c>
      <c r="C4" s="23">
        <v>374.85599999999999</v>
      </c>
      <c r="D4" s="23">
        <v>412.64800000000002</v>
      </c>
      <c r="E4" s="23">
        <v>377.67899999999997</v>
      </c>
      <c r="F4" s="23">
        <v>178.81299999999999</v>
      </c>
      <c r="G4" s="12"/>
      <c r="H4" s="23">
        <v>346.21600000000001</v>
      </c>
      <c r="I4" s="23">
        <v>216.875</v>
      </c>
      <c r="J4" s="23">
        <v>382.387</v>
      </c>
      <c r="K4" s="23">
        <v>252.251</v>
      </c>
      <c r="L4" s="23">
        <v>390.56700000000001</v>
      </c>
      <c r="M4" s="12"/>
      <c r="N4" s="23">
        <v>331.30399999999997</v>
      </c>
      <c r="O4" s="23">
        <v>294.51600000000002</v>
      </c>
      <c r="P4" s="23">
        <v>125.31100000000001</v>
      </c>
      <c r="Q4" s="23">
        <v>85.927999999999997</v>
      </c>
      <c r="R4" s="23">
        <v>268.35899999999998</v>
      </c>
      <c r="V4" s="7" t="s">
        <v>18</v>
      </c>
      <c r="W4" s="7">
        <f>AVERAGE(C$3:C$52)</f>
        <v>338.51717142857137</v>
      </c>
      <c r="X4" s="7">
        <f>AVERAGE(I$3:I$52)</f>
        <v>284.98139999999995</v>
      </c>
      <c r="Y4" s="7">
        <f>AVERAGE(O3:O39)</f>
        <v>233.2621111111111</v>
      </c>
      <c r="AA4" s="17"/>
    </row>
    <row r="5" spans="1:38" ht="14.25" customHeight="1" x14ac:dyDescent="0.3">
      <c r="B5" s="23">
        <v>335.88799999999998</v>
      </c>
      <c r="C5" s="23">
        <v>335.589</v>
      </c>
      <c r="D5" s="23">
        <v>266.24900000000002</v>
      </c>
      <c r="E5" s="23">
        <v>317.584</v>
      </c>
      <c r="F5" s="23">
        <v>383.06200000000001</v>
      </c>
      <c r="G5" s="12"/>
      <c r="H5" s="23">
        <v>314.02499999999998</v>
      </c>
      <c r="I5" s="23">
        <v>212.3</v>
      </c>
      <c r="J5" s="23">
        <v>454.07799999999997</v>
      </c>
      <c r="K5" s="23">
        <v>177.27600000000001</v>
      </c>
      <c r="L5" s="23">
        <v>179.637</v>
      </c>
      <c r="M5" s="12"/>
      <c r="N5" s="23">
        <v>181.97</v>
      </c>
      <c r="O5" s="23">
        <v>253.20699999999999</v>
      </c>
      <c r="P5" s="23">
        <v>242.315</v>
      </c>
      <c r="Q5" s="23">
        <v>96.811999999999998</v>
      </c>
      <c r="R5" s="23">
        <v>230.45</v>
      </c>
      <c r="V5" s="7" t="s">
        <v>19</v>
      </c>
      <c r="W5" s="7">
        <f>AVERAGE(D$3:D$52)</f>
        <v>298.22061538461537</v>
      </c>
      <c r="X5" s="7">
        <f>AVERAGE(J$3:J$52)</f>
        <v>351.7057916666667</v>
      </c>
      <c r="Y5" s="7">
        <f>AVERAGE(P3:P75)</f>
        <v>192.51859999999996</v>
      </c>
      <c r="AA5" s="17"/>
    </row>
    <row r="6" spans="1:38" ht="14.25" customHeight="1" x14ac:dyDescent="0.3">
      <c r="B6" s="23">
        <v>409.95800000000003</v>
      </c>
      <c r="C6" s="23">
        <v>418.92700000000002</v>
      </c>
      <c r="D6" s="23">
        <v>233.63</v>
      </c>
      <c r="E6" s="23">
        <v>389.33</v>
      </c>
      <c r="F6" s="23">
        <v>107.432</v>
      </c>
      <c r="G6" s="12"/>
      <c r="H6" s="23">
        <v>292.85300000000001</v>
      </c>
      <c r="I6" s="23">
        <v>226.31899999999999</v>
      </c>
      <c r="J6" s="23">
        <v>361.65300000000002</v>
      </c>
      <c r="K6" s="23">
        <v>321.08199999999999</v>
      </c>
      <c r="L6" s="23">
        <v>373.57400000000001</v>
      </c>
      <c r="M6" s="12"/>
      <c r="N6" s="23">
        <v>234.25700000000001</v>
      </c>
      <c r="O6" s="23">
        <v>249.721</v>
      </c>
      <c r="P6" s="23">
        <v>171.51900000000001</v>
      </c>
      <c r="Q6" s="23">
        <v>97.656999999999996</v>
      </c>
      <c r="R6" s="23">
        <v>93.02</v>
      </c>
      <c r="V6" s="7" t="s">
        <v>20</v>
      </c>
      <c r="W6" s="7">
        <f>AVERAGE(E$3:E$52)</f>
        <v>343.28185714285712</v>
      </c>
      <c r="X6" s="7">
        <f>AVERAGE(K$3:K$52)</f>
        <v>276.39366666666666</v>
      </c>
      <c r="Y6" s="7">
        <f>AVERAGE(Q3:Q75)</f>
        <v>161.112875</v>
      </c>
    </row>
    <row r="7" spans="1:38" ht="14.25" customHeight="1" x14ac:dyDescent="0.3">
      <c r="B7" s="23">
        <v>300.53800000000001</v>
      </c>
      <c r="C7" s="23">
        <v>310.83300000000003</v>
      </c>
      <c r="D7" s="23">
        <v>166.07599999999999</v>
      </c>
      <c r="E7" s="23">
        <v>283.14299999999997</v>
      </c>
      <c r="F7" s="23">
        <v>342.18700000000001</v>
      </c>
      <c r="G7" s="12"/>
      <c r="H7" s="23">
        <v>272.97699999999998</v>
      </c>
      <c r="I7" s="23">
        <v>218.42400000000001</v>
      </c>
      <c r="J7" s="23">
        <v>388.71199999999999</v>
      </c>
      <c r="K7" s="23">
        <v>331.86799999999999</v>
      </c>
      <c r="L7" s="23">
        <v>170.49100000000001</v>
      </c>
      <c r="M7" s="12"/>
      <c r="N7" s="23">
        <v>124.968</v>
      </c>
      <c r="O7" s="23">
        <v>311.30099999999999</v>
      </c>
      <c r="P7" s="23">
        <v>263.39400000000001</v>
      </c>
      <c r="Q7" s="23">
        <v>275.54599999999999</v>
      </c>
      <c r="R7" s="23">
        <v>314.50099999999998</v>
      </c>
      <c r="V7" s="7" t="s">
        <v>21</v>
      </c>
      <c r="W7" s="7">
        <f>AVERAGE(F$3:F$52)</f>
        <v>279.21854838709675</v>
      </c>
      <c r="X7" s="7">
        <f>AVERAGE(L$3:L$52)</f>
        <v>298.17842857142858</v>
      </c>
      <c r="Y7" s="7">
        <f>AVERAGE(R3:R80)</f>
        <v>206.54455555555558</v>
      </c>
    </row>
    <row r="8" spans="1:38" ht="14.25" customHeight="1" x14ac:dyDescent="0.3">
      <c r="B8" s="23">
        <v>163.738</v>
      </c>
      <c r="C8" s="23">
        <v>348.935</v>
      </c>
      <c r="D8" s="23">
        <v>294.34300000000002</v>
      </c>
      <c r="E8" s="23">
        <v>369.166</v>
      </c>
      <c r="F8" s="23">
        <v>286.90100000000001</v>
      </c>
      <c r="G8" s="12"/>
      <c r="H8" s="23">
        <v>250.90299999999999</v>
      </c>
      <c r="I8" s="23">
        <v>183.64400000000001</v>
      </c>
      <c r="J8" s="23">
        <v>298.30099999999999</v>
      </c>
      <c r="K8" s="23">
        <v>336.67599999999999</v>
      </c>
      <c r="L8" s="23">
        <v>328.803</v>
      </c>
      <c r="M8" s="12"/>
      <c r="N8" s="23">
        <v>251.84100000000001</v>
      </c>
      <c r="O8" s="23">
        <v>217.791</v>
      </c>
      <c r="P8" s="23">
        <v>211.23599999999999</v>
      </c>
      <c r="Q8" s="23">
        <v>119.488</v>
      </c>
      <c r="R8" s="23">
        <v>282.93700000000001</v>
      </c>
      <c r="V8" s="18" t="s">
        <v>60</v>
      </c>
      <c r="W8" s="18">
        <f t="shared" ref="W8:Y8" si="0">AVERAGE(W3:W7)</f>
        <v>315.53399346862818</v>
      </c>
      <c r="X8" s="18">
        <f t="shared" si="0"/>
        <v>296.77960738095237</v>
      </c>
      <c r="Y8" s="18">
        <f t="shared" si="0"/>
        <v>198.784255</v>
      </c>
    </row>
    <row r="9" spans="1:38" ht="14.25" customHeight="1" x14ac:dyDescent="0.3">
      <c r="B9" s="23">
        <v>311.54500000000002</v>
      </c>
      <c r="C9" s="23">
        <v>364.45299999999997</v>
      </c>
      <c r="D9" s="23">
        <v>358.74299999999999</v>
      </c>
      <c r="E9" s="23">
        <v>338.24599999999998</v>
      </c>
      <c r="F9" s="23">
        <v>191.59299999999999</v>
      </c>
      <c r="G9" s="12"/>
      <c r="H9" s="23">
        <v>307.37400000000002</v>
      </c>
      <c r="I9" s="23">
        <v>323.96199999999999</v>
      </c>
      <c r="J9" s="23">
        <v>421.75700000000001</v>
      </c>
      <c r="K9" s="23">
        <v>425.976</v>
      </c>
      <c r="L9" s="23">
        <v>221.518</v>
      </c>
      <c r="M9" s="12"/>
      <c r="N9" s="23">
        <v>236.41800000000001</v>
      </c>
      <c r="O9" s="23">
        <v>89.626000000000005</v>
      </c>
      <c r="P9" s="23">
        <v>81.317999999999998</v>
      </c>
      <c r="Q9" s="23">
        <v>168.791</v>
      </c>
      <c r="R9" s="23">
        <v>128.59399999999999</v>
      </c>
      <c r="V9" s="18" t="s">
        <v>61</v>
      </c>
      <c r="W9" s="18">
        <f t="shared" ref="W9:Y9" si="1">STDEV(W3:W7)/SQRT(4)</f>
        <v>13.521122728843734</v>
      </c>
      <c r="X9" s="18">
        <f t="shared" si="1"/>
        <v>16.117551946963346</v>
      </c>
      <c r="Y9" s="18">
        <f t="shared" si="1"/>
        <v>13.014948900221244</v>
      </c>
      <c r="Z9" s="17"/>
    </row>
    <row r="10" spans="1:38" ht="14.25" customHeight="1" x14ac:dyDescent="0.3">
      <c r="B10" s="23">
        <v>172.691</v>
      </c>
      <c r="C10" s="23">
        <v>352.35899999999998</v>
      </c>
      <c r="D10" s="23">
        <v>311.86099999999999</v>
      </c>
      <c r="E10" s="23">
        <v>405.47399999999999</v>
      </c>
      <c r="F10" s="23">
        <v>252.82</v>
      </c>
      <c r="G10" s="12"/>
      <c r="H10" s="23">
        <v>184.93700000000001</v>
      </c>
      <c r="I10" s="23">
        <v>309.709</v>
      </c>
      <c r="J10" s="23">
        <v>349.82100000000003</v>
      </c>
      <c r="K10" s="23">
        <v>305.245</v>
      </c>
      <c r="L10" s="23">
        <v>281.93799999999999</v>
      </c>
      <c r="M10" s="12"/>
      <c r="N10" s="23">
        <v>144.77799999999999</v>
      </c>
      <c r="O10" s="23">
        <v>281.29899999999998</v>
      </c>
      <c r="P10" s="23">
        <v>87.63</v>
      </c>
      <c r="Q10" s="23">
        <v>104</v>
      </c>
      <c r="R10" s="23">
        <v>101.761</v>
      </c>
      <c r="Z10" s="17"/>
    </row>
    <row r="11" spans="1:38" ht="14.25" customHeight="1" x14ac:dyDescent="0.3">
      <c r="B11" s="23">
        <v>157.215</v>
      </c>
      <c r="C11" s="23">
        <v>255.3</v>
      </c>
      <c r="D11" s="23">
        <v>182.33</v>
      </c>
      <c r="E11" s="23">
        <v>307.98399999999998</v>
      </c>
      <c r="F11" s="23">
        <v>327.26299999999998</v>
      </c>
      <c r="G11" s="12"/>
      <c r="H11" s="23">
        <v>263.00900000000001</v>
      </c>
      <c r="I11" s="23">
        <v>299.21800000000002</v>
      </c>
      <c r="J11" s="23">
        <v>411.20499999999998</v>
      </c>
      <c r="K11" s="23">
        <v>271.928</v>
      </c>
      <c r="L11" s="23">
        <v>442.35399999999998</v>
      </c>
      <c r="M11" s="12"/>
      <c r="N11" s="23">
        <v>147.82</v>
      </c>
      <c r="O11" s="23">
        <v>244.96299999999999</v>
      </c>
      <c r="P11" s="23">
        <v>152.76900000000001</v>
      </c>
      <c r="R11" s="23">
        <v>107.765</v>
      </c>
      <c r="V11" s="7" t="s">
        <v>62</v>
      </c>
      <c r="W11" s="7">
        <f>MIN(B3:F325)</f>
        <v>107.432</v>
      </c>
      <c r="X11" s="7">
        <f>MIN(H3:L325)</f>
        <v>157.215</v>
      </c>
      <c r="Y11" s="7">
        <f>MIN(N3:R325)</f>
        <v>73.188999999999993</v>
      </c>
    </row>
    <row r="12" spans="1:38" ht="14.25" customHeight="1" x14ac:dyDescent="0.3">
      <c r="B12" s="23">
        <v>364.00799999999998</v>
      </c>
      <c r="C12" s="23">
        <v>404.822</v>
      </c>
      <c r="D12" s="23">
        <v>303.541</v>
      </c>
      <c r="E12" s="23">
        <v>447.38200000000001</v>
      </c>
      <c r="F12" s="23">
        <v>152.51499999999999</v>
      </c>
      <c r="G12" s="12"/>
      <c r="H12" s="23">
        <v>240.98699999999999</v>
      </c>
      <c r="I12" s="23">
        <v>311.798</v>
      </c>
      <c r="J12" s="23">
        <v>331.471</v>
      </c>
      <c r="K12" s="23">
        <v>281.637</v>
      </c>
      <c r="L12" s="23">
        <v>157.215</v>
      </c>
      <c r="M12" s="12"/>
      <c r="N12" s="23">
        <v>149.56899999999999</v>
      </c>
      <c r="P12" s="23">
        <v>316.05700000000002</v>
      </c>
      <c r="V12" s="7" t="s">
        <v>63</v>
      </c>
      <c r="W12" s="7">
        <f>MAX(B4:F326)</f>
        <v>455.09</v>
      </c>
      <c r="X12" s="7">
        <f>MAX(H3:L325)</f>
        <v>454.07799999999997</v>
      </c>
      <c r="Y12" s="7">
        <f>MAX(N3:R325)</f>
        <v>340.68099999999998</v>
      </c>
    </row>
    <row r="13" spans="1:38" ht="14.25" customHeight="1" x14ac:dyDescent="0.3">
      <c r="B13" s="23">
        <v>127.318</v>
      </c>
      <c r="C13" s="23">
        <v>360.154</v>
      </c>
      <c r="D13" s="23">
        <v>356.75799999999998</v>
      </c>
      <c r="E13" s="23">
        <v>317.089</v>
      </c>
      <c r="F13" s="23">
        <v>144.53700000000001</v>
      </c>
      <c r="G13" s="12"/>
      <c r="H13" s="23">
        <v>240.298</v>
      </c>
      <c r="I13" s="23">
        <v>296.83699999999999</v>
      </c>
      <c r="J13" s="23">
        <v>328.30900000000003</v>
      </c>
      <c r="K13" s="23">
        <v>204.38399999999999</v>
      </c>
      <c r="L13" s="23">
        <v>235.89699999999999</v>
      </c>
      <c r="M13" s="12"/>
      <c r="N13" s="23">
        <v>127.175</v>
      </c>
    </row>
    <row r="14" spans="1:38" ht="14.25" customHeight="1" x14ac:dyDescent="0.3">
      <c r="B14" s="23">
        <v>334.36599999999999</v>
      </c>
      <c r="C14" s="23">
        <v>310.964</v>
      </c>
      <c r="D14" s="23">
        <v>244.28299999999999</v>
      </c>
      <c r="E14" s="23">
        <v>158.50800000000001</v>
      </c>
      <c r="F14" s="23">
        <v>328.87200000000001</v>
      </c>
      <c r="G14" s="12"/>
      <c r="H14" s="23">
        <v>250.173</v>
      </c>
      <c r="I14" s="23">
        <v>261.80500000000001</v>
      </c>
      <c r="J14" s="23">
        <v>355.88099999999997</v>
      </c>
      <c r="K14" s="23">
        <v>170.75299999999999</v>
      </c>
      <c r="L14" s="23">
        <v>362.44499999999999</v>
      </c>
      <c r="M14" s="12"/>
      <c r="N14" s="23">
        <v>240.733</v>
      </c>
      <c r="V14" s="24" t="s">
        <v>70</v>
      </c>
      <c r="W14" s="25">
        <f>COUNTIF(B3:F65, "&gt;280")/COUNT(B3:F65)</f>
        <v>0.73750000000000004</v>
      </c>
      <c r="X14" s="25">
        <f>COUNTIF(H3:L65, "&gt;280")/COUNT(H3:L65)</f>
        <v>0.60869565217391308</v>
      </c>
      <c r="Y14" s="25">
        <f>COUNTIF(N3:R65, "&gt;250")/COUNT(N3:R65)</f>
        <v>0.33333333333333331</v>
      </c>
    </row>
    <row r="15" spans="1:38" ht="14.25" customHeight="1" x14ac:dyDescent="0.3">
      <c r="B15" s="23">
        <v>380.73899999999998</v>
      </c>
      <c r="C15" s="23">
        <v>386.48700000000002</v>
      </c>
      <c r="D15" s="23">
        <v>252.107</v>
      </c>
      <c r="E15" s="23">
        <v>389.209</v>
      </c>
      <c r="F15" s="23">
        <v>170.6</v>
      </c>
      <c r="G15" s="12"/>
      <c r="H15" s="23">
        <v>231.55600000000001</v>
      </c>
      <c r="I15" s="23">
        <v>365.95299999999997</v>
      </c>
      <c r="J15" s="23">
        <v>329.435</v>
      </c>
      <c r="K15" s="23">
        <v>307.47399999999999</v>
      </c>
      <c r="L15" s="23">
        <v>318.86200000000002</v>
      </c>
      <c r="M15" s="12"/>
      <c r="N15" s="23">
        <v>73.188999999999993</v>
      </c>
      <c r="V15" s="1" t="s">
        <v>68</v>
      </c>
      <c r="W15" s="7">
        <f>COUNTIF(B3:F217, "&gt;300")</f>
        <v>106</v>
      </c>
      <c r="X15" s="7">
        <f>COUNTIF(H3:L217, "&gt;300")</f>
        <v>61</v>
      </c>
      <c r="Y15" s="7">
        <f>COUNTIF(N3:R217, "&gt;300")</f>
        <v>6</v>
      </c>
    </row>
    <row r="16" spans="1:38" ht="14.25" customHeight="1" x14ac:dyDescent="0.3">
      <c r="B16" s="23">
        <v>335.43099999999998</v>
      </c>
      <c r="C16" s="23">
        <v>413.23399999999998</v>
      </c>
      <c r="D16" s="23">
        <v>341.69099999999997</v>
      </c>
      <c r="E16" s="23">
        <v>251.88300000000001</v>
      </c>
      <c r="F16" s="23">
        <v>289.29300000000001</v>
      </c>
      <c r="G16" s="12"/>
      <c r="H16" s="23">
        <v>238.88</v>
      </c>
      <c r="I16" s="23">
        <v>324.03500000000003</v>
      </c>
      <c r="J16" s="23">
        <v>402.91500000000002</v>
      </c>
      <c r="K16" s="23">
        <v>162.41800000000001</v>
      </c>
      <c r="L16" s="23">
        <v>365.59300000000002</v>
      </c>
      <c r="M16" s="12"/>
      <c r="N16" s="23">
        <v>261.31200000000001</v>
      </c>
      <c r="V16" s="1" t="s">
        <v>69</v>
      </c>
      <c r="W16" s="20">
        <f t="shared" ref="W16:Y16" si="2">W15/SUM(W19:W23)</f>
        <v>0.66249999999999998</v>
      </c>
      <c r="X16" s="20">
        <f t="shared" si="2"/>
        <v>0.5304347826086957</v>
      </c>
      <c r="Y16" s="20">
        <f t="shared" si="2"/>
        <v>0.11764705882352941</v>
      </c>
    </row>
    <row r="17" spans="2:26" ht="14.25" customHeight="1" x14ac:dyDescent="0.3">
      <c r="B17" s="23">
        <v>342.66300000000001</v>
      </c>
      <c r="C17" s="23">
        <v>256.24</v>
      </c>
      <c r="D17" s="23">
        <v>357.71899999999999</v>
      </c>
      <c r="E17" s="23">
        <v>323.01299999999998</v>
      </c>
      <c r="F17" s="23">
        <v>278.51499999999999</v>
      </c>
      <c r="G17" s="12"/>
      <c r="H17" s="23">
        <v>160.404</v>
      </c>
      <c r="I17" s="23">
        <v>342.59899999999999</v>
      </c>
      <c r="J17" s="23">
        <v>324.19299999999998</v>
      </c>
      <c r="K17" s="23">
        <v>269.19900000000001</v>
      </c>
      <c r="M17" s="12"/>
      <c r="N17" s="23">
        <v>210.643</v>
      </c>
      <c r="U17" s="19"/>
      <c r="V17" s="7" t="s">
        <v>64</v>
      </c>
      <c r="Z17" s="18"/>
    </row>
    <row r="18" spans="2:26" ht="14.25" customHeight="1" x14ac:dyDescent="0.3">
      <c r="B18" s="23">
        <v>262.05900000000003</v>
      </c>
      <c r="C18" s="23">
        <v>350.48</v>
      </c>
      <c r="D18" s="23">
        <v>352.01799999999997</v>
      </c>
      <c r="E18" s="23">
        <v>314.29599999999999</v>
      </c>
      <c r="F18" s="23">
        <v>268.97000000000003</v>
      </c>
      <c r="G18" s="12"/>
      <c r="H18" s="23">
        <v>276.51</v>
      </c>
      <c r="I18" s="23">
        <v>239.874</v>
      </c>
      <c r="J18" s="23">
        <v>301.66800000000001</v>
      </c>
      <c r="K18" s="23">
        <v>185.446</v>
      </c>
      <c r="M18" s="12"/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23">
        <v>316.673</v>
      </c>
      <c r="C19" s="23">
        <v>294.62299999999999</v>
      </c>
      <c r="D19" s="23">
        <v>398.62299999999999</v>
      </c>
      <c r="E19" s="23">
        <v>391.596</v>
      </c>
      <c r="F19" s="23">
        <v>279.40199999999999</v>
      </c>
      <c r="G19" s="12"/>
      <c r="H19" s="23">
        <v>345.74</v>
      </c>
      <c r="I19" s="23">
        <v>350.84899999999999</v>
      </c>
      <c r="J19" s="23">
        <v>374.42099999999999</v>
      </c>
      <c r="K19" s="23">
        <v>328.30900000000003</v>
      </c>
      <c r="M19" s="12"/>
      <c r="V19" s="7" t="s">
        <v>17</v>
      </c>
      <c r="W19" s="7">
        <f>COUNT(B3:B134)</f>
        <v>40</v>
      </c>
      <c r="X19" s="7">
        <f>COUNT(H3:H134)</f>
        <v>28</v>
      </c>
      <c r="Y19" s="7">
        <f>COUNT(N3:N42)</f>
        <v>15</v>
      </c>
    </row>
    <row r="20" spans="2:26" ht="14.25" customHeight="1" x14ac:dyDescent="0.3">
      <c r="B20" s="23">
        <v>281.73</v>
      </c>
      <c r="C20" s="23">
        <v>287.02600000000001</v>
      </c>
      <c r="D20" s="23">
        <v>321.10700000000003</v>
      </c>
      <c r="E20" s="23">
        <v>355.83600000000001</v>
      </c>
      <c r="F20" s="23">
        <v>268.745</v>
      </c>
      <c r="G20" s="12"/>
      <c r="H20" s="23">
        <v>205.179</v>
      </c>
      <c r="I20" s="23">
        <v>299.93299999999999</v>
      </c>
      <c r="J20" s="23">
        <v>346.08800000000002</v>
      </c>
      <c r="K20" s="23">
        <v>363.64299999999997</v>
      </c>
      <c r="M20" s="12"/>
      <c r="V20" s="7" t="s">
        <v>18</v>
      </c>
      <c r="W20" s="7">
        <f>COUNT(C3:C134)</f>
        <v>35</v>
      </c>
      <c r="X20" s="7">
        <f>COUNT(I3:I134)</f>
        <v>25</v>
      </c>
      <c r="Y20" s="7">
        <f>COUNT(O3:O98)</f>
        <v>9</v>
      </c>
    </row>
    <row r="21" spans="2:26" ht="14.25" customHeight="1" x14ac:dyDescent="0.3">
      <c r="B21" s="23">
        <v>403.39400000000001</v>
      </c>
      <c r="C21" s="23">
        <v>391.53899999999999</v>
      </c>
      <c r="D21" s="23">
        <v>298.43700000000001</v>
      </c>
      <c r="E21" s="23">
        <v>342.42700000000002</v>
      </c>
      <c r="F21" s="23">
        <v>397.41300000000001</v>
      </c>
      <c r="G21" s="12"/>
      <c r="H21" s="23">
        <v>311.50599999999997</v>
      </c>
      <c r="I21" s="23">
        <v>266.43799999999999</v>
      </c>
      <c r="J21" s="23">
        <v>312.322</v>
      </c>
      <c r="K21" s="23">
        <v>199.70500000000001</v>
      </c>
      <c r="M21" s="12"/>
      <c r="V21" s="7" t="s">
        <v>19</v>
      </c>
      <c r="W21" s="7">
        <f>COUNT(D3:D134)</f>
        <v>26</v>
      </c>
      <c r="X21" s="7">
        <f>COUNT(J3:J134)</f>
        <v>24</v>
      </c>
      <c r="Y21" s="7">
        <f>COUNT(P3:P241)</f>
        <v>10</v>
      </c>
    </row>
    <row r="22" spans="2:26" ht="14.25" customHeight="1" x14ac:dyDescent="0.3">
      <c r="B22" s="23">
        <v>436.65600000000001</v>
      </c>
      <c r="C22" s="23">
        <v>338.43099999999998</v>
      </c>
      <c r="D22" s="23">
        <v>283.33600000000001</v>
      </c>
      <c r="E22" s="23">
        <v>310.63799999999998</v>
      </c>
      <c r="F22" s="23">
        <v>262.49700000000001</v>
      </c>
      <c r="G22" s="12"/>
      <c r="H22" s="23">
        <v>248.233</v>
      </c>
      <c r="I22" s="23">
        <v>259.46899999999999</v>
      </c>
      <c r="J22" s="23">
        <v>281.18400000000003</v>
      </c>
      <c r="K22" s="23">
        <v>358.45</v>
      </c>
      <c r="M22" s="12"/>
      <c r="V22" s="7" t="s">
        <v>20</v>
      </c>
      <c r="W22" s="7">
        <f>COUNT(E3:E134)</f>
        <v>28</v>
      </c>
      <c r="X22" s="7">
        <f>COUNT(K3:K134)</f>
        <v>24</v>
      </c>
      <c r="Y22" s="7">
        <f>COUNT(Q3:Q241)</f>
        <v>8</v>
      </c>
      <c r="Z22" s="17"/>
    </row>
    <row r="23" spans="2:26" ht="14.25" customHeight="1" x14ac:dyDescent="0.3">
      <c r="B23" s="23">
        <v>374.02300000000002</v>
      </c>
      <c r="C23" s="23">
        <v>342.61200000000002</v>
      </c>
      <c r="D23" s="23">
        <v>268.78100000000001</v>
      </c>
      <c r="E23" s="23">
        <v>323.91199999999998</v>
      </c>
      <c r="F23" s="23">
        <v>318.65300000000002</v>
      </c>
      <c r="G23" s="12"/>
      <c r="H23" s="23">
        <v>291.03100000000001</v>
      </c>
      <c r="I23" s="23">
        <v>316.26600000000002</v>
      </c>
      <c r="J23" s="23">
        <v>355.66</v>
      </c>
      <c r="K23" s="23">
        <v>238.066</v>
      </c>
      <c r="M23" s="12"/>
      <c r="V23" s="7" t="s">
        <v>21</v>
      </c>
      <c r="W23" s="7">
        <f>COUNT(F3:F134)</f>
        <v>31</v>
      </c>
      <c r="X23" s="7">
        <f>COUNT(L3:L134)</f>
        <v>14</v>
      </c>
      <c r="Y23" s="7">
        <f>COUNT(R3:R275)</f>
        <v>9</v>
      </c>
      <c r="Z23" s="17"/>
    </row>
    <row r="24" spans="2:26" ht="14.25" customHeight="1" x14ac:dyDescent="0.3">
      <c r="B24" s="23">
        <v>363.94200000000001</v>
      </c>
      <c r="C24" s="23">
        <v>380.75400000000002</v>
      </c>
      <c r="D24" s="23">
        <v>197.32599999999999</v>
      </c>
      <c r="E24" s="23">
        <v>342.78800000000001</v>
      </c>
      <c r="F24" s="23">
        <v>270.12200000000001</v>
      </c>
      <c r="G24" s="12"/>
      <c r="H24" s="23">
        <v>260.601</v>
      </c>
      <c r="I24" s="23">
        <v>365.98</v>
      </c>
      <c r="J24" s="23">
        <v>354.25799999999998</v>
      </c>
      <c r="K24" s="23">
        <v>242.09700000000001</v>
      </c>
      <c r="M24" s="12"/>
      <c r="U24" s="7" t="s">
        <v>65</v>
      </c>
    </row>
    <row r="25" spans="2:26" ht="14.25" customHeight="1" x14ac:dyDescent="0.3">
      <c r="B25" s="23">
        <v>357.233</v>
      </c>
      <c r="C25" s="23">
        <v>326.97800000000001</v>
      </c>
      <c r="D25" s="23">
        <v>297.10199999999998</v>
      </c>
      <c r="E25" s="23">
        <v>336.267</v>
      </c>
      <c r="F25" s="23">
        <v>442.47199999999998</v>
      </c>
      <c r="G25" s="12"/>
      <c r="H25" s="23">
        <v>351.08499999999998</v>
      </c>
      <c r="I25" s="23">
        <v>302.02300000000002</v>
      </c>
      <c r="J25" s="23">
        <v>382.95499999999998</v>
      </c>
      <c r="K25" s="23">
        <v>244.15899999999999</v>
      </c>
      <c r="M25" s="12"/>
    </row>
    <row r="26" spans="2:26" ht="14.25" customHeight="1" x14ac:dyDescent="0.3">
      <c r="B26" s="23">
        <v>366.59699999999998</v>
      </c>
      <c r="C26" s="23">
        <v>410.58499999999998</v>
      </c>
      <c r="D26" s="23">
        <v>267.25200000000001</v>
      </c>
      <c r="E26" s="23">
        <v>308.46300000000002</v>
      </c>
      <c r="F26" s="23">
        <v>197.52199999999999</v>
      </c>
      <c r="G26" s="12"/>
      <c r="H26" s="23">
        <v>327.839</v>
      </c>
      <c r="I26" s="23">
        <v>278.202</v>
      </c>
      <c r="J26" s="23">
        <v>352.58100000000002</v>
      </c>
      <c r="K26" s="23">
        <v>318.89400000000001</v>
      </c>
      <c r="M26" s="12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23">
        <v>339.39600000000002</v>
      </c>
      <c r="C27" s="23">
        <v>324.77699999999999</v>
      </c>
      <c r="D27" s="23">
        <v>352.88900000000001</v>
      </c>
      <c r="E27" s="23">
        <v>362.899</v>
      </c>
      <c r="F27" s="23">
        <v>361.55200000000002</v>
      </c>
      <c r="G27" s="12"/>
      <c r="H27" s="23">
        <v>242.727</v>
      </c>
      <c r="I27" s="23">
        <v>333.40699999999998</v>
      </c>
      <c r="M27" s="12"/>
      <c r="V27" s="7" t="s">
        <v>17</v>
      </c>
      <c r="W27" s="7">
        <f>STDEV(B$3:B$52)</f>
        <v>81.013138710441424</v>
      </c>
      <c r="X27" s="7">
        <f>STDEV(H$3:H$52)</f>
        <v>52.131772361274813</v>
      </c>
      <c r="Y27" s="7">
        <f>STDEV(N3:N292)</f>
        <v>71.684460310313767</v>
      </c>
    </row>
    <row r="28" spans="2:26" ht="14.25" customHeight="1" x14ac:dyDescent="0.3">
      <c r="B28" s="23">
        <v>304.56900000000002</v>
      </c>
      <c r="C28" s="23">
        <v>351.70499999999998</v>
      </c>
      <c r="D28" s="23">
        <v>342.28100000000001</v>
      </c>
      <c r="E28" s="23">
        <v>455.09</v>
      </c>
      <c r="F28" s="23">
        <v>369.11200000000002</v>
      </c>
      <c r="G28" s="12"/>
      <c r="H28" s="23">
        <v>336.42899999999997</v>
      </c>
      <c r="M28" s="12"/>
      <c r="V28" s="7" t="s">
        <v>18</v>
      </c>
      <c r="W28" s="7">
        <f>STDEV(C$3:C$52)</f>
        <v>71.393216794894059</v>
      </c>
      <c r="X28" s="7">
        <f>STDEV(I$3:I$52)</f>
        <v>52.205569265485202</v>
      </c>
      <c r="Y28" s="7">
        <f>STDEV(O3:O137)</f>
        <v>70.402210351388206</v>
      </c>
    </row>
    <row r="29" spans="2:26" ht="14.25" customHeight="1" x14ac:dyDescent="0.3">
      <c r="B29" s="23">
        <v>442.72199999999998</v>
      </c>
      <c r="C29" s="23">
        <v>187.97300000000001</v>
      </c>
      <c r="E29" s="23">
        <v>401.20400000000001</v>
      </c>
      <c r="F29" s="23">
        <v>298.38299999999998</v>
      </c>
      <c r="G29" s="12"/>
      <c r="H29" s="23">
        <v>325.94200000000001</v>
      </c>
      <c r="M29" s="12"/>
      <c r="V29" s="7" t="s">
        <v>19</v>
      </c>
      <c r="W29" s="7">
        <f>STDEV(D$3:D$52)</f>
        <v>62.499098071621496</v>
      </c>
      <c r="X29" s="7">
        <f>STDEV(J$3:J$52)</f>
        <v>47.624626007413468</v>
      </c>
      <c r="Y29" s="7">
        <f>STDEV(P3:P121)</f>
        <v>81.377271726201357</v>
      </c>
    </row>
    <row r="30" spans="2:26" ht="14.25" customHeight="1" x14ac:dyDescent="0.3">
      <c r="B30" s="23">
        <v>352.09300000000002</v>
      </c>
      <c r="C30" s="23">
        <v>181.79300000000001</v>
      </c>
      <c r="E30" s="23">
        <v>375.49099999999999</v>
      </c>
      <c r="F30" s="23">
        <v>332.291</v>
      </c>
      <c r="G30" s="12"/>
      <c r="H30" s="23">
        <v>193.107</v>
      </c>
      <c r="M30" s="12"/>
      <c r="V30" s="7" t="s">
        <v>20</v>
      </c>
      <c r="W30" s="7">
        <f>STDEV(E$3:E$52)</f>
        <v>59.011901797489976</v>
      </c>
      <c r="X30" s="7">
        <f>STDEV(K$3:K$52)</f>
        <v>70.09999062064513</v>
      </c>
      <c r="Y30" s="7">
        <f>STDEV(Q3:Q121)</f>
        <v>95.772895026929604</v>
      </c>
    </row>
    <row r="31" spans="2:26" ht="14.25" customHeight="1" x14ac:dyDescent="0.3">
      <c r="B31" s="23">
        <v>351.20600000000002</v>
      </c>
      <c r="C31" s="23">
        <v>247.328</v>
      </c>
      <c r="F31" s="23">
        <v>332.346</v>
      </c>
      <c r="G31" s="12"/>
      <c r="M31" s="12"/>
      <c r="V31" s="7" t="s">
        <v>21</v>
      </c>
      <c r="W31" s="7">
        <f>STDEV(F$3:F$52)</f>
        <v>78.673265585304833</v>
      </c>
      <c r="X31" s="7">
        <f>STDEV(L$3:L$52)</f>
        <v>90.953453337165698</v>
      </c>
      <c r="Y31" s="7">
        <f>STDEV(R3:R178)</f>
        <v>98.235282143320404</v>
      </c>
    </row>
    <row r="32" spans="2:26" ht="14.25" customHeight="1" x14ac:dyDescent="0.3">
      <c r="B32" s="23">
        <v>357.69</v>
      </c>
      <c r="C32" s="23">
        <v>372.31</v>
      </c>
      <c r="F32" s="23">
        <v>305.23200000000003</v>
      </c>
      <c r="G32" s="12"/>
      <c r="M32" s="12"/>
    </row>
    <row r="33" spans="2:25" ht="14.25" customHeight="1" x14ac:dyDescent="0.3">
      <c r="B33" s="23">
        <v>382.68700000000001</v>
      </c>
      <c r="C33" s="23">
        <v>451.24099999999999</v>
      </c>
      <c r="F33" s="23">
        <v>248.33699999999999</v>
      </c>
      <c r="G33" s="12"/>
      <c r="M33" s="12"/>
    </row>
    <row r="34" spans="2:25" ht="14.25" customHeight="1" x14ac:dyDescent="0.3">
      <c r="B34" s="23">
        <v>342.78800000000001</v>
      </c>
      <c r="C34" s="23">
        <v>191.84800000000001</v>
      </c>
      <c r="G34" s="12"/>
      <c r="M34" s="12"/>
      <c r="U34" s="1" t="s">
        <v>66</v>
      </c>
    </row>
    <row r="35" spans="2:25" ht="14.25" customHeight="1" x14ac:dyDescent="0.3">
      <c r="B35" s="23">
        <v>360.50400000000002</v>
      </c>
      <c r="C35" s="23">
        <v>254.477</v>
      </c>
      <c r="G35" s="12"/>
      <c r="M35" s="12"/>
      <c r="W35" s="6" t="s">
        <v>16</v>
      </c>
      <c r="X35" s="6" t="s">
        <v>22</v>
      </c>
      <c r="Y35" s="6" t="s">
        <v>23</v>
      </c>
    </row>
    <row r="36" spans="2:25" ht="14.25" customHeight="1" x14ac:dyDescent="0.3">
      <c r="B36" s="23">
        <v>342.16399999999999</v>
      </c>
      <c r="C36" s="23">
        <v>441.267</v>
      </c>
      <c r="G36" s="12"/>
      <c r="M36" s="12"/>
      <c r="V36" s="7" t="s">
        <v>17</v>
      </c>
      <c r="W36" s="20">
        <f t="shared" ref="W36:Y36" si="3">(W27/W3)</f>
        <v>0.25441286036998473</v>
      </c>
      <c r="X36" s="20">
        <f t="shared" si="3"/>
        <v>0.191211896185978</v>
      </c>
      <c r="Y36" s="20">
        <f t="shared" si="3"/>
        <v>0.35755855925858648</v>
      </c>
    </row>
    <row r="37" spans="2:25" ht="14.25" customHeight="1" x14ac:dyDescent="0.3">
      <c r="B37" s="23">
        <v>313.495</v>
      </c>
      <c r="C37" s="23">
        <v>443.11</v>
      </c>
      <c r="G37" s="12"/>
      <c r="M37" s="12"/>
      <c r="V37" s="7" t="s">
        <v>18</v>
      </c>
      <c r="W37" s="20">
        <f t="shared" ref="W37:Y37" si="4">(W28/W4)</f>
        <v>0.21089983853288324</v>
      </c>
      <c r="X37" s="20">
        <f t="shared" si="4"/>
        <v>0.18318939153743091</v>
      </c>
      <c r="Y37" s="20">
        <f t="shared" si="4"/>
        <v>0.30181588435445955</v>
      </c>
    </row>
    <row r="38" spans="2:25" ht="14.25" customHeight="1" x14ac:dyDescent="0.3">
      <c r="B38" s="23">
        <v>191.93199999999999</v>
      </c>
      <c r="G38" s="12"/>
      <c r="M38" s="12"/>
      <c r="V38" s="7" t="s">
        <v>19</v>
      </c>
      <c r="W38" s="20">
        <f t="shared" ref="W38:Y38" si="5">(W29/W5)</f>
        <v>0.20957336564749676</v>
      </c>
      <c r="X38" s="20">
        <f t="shared" si="5"/>
        <v>0.13541041158784858</v>
      </c>
      <c r="Y38" s="20">
        <f t="shared" si="5"/>
        <v>0.42269823137193691</v>
      </c>
    </row>
    <row r="39" spans="2:25" ht="14.25" customHeight="1" x14ac:dyDescent="0.3">
      <c r="B39" s="23">
        <v>399.96199999999999</v>
      </c>
      <c r="G39" s="12"/>
      <c r="M39" s="12"/>
      <c r="V39" s="7" t="s">
        <v>20</v>
      </c>
      <c r="W39" s="20">
        <f t="shared" ref="W39:Y39" si="6">(W30/W6)</f>
        <v>0.17190509946738056</v>
      </c>
      <c r="X39" s="20">
        <f t="shared" si="6"/>
        <v>0.25362372251888959</v>
      </c>
      <c r="Y39" s="20">
        <f t="shared" si="6"/>
        <v>0.5944459437331101</v>
      </c>
    </row>
    <row r="40" spans="2:25" ht="14.25" customHeight="1" x14ac:dyDescent="0.3">
      <c r="B40" s="23">
        <v>369.7</v>
      </c>
      <c r="G40" s="12"/>
      <c r="M40" s="12"/>
      <c r="V40" s="7" t="s">
        <v>21</v>
      </c>
      <c r="W40" s="20">
        <f t="shared" ref="W40:Y40" si="7">(W31/W7)</f>
        <v>0.28176231858434975</v>
      </c>
      <c r="X40" s="20">
        <f t="shared" si="7"/>
        <v>0.30503029267718412</v>
      </c>
      <c r="Y40" s="20">
        <f t="shared" si="7"/>
        <v>0.47561303118879572</v>
      </c>
    </row>
    <row r="41" spans="2:25" ht="14.25" customHeight="1" x14ac:dyDescent="0.3">
      <c r="B41" s="23">
        <v>174.72200000000001</v>
      </c>
      <c r="G41" s="12"/>
      <c r="M41" s="12"/>
    </row>
    <row r="42" spans="2:25" ht="14.25" customHeight="1" x14ac:dyDescent="0.3">
      <c r="B42" s="23">
        <v>338.96600000000001</v>
      </c>
      <c r="G42" s="12"/>
      <c r="M42" s="12"/>
    </row>
    <row r="43" spans="2:25" ht="14.25" customHeight="1" x14ac:dyDescent="0.3">
      <c r="G43" s="12"/>
      <c r="M43" s="12"/>
    </row>
    <row r="44" spans="2:25" ht="14.25" customHeight="1" x14ac:dyDescent="0.3">
      <c r="G44" s="12"/>
      <c r="M44" s="12"/>
    </row>
    <row r="45" spans="2:25" ht="14.25" customHeight="1" x14ac:dyDescent="0.3">
      <c r="G45" s="12"/>
      <c r="M45" s="12"/>
    </row>
    <row r="46" spans="2:25" ht="14.25" customHeight="1" x14ac:dyDescent="0.3">
      <c r="G46" s="12"/>
      <c r="M46" s="12"/>
    </row>
    <row r="47" spans="2:25" ht="14.25" customHeight="1" x14ac:dyDescent="0.3">
      <c r="G47" s="12"/>
      <c r="M47" s="12"/>
    </row>
    <row r="48" spans="2:25" ht="14.25" customHeight="1" x14ac:dyDescent="0.3">
      <c r="G48" s="12"/>
      <c r="M48" s="12"/>
    </row>
    <row r="49" spans="7:13" ht="14.25" customHeight="1" x14ac:dyDescent="0.3">
      <c r="G49" s="12"/>
      <c r="M49" s="12"/>
    </row>
    <row r="50" spans="7:13" ht="14.25" customHeight="1" x14ac:dyDescent="0.3">
      <c r="G50" s="12"/>
      <c r="M50" s="12"/>
    </row>
    <row r="51" spans="7:13" ht="14.25" customHeight="1" x14ac:dyDescent="0.3">
      <c r="G51" s="12"/>
      <c r="M51" s="12"/>
    </row>
    <row r="52" spans="7:13" ht="14.25" customHeight="1" x14ac:dyDescent="0.3">
      <c r="G52" s="12"/>
      <c r="M52" s="12"/>
    </row>
    <row r="53" spans="7:13" ht="14.25" customHeight="1" x14ac:dyDescent="0.3">
      <c r="G53" s="12"/>
      <c r="M53" s="12"/>
    </row>
    <row r="54" spans="7:13" ht="14.25" customHeight="1" x14ac:dyDescent="0.3">
      <c r="G54" s="12"/>
      <c r="M54" s="12"/>
    </row>
    <row r="55" spans="7:13" ht="14.25" customHeight="1" x14ac:dyDescent="0.3">
      <c r="G55" s="12"/>
      <c r="M55" s="12"/>
    </row>
    <row r="56" spans="7:13" ht="14.25" customHeight="1" x14ac:dyDescent="0.3">
      <c r="G56" s="12"/>
      <c r="M56" s="12"/>
    </row>
    <row r="57" spans="7:13" ht="14.25" customHeight="1" x14ac:dyDescent="0.3">
      <c r="G57" s="12"/>
      <c r="M57" s="12"/>
    </row>
    <row r="58" spans="7:13" ht="14.25" customHeight="1" x14ac:dyDescent="0.3">
      <c r="G58" s="12"/>
      <c r="M58" s="12"/>
    </row>
    <row r="59" spans="7:13" ht="14.25" customHeight="1" x14ac:dyDescent="0.3">
      <c r="G59" s="12"/>
      <c r="M59" s="12"/>
    </row>
    <row r="60" spans="7:13" ht="14.25" customHeight="1" x14ac:dyDescent="0.3">
      <c r="G60" s="12"/>
      <c r="M60" s="12"/>
    </row>
    <row r="61" spans="7:13" ht="14.25" customHeight="1" x14ac:dyDescent="0.3">
      <c r="G61" s="12"/>
      <c r="M61" s="12"/>
    </row>
    <row r="62" spans="7:13" ht="14.25" customHeight="1" x14ac:dyDescent="0.3">
      <c r="G62" s="12"/>
      <c r="M62" s="12"/>
    </row>
    <row r="63" spans="7:13" ht="14.25" customHeight="1" x14ac:dyDescent="0.3">
      <c r="G63" s="12"/>
      <c r="M63" s="12"/>
    </row>
    <row r="64" spans="7:13" ht="14.25" customHeight="1" x14ac:dyDescent="0.3">
      <c r="G64" s="12"/>
      <c r="M64" s="12"/>
    </row>
    <row r="65" spans="7:13" ht="14.25" customHeight="1" x14ac:dyDescent="0.3">
      <c r="G65" s="12"/>
      <c r="M65" s="12"/>
    </row>
    <row r="66" spans="7:13" ht="14.25" customHeight="1" x14ac:dyDescent="0.3">
      <c r="G66" s="12"/>
      <c r="M66" s="12"/>
    </row>
    <row r="67" spans="7:13" ht="14.25" customHeight="1" x14ac:dyDescent="0.3">
      <c r="G67" s="12"/>
      <c r="M67" s="12"/>
    </row>
    <row r="68" spans="7:13" ht="14.25" customHeight="1" x14ac:dyDescent="0.3">
      <c r="G68" s="12"/>
      <c r="M68" s="12"/>
    </row>
    <row r="69" spans="7:13" ht="14.25" customHeight="1" x14ac:dyDescent="0.3">
      <c r="G69" s="12"/>
      <c r="M69" s="12"/>
    </row>
    <row r="70" spans="7:13" ht="14.25" customHeight="1" x14ac:dyDescent="0.3">
      <c r="G70" s="12"/>
      <c r="M70" s="12"/>
    </row>
    <row r="71" spans="7:13" ht="14.25" customHeight="1" x14ac:dyDescent="0.3">
      <c r="G71" s="12"/>
      <c r="M71" s="12"/>
    </row>
    <row r="72" spans="7:13" ht="14.25" customHeight="1" x14ac:dyDescent="0.3">
      <c r="G72" s="12"/>
      <c r="M72" s="12"/>
    </row>
    <row r="73" spans="7:13" ht="14.25" customHeight="1" x14ac:dyDescent="0.3">
      <c r="G73" s="12"/>
      <c r="M73" s="12"/>
    </row>
    <row r="74" spans="7:13" ht="14.25" customHeight="1" x14ac:dyDescent="0.3">
      <c r="G74" s="12"/>
      <c r="M74" s="12"/>
    </row>
    <row r="75" spans="7:13" ht="14.25" customHeight="1" x14ac:dyDescent="0.3">
      <c r="G75" s="12"/>
      <c r="M75" s="12"/>
    </row>
    <row r="76" spans="7:13" ht="14.25" customHeight="1" x14ac:dyDescent="0.3">
      <c r="G76" s="12"/>
      <c r="M76" s="12"/>
    </row>
    <row r="77" spans="7:13" ht="14.25" customHeight="1" x14ac:dyDescent="0.3">
      <c r="G77" s="12"/>
      <c r="M77" s="12"/>
    </row>
    <row r="78" spans="7:13" ht="14.25" customHeight="1" x14ac:dyDescent="0.3">
      <c r="G78" s="12"/>
      <c r="M78" s="12"/>
    </row>
    <row r="79" spans="7:13" ht="14.25" customHeight="1" x14ac:dyDescent="0.3">
      <c r="G79" s="12"/>
      <c r="M79" s="12"/>
    </row>
    <row r="80" spans="7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G3" s="12"/>
      <c r="M3" s="12"/>
      <c r="V3" s="7" t="s">
        <v>17</v>
      </c>
      <c r="W3" s="7" t="e">
        <f>AVERAGE(B$3:B$52)</f>
        <v>#DIV/0!</v>
      </c>
      <c r="X3" s="7" t="e">
        <f>AVERAGE(H$3:H$52)</f>
        <v>#DIV/0!</v>
      </c>
      <c r="Y3" s="7" t="e">
        <f>AVERAGE(N3:N43)</f>
        <v>#DIV/0!</v>
      </c>
      <c r="AA3" s="17"/>
    </row>
    <row r="4" spans="1:38" ht="14.25" customHeight="1" x14ac:dyDescent="0.3">
      <c r="G4" s="12"/>
      <c r="M4" s="12"/>
      <c r="V4" s="7" t="s">
        <v>18</v>
      </c>
      <c r="W4" s="7" t="e">
        <f>AVERAGE(C$3:C$52)</f>
        <v>#DIV/0!</v>
      </c>
      <c r="X4" s="7" t="e">
        <f>AVERAGE(I$3:I$52)</f>
        <v>#DIV/0!</v>
      </c>
      <c r="Y4" s="7" t="e">
        <f>AVERAGE(O3:O39)</f>
        <v>#DIV/0!</v>
      </c>
      <c r="AA4" s="17"/>
    </row>
    <row r="5" spans="1:38" ht="14.25" customHeight="1" x14ac:dyDescent="0.3">
      <c r="G5" s="12"/>
      <c r="M5" s="12"/>
      <c r="V5" s="7" t="s">
        <v>19</v>
      </c>
      <c r="W5" s="7" t="e">
        <f>AVERAGE(D$3:D$52)</f>
        <v>#DIV/0!</v>
      </c>
      <c r="X5" s="7" t="e">
        <f>AVERAGE(J$3:J$52)</f>
        <v>#DIV/0!</v>
      </c>
      <c r="Y5" s="7" t="e">
        <f>AVERAGE(P3:P75)</f>
        <v>#DIV/0!</v>
      </c>
      <c r="AA5" s="17"/>
    </row>
    <row r="6" spans="1:38" ht="14.25" customHeight="1" x14ac:dyDescent="0.3">
      <c r="G6" s="12"/>
      <c r="M6" s="12"/>
      <c r="V6" s="7" t="s">
        <v>20</v>
      </c>
      <c r="W6" s="7" t="e">
        <f>AVERAGE(E$3:E$52)</f>
        <v>#DIV/0!</v>
      </c>
      <c r="X6" s="7" t="e">
        <f>AVERAGE(K$3:K$52)</f>
        <v>#DIV/0!</v>
      </c>
      <c r="Y6" s="7" t="e">
        <f>AVERAGE(Q3:Q75)</f>
        <v>#DIV/0!</v>
      </c>
    </row>
    <row r="7" spans="1:38" ht="14.25" customHeight="1" x14ac:dyDescent="0.3">
      <c r="G7" s="12"/>
      <c r="M7" s="12"/>
      <c r="V7" s="7" t="s">
        <v>21</v>
      </c>
      <c r="W7" s="7" t="e">
        <f>AVERAGE(F$3:F$52)</f>
        <v>#DIV/0!</v>
      </c>
      <c r="X7" s="7" t="e">
        <f>AVERAGE(L$3:L$52)</f>
        <v>#DIV/0!</v>
      </c>
      <c r="Y7" s="7" t="e">
        <f>AVERAGE(R3:R80)</f>
        <v>#DIV/0!</v>
      </c>
    </row>
    <row r="8" spans="1:38" ht="14.25" customHeight="1" x14ac:dyDescent="0.3">
      <c r="G8" s="12"/>
      <c r="M8" s="12"/>
      <c r="V8" s="18" t="s">
        <v>60</v>
      </c>
      <c r="W8" s="18" t="e">
        <f t="shared" ref="W8:Y8" si="0">AVERAGE(W3:W7)</f>
        <v>#DIV/0!</v>
      </c>
      <c r="X8" s="18" t="e">
        <f t="shared" si="0"/>
        <v>#DIV/0!</v>
      </c>
      <c r="Y8" s="18" t="e">
        <f t="shared" si="0"/>
        <v>#DIV/0!</v>
      </c>
    </row>
    <row r="9" spans="1:38" ht="14.25" customHeight="1" x14ac:dyDescent="0.3">
      <c r="G9" s="12"/>
      <c r="M9" s="12"/>
      <c r="V9" s="18" t="s">
        <v>61</v>
      </c>
      <c r="W9" s="18" t="e">
        <f t="shared" ref="W9:Y9" si="1">STDEV(W3:W7)/SQRT(4)</f>
        <v>#DIV/0!</v>
      </c>
      <c r="X9" s="18" t="e">
        <f t="shared" si="1"/>
        <v>#DIV/0!</v>
      </c>
      <c r="Y9" s="18" t="e">
        <f t="shared" si="1"/>
        <v>#DIV/0!</v>
      </c>
      <c r="Z9" s="17"/>
    </row>
    <row r="10" spans="1:38" ht="14.25" customHeight="1" x14ac:dyDescent="0.3">
      <c r="G10" s="12"/>
      <c r="M10" s="12"/>
      <c r="Z10" s="17"/>
    </row>
    <row r="11" spans="1:38" ht="14.25" customHeight="1" x14ac:dyDescent="0.3">
      <c r="G11" s="12"/>
      <c r="M11" s="12"/>
      <c r="V11" s="7" t="s">
        <v>62</v>
      </c>
      <c r="W11" s="7">
        <f>MIN(B3:F325)</f>
        <v>0</v>
      </c>
      <c r="X11" s="7">
        <f>MIN(H3:L325)</f>
        <v>0</v>
      </c>
      <c r="Y11" s="7">
        <f>MIN(N3:R325)</f>
        <v>0</v>
      </c>
    </row>
    <row r="12" spans="1:38" ht="14.25" customHeight="1" x14ac:dyDescent="0.3">
      <c r="G12" s="12"/>
      <c r="M12" s="12"/>
      <c r="V12" s="7" t="s">
        <v>63</v>
      </c>
      <c r="W12" s="7">
        <f>MAX(B4:F326)</f>
        <v>0</v>
      </c>
      <c r="X12" s="7">
        <f>MAX(H3:L325)</f>
        <v>0</v>
      </c>
      <c r="Y12" s="7">
        <f>MAX(N3:R325)</f>
        <v>0</v>
      </c>
    </row>
    <row r="13" spans="1:38" ht="14.25" customHeight="1" x14ac:dyDescent="0.3">
      <c r="G13" s="12"/>
      <c r="M13" s="12"/>
    </row>
    <row r="14" spans="1:38" ht="14.25" customHeight="1" x14ac:dyDescent="0.3">
      <c r="G14" s="12"/>
      <c r="M14" s="12"/>
    </row>
    <row r="15" spans="1:38" ht="14.25" customHeight="1" x14ac:dyDescent="0.3">
      <c r="G15" s="12"/>
      <c r="M15" s="12"/>
    </row>
    <row r="16" spans="1:38" ht="14.25" customHeight="1" x14ac:dyDescent="0.3">
      <c r="G16" s="12"/>
      <c r="M16" s="12"/>
    </row>
    <row r="17" spans="7:26" ht="14.25" customHeight="1" x14ac:dyDescent="0.3">
      <c r="G17" s="12"/>
      <c r="M17" s="12"/>
      <c r="U17" s="19"/>
      <c r="V17" s="7" t="s">
        <v>64</v>
      </c>
      <c r="Z17" s="18"/>
    </row>
    <row r="18" spans="7:26" ht="14.25" customHeight="1" x14ac:dyDescent="0.3">
      <c r="G18" s="12"/>
      <c r="M18" s="12"/>
      <c r="W18" s="6" t="s">
        <v>16</v>
      </c>
      <c r="X18" s="6" t="s">
        <v>22</v>
      </c>
      <c r="Y18" s="6" t="s">
        <v>23</v>
      </c>
      <c r="Z18" s="18"/>
    </row>
    <row r="19" spans="7:26" ht="14.25" customHeight="1" x14ac:dyDescent="0.3">
      <c r="G19" s="12"/>
      <c r="M19" s="12"/>
      <c r="V19" s="7" t="s">
        <v>17</v>
      </c>
      <c r="W19" s="7">
        <f>COUNT(B3:B134)</f>
        <v>0</v>
      </c>
      <c r="X19" s="7">
        <f>COUNT(H3:H134)</f>
        <v>0</v>
      </c>
      <c r="Y19" s="7">
        <f>COUNT(N3:N42)</f>
        <v>0</v>
      </c>
    </row>
    <row r="20" spans="7:26" ht="14.25" customHeight="1" x14ac:dyDescent="0.3">
      <c r="G20" s="12"/>
      <c r="M20" s="12"/>
      <c r="V20" s="7" t="s">
        <v>18</v>
      </c>
      <c r="W20" s="7">
        <f>COUNT(C3:C134)</f>
        <v>0</v>
      </c>
      <c r="X20" s="7">
        <f>COUNT(I3:I134)</f>
        <v>0</v>
      </c>
      <c r="Y20" s="7">
        <f>COUNT(O3:O98)</f>
        <v>0</v>
      </c>
    </row>
    <row r="21" spans="7:26" ht="14.25" customHeight="1" x14ac:dyDescent="0.3">
      <c r="G21" s="12"/>
      <c r="M21" s="12"/>
      <c r="V21" s="7" t="s">
        <v>19</v>
      </c>
      <c r="W21" s="7">
        <f>COUNT(D3:D134)</f>
        <v>0</v>
      </c>
      <c r="X21" s="7">
        <f>COUNT(J3:J134)</f>
        <v>0</v>
      </c>
      <c r="Y21" s="7">
        <f>COUNT(P3:P241)</f>
        <v>0</v>
      </c>
    </row>
    <row r="22" spans="7:26" ht="14.25" customHeight="1" x14ac:dyDescent="0.3">
      <c r="G22" s="12"/>
      <c r="M22" s="12"/>
      <c r="V22" s="7" t="s">
        <v>20</v>
      </c>
      <c r="W22" s="7">
        <f>COUNT(E3:E134)</f>
        <v>0</v>
      </c>
      <c r="X22" s="7">
        <f>COUNT(K3:K134)</f>
        <v>0</v>
      </c>
      <c r="Y22" s="7">
        <f>COUNT(Q3:Q241)</f>
        <v>0</v>
      </c>
      <c r="Z22" s="17"/>
    </row>
    <row r="23" spans="7:26" ht="14.25" customHeight="1" x14ac:dyDescent="0.3">
      <c r="G23" s="12"/>
      <c r="M23" s="12"/>
      <c r="V23" s="7" t="s">
        <v>21</v>
      </c>
      <c r="W23" s="7">
        <f>COUNT(F3:F134)</f>
        <v>0</v>
      </c>
      <c r="X23" s="7">
        <f>COUNT(L3:L134)</f>
        <v>0</v>
      </c>
      <c r="Y23" s="7">
        <f>COUNT(R3:R275)</f>
        <v>0</v>
      </c>
      <c r="Z23" s="17"/>
    </row>
    <row r="24" spans="7:26" ht="14.25" customHeight="1" x14ac:dyDescent="0.3">
      <c r="G24" s="12"/>
      <c r="M24" s="12"/>
      <c r="U24" s="7" t="s">
        <v>65</v>
      </c>
    </row>
    <row r="25" spans="7:26" ht="14.25" customHeight="1" x14ac:dyDescent="0.3">
      <c r="G25" s="12"/>
      <c r="M25" s="12"/>
    </row>
    <row r="26" spans="7:26" ht="14.25" customHeight="1" x14ac:dyDescent="0.3">
      <c r="G26" s="12"/>
      <c r="M26" s="12"/>
      <c r="W26" s="6" t="s">
        <v>16</v>
      </c>
      <c r="X26" s="6" t="s">
        <v>22</v>
      </c>
      <c r="Y26" s="6" t="s">
        <v>23</v>
      </c>
    </row>
    <row r="27" spans="7:26" ht="14.25" customHeight="1" x14ac:dyDescent="0.3">
      <c r="G27" s="12"/>
      <c r="M27" s="12"/>
      <c r="V27" s="7" t="s">
        <v>17</v>
      </c>
      <c r="W27" s="7" t="e">
        <f>STDEV(B$3:B$52)</f>
        <v>#DIV/0!</v>
      </c>
      <c r="X27" s="7" t="e">
        <f>STDEV(H$3:H$52)</f>
        <v>#DIV/0!</v>
      </c>
      <c r="Y27" s="7" t="e">
        <f>STDEV(N3:N292)</f>
        <v>#DIV/0!</v>
      </c>
    </row>
    <row r="28" spans="7:26" ht="14.25" customHeight="1" x14ac:dyDescent="0.3">
      <c r="G28" s="12"/>
      <c r="M28" s="12"/>
      <c r="V28" s="7" t="s">
        <v>18</v>
      </c>
      <c r="W28" s="7" t="e">
        <f>STDEV(C$3:C$52)</f>
        <v>#DIV/0!</v>
      </c>
      <c r="X28" s="7" t="e">
        <f>STDEV(I$3:I$52)</f>
        <v>#DIV/0!</v>
      </c>
      <c r="Y28" s="7" t="e">
        <f>STDEV(O3:O137)</f>
        <v>#DIV/0!</v>
      </c>
    </row>
    <row r="29" spans="7:26" ht="14.25" customHeight="1" x14ac:dyDescent="0.3">
      <c r="G29" s="12"/>
      <c r="M29" s="12"/>
      <c r="V29" s="7" t="s">
        <v>19</v>
      </c>
      <c r="W29" s="7" t="e">
        <f>STDEV(D$3:D$52)</f>
        <v>#DIV/0!</v>
      </c>
      <c r="X29" s="7" t="e">
        <f>STDEV(J$3:J$52)</f>
        <v>#DIV/0!</v>
      </c>
      <c r="Y29" s="7" t="e">
        <f>STDEV(P3:P121)</f>
        <v>#DIV/0!</v>
      </c>
    </row>
    <row r="30" spans="7:26" ht="14.25" customHeight="1" x14ac:dyDescent="0.3">
      <c r="G30" s="12"/>
      <c r="M30" s="12"/>
      <c r="V30" s="7" t="s">
        <v>20</v>
      </c>
      <c r="W30" s="7" t="e">
        <f>STDEV(E$3:E$52)</f>
        <v>#DIV/0!</v>
      </c>
      <c r="X30" s="7" t="e">
        <f>STDEV(K$3:K$52)</f>
        <v>#DIV/0!</v>
      </c>
      <c r="Y30" s="7" t="e">
        <f>STDEV(Q3:Q121)</f>
        <v>#DIV/0!</v>
      </c>
    </row>
    <row r="31" spans="7:26" ht="14.25" customHeight="1" x14ac:dyDescent="0.3">
      <c r="G31" s="12"/>
      <c r="M31" s="12"/>
      <c r="V31" s="7" t="s">
        <v>21</v>
      </c>
      <c r="W31" s="7" t="e">
        <f>STDEV(F$3:F$52)</f>
        <v>#DIV/0!</v>
      </c>
      <c r="X31" s="7" t="e">
        <f>STDEV(L$3:L$52)</f>
        <v>#DIV/0!</v>
      </c>
      <c r="Y31" s="7" t="e">
        <f>STDEV(R3:R178)</f>
        <v>#DIV/0!</v>
      </c>
    </row>
    <row r="32" spans="7:26" ht="14.25" customHeight="1" x14ac:dyDescent="0.3">
      <c r="G32" s="12"/>
      <c r="M32" s="12"/>
    </row>
    <row r="33" spans="7:25" ht="14.25" customHeight="1" x14ac:dyDescent="0.3">
      <c r="G33" s="12"/>
      <c r="M33" s="12"/>
    </row>
    <row r="34" spans="7:25" ht="14.25" customHeight="1" x14ac:dyDescent="0.3">
      <c r="G34" s="12"/>
      <c r="M34" s="12"/>
      <c r="U34" s="1" t="s">
        <v>66</v>
      </c>
    </row>
    <row r="35" spans="7:25" ht="14.25" customHeight="1" x14ac:dyDescent="0.3">
      <c r="G35" s="12"/>
      <c r="M35" s="12"/>
      <c r="W35" s="6" t="s">
        <v>16</v>
      </c>
      <c r="X35" s="6" t="s">
        <v>22</v>
      </c>
      <c r="Y35" s="6" t="s">
        <v>23</v>
      </c>
    </row>
    <row r="36" spans="7:25" ht="14.25" customHeight="1" x14ac:dyDescent="0.3">
      <c r="G36" s="12"/>
      <c r="M36" s="12"/>
      <c r="V36" s="7" t="s">
        <v>17</v>
      </c>
      <c r="W36" s="20" t="e">
        <f t="shared" ref="W36:Y36" si="2">(W27/W3)</f>
        <v>#DIV/0!</v>
      </c>
      <c r="X36" s="20" t="e">
        <f t="shared" si="2"/>
        <v>#DIV/0!</v>
      </c>
      <c r="Y36" s="20" t="e">
        <f t="shared" si="2"/>
        <v>#DIV/0!</v>
      </c>
    </row>
    <row r="37" spans="7:25" ht="14.25" customHeight="1" x14ac:dyDescent="0.3">
      <c r="G37" s="12"/>
      <c r="M37" s="12"/>
      <c r="V37" s="7" t="s">
        <v>18</v>
      </c>
      <c r="W37" s="20" t="e">
        <f t="shared" ref="W37:Y37" si="3">(W28/W4)</f>
        <v>#DIV/0!</v>
      </c>
      <c r="X37" s="20" t="e">
        <f t="shared" si="3"/>
        <v>#DIV/0!</v>
      </c>
      <c r="Y37" s="20" t="e">
        <f t="shared" si="3"/>
        <v>#DIV/0!</v>
      </c>
    </row>
    <row r="38" spans="7:25" ht="14.25" customHeight="1" x14ac:dyDescent="0.3">
      <c r="G38" s="12"/>
      <c r="M38" s="12"/>
      <c r="V38" s="7" t="s">
        <v>19</v>
      </c>
      <c r="W38" s="20" t="e">
        <f t="shared" ref="W38:Y38" si="4">(W29/W5)</f>
        <v>#DIV/0!</v>
      </c>
      <c r="X38" s="20" t="e">
        <f t="shared" si="4"/>
        <v>#DIV/0!</v>
      </c>
      <c r="Y38" s="20" t="e">
        <f t="shared" si="4"/>
        <v>#DIV/0!</v>
      </c>
    </row>
    <row r="39" spans="7:25" ht="14.25" customHeight="1" x14ac:dyDescent="0.3">
      <c r="G39" s="12"/>
      <c r="M39" s="12"/>
      <c r="V39" s="7" t="s">
        <v>20</v>
      </c>
      <c r="W39" s="20" t="e">
        <f t="shared" ref="W39:Y39" si="5">(W30/W6)</f>
        <v>#DIV/0!</v>
      </c>
      <c r="X39" s="20" t="e">
        <f t="shared" si="5"/>
        <v>#DIV/0!</v>
      </c>
      <c r="Y39" s="20" t="e">
        <f t="shared" si="5"/>
        <v>#DIV/0!</v>
      </c>
    </row>
    <row r="40" spans="7:25" ht="14.25" customHeight="1" x14ac:dyDescent="0.3">
      <c r="G40" s="12"/>
      <c r="M40" s="12"/>
      <c r="V40" s="7" t="s">
        <v>21</v>
      </c>
      <c r="W40" s="20" t="e">
        <f t="shared" ref="W40:Y40" si="6">(W31/W7)</f>
        <v>#DIV/0!</v>
      </c>
      <c r="X40" s="20" t="e">
        <f t="shared" si="6"/>
        <v>#DIV/0!</v>
      </c>
      <c r="Y40" s="20" t="e">
        <f t="shared" si="6"/>
        <v>#DIV/0!</v>
      </c>
    </row>
    <row r="41" spans="7:25" ht="14.25" customHeight="1" x14ac:dyDescent="0.3">
      <c r="G41" s="12"/>
      <c r="M41" s="12"/>
    </row>
    <row r="42" spans="7:25" ht="14.25" customHeight="1" x14ac:dyDescent="0.3">
      <c r="G42" s="12"/>
      <c r="M42" s="12"/>
    </row>
    <row r="43" spans="7:25" ht="14.25" customHeight="1" x14ac:dyDescent="0.3">
      <c r="G43" s="12"/>
      <c r="M43" s="12"/>
    </row>
    <row r="44" spans="7:25" ht="14.25" customHeight="1" x14ac:dyDescent="0.3">
      <c r="G44" s="12"/>
      <c r="M44" s="12"/>
    </row>
    <row r="45" spans="7:25" ht="14.25" customHeight="1" x14ac:dyDescent="0.3">
      <c r="G45" s="12"/>
      <c r="M45" s="12"/>
    </row>
    <row r="46" spans="7:25" ht="14.25" customHeight="1" x14ac:dyDescent="0.3">
      <c r="G46" s="12"/>
      <c r="M46" s="12"/>
    </row>
    <row r="47" spans="7:25" ht="14.25" customHeight="1" x14ac:dyDescent="0.3">
      <c r="G47" s="12"/>
      <c r="M47" s="12"/>
    </row>
    <row r="48" spans="7:25" ht="14.25" customHeight="1" x14ac:dyDescent="0.3">
      <c r="G48" s="12"/>
      <c r="M48" s="12"/>
    </row>
    <row r="49" spans="7:13" ht="14.25" customHeight="1" x14ac:dyDescent="0.3">
      <c r="G49" s="12"/>
      <c r="M49" s="12"/>
    </row>
    <row r="50" spans="7:13" ht="14.25" customHeight="1" x14ac:dyDescent="0.3">
      <c r="G50" s="12"/>
      <c r="M50" s="12"/>
    </row>
    <row r="51" spans="7:13" ht="14.25" customHeight="1" x14ac:dyDescent="0.3">
      <c r="G51" s="12"/>
      <c r="M51" s="12"/>
    </row>
    <row r="52" spans="7:13" ht="14.25" customHeight="1" x14ac:dyDescent="0.3">
      <c r="G52" s="12"/>
      <c r="M52" s="12"/>
    </row>
    <row r="53" spans="7:13" ht="14.25" customHeight="1" x14ac:dyDescent="0.3">
      <c r="G53" s="12"/>
      <c r="M53" s="12"/>
    </row>
    <row r="54" spans="7:13" ht="14.25" customHeight="1" x14ac:dyDescent="0.3">
      <c r="G54" s="12"/>
      <c r="M54" s="12"/>
    </row>
    <row r="55" spans="7:13" ht="14.25" customHeight="1" x14ac:dyDescent="0.3">
      <c r="G55" s="12"/>
      <c r="M55" s="12"/>
    </row>
    <row r="56" spans="7:13" ht="14.25" customHeight="1" x14ac:dyDescent="0.3">
      <c r="G56" s="12"/>
      <c r="M56" s="12"/>
    </row>
    <row r="57" spans="7:13" ht="14.25" customHeight="1" x14ac:dyDescent="0.3">
      <c r="G57" s="12"/>
      <c r="M57" s="12"/>
    </row>
    <row r="58" spans="7:13" ht="14.25" customHeight="1" x14ac:dyDescent="0.3">
      <c r="G58" s="12"/>
      <c r="M58" s="12"/>
    </row>
    <row r="59" spans="7:13" ht="14.25" customHeight="1" x14ac:dyDescent="0.3">
      <c r="G59" s="12"/>
      <c r="M59" s="12"/>
    </row>
    <row r="60" spans="7:13" ht="14.25" customHeight="1" x14ac:dyDescent="0.3">
      <c r="G60" s="12"/>
      <c r="M60" s="12"/>
    </row>
    <row r="61" spans="7:13" ht="14.25" customHeight="1" x14ac:dyDescent="0.3">
      <c r="G61" s="12"/>
      <c r="M61" s="12"/>
    </row>
    <row r="62" spans="7:13" ht="14.25" customHeight="1" x14ac:dyDescent="0.3">
      <c r="G62" s="12"/>
      <c r="M62" s="12"/>
    </row>
    <row r="63" spans="7:13" ht="14.25" customHeight="1" x14ac:dyDescent="0.3">
      <c r="G63" s="12"/>
      <c r="M63" s="12"/>
    </row>
    <row r="64" spans="7:13" ht="14.25" customHeight="1" x14ac:dyDescent="0.3">
      <c r="G64" s="12"/>
      <c r="M64" s="12"/>
    </row>
    <row r="65" spans="7:13" ht="14.25" customHeight="1" x14ac:dyDescent="0.3">
      <c r="G65" s="12"/>
      <c r="M65" s="12"/>
    </row>
    <row r="66" spans="7:13" ht="14.25" customHeight="1" x14ac:dyDescent="0.3">
      <c r="G66" s="12"/>
      <c r="M66" s="12"/>
    </row>
    <row r="67" spans="7:13" ht="14.25" customHeight="1" x14ac:dyDescent="0.3">
      <c r="G67" s="12"/>
      <c r="M67" s="12"/>
    </row>
    <row r="68" spans="7:13" ht="14.25" customHeight="1" x14ac:dyDescent="0.3">
      <c r="G68" s="12"/>
      <c r="M68" s="12"/>
    </row>
    <row r="69" spans="7:13" ht="14.25" customHeight="1" x14ac:dyDescent="0.3">
      <c r="G69" s="12"/>
      <c r="M69" s="12"/>
    </row>
    <row r="70" spans="7:13" ht="14.25" customHeight="1" x14ac:dyDescent="0.3">
      <c r="G70" s="12"/>
      <c r="M70" s="12"/>
    </row>
    <row r="71" spans="7:13" ht="14.25" customHeight="1" x14ac:dyDescent="0.3">
      <c r="G71" s="12"/>
      <c r="M71" s="12"/>
    </row>
    <row r="72" spans="7:13" ht="14.25" customHeight="1" x14ac:dyDescent="0.3">
      <c r="G72" s="12"/>
      <c r="M72" s="12"/>
    </row>
    <row r="73" spans="7:13" ht="14.25" customHeight="1" x14ac:dyDescent="0.3">
      <c r="G73" s="12"/>
      <c r="M73" s="12"/>
    </row>
    <row r="74" spans="7:13" ht="14.25" customHeight="1" x14ac:dyDescent="0.3">
      <c r="G74" s="12"/>
      <c r="M74" s="12"/>
    </row>
    <row r="75" spans="7:13" ht="14.25" customHeight="1" x14ac:dyDescent="0.3">
      <c r="G75" s="12"/>
      <c r="M75" s="12"/>
    </row>
    <row r="76" spans="7:13" ht="14.25" customHeight="1" x14ac:dyDescent="0.3">
      <c r="G76" s="12"/>
      <c r="M76" s="12"/>
    </row>
    <row r="77" spans="7:13" ht="14.25" customHeight="1" x14ac:dyDescent="0.3">
      <c r="G77" s="12"/>
      <c r="M77" s="12"/>
    </row>
    <row r="78" spans="7:13" ht="14.25" customHeight="1" x14ac:dyDescent="0.3">
      <c r="G78" s="12"/>
      <c r="M78" s="12"/>
    </row>
    <row r="79" spans="7:13" ht="14.25" customHeight="1" x14ac:dyDescent="0.3">
      <c r="G79" s="12"/>
      <c r="M79" s="12"/>
    </row>
    <row r="80" spans="7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tabSelected="1"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23">
        <v>545.08600000000001</v>
      </c>
      <c r="C3" s="23">
        <v>573.04999999999995</v>
      </c>
      <c r="D3" s="23">
        <v>465.80799999999999</v>
      </c>
      <c r="E3" s="23">
        <v>670.21</v>
      </c>
      <c r="F3" s="23">
        <v>618.50800000000004</v>
      </c>
      <c r="G3" s="12"/>
      <c r="H3" s="23">
        <v>552.68700000000001</v>
      </c>
      <c r="I3" s="23">
        <v>407.86799999999999</v>
      </c>
      <c r="J3" s="23">
        <v>677.59299999999996</v>
      </c>
      <c r="K3" s="23">
        <v>770.08900000000006</v>
      </c>
      <c r="L3" s="23">
        <v>536.55600000000004</v>
      </c>
      <c r="M3" s="12"/>
      <c r="N3" s="23">
        <v>546.52700000000004</v>
      </c>
      <c r="O3" s="23">
        <v>372.11700000000002</v>
      </c>
      <c r="V3" s="7" t="s">
        <v>17</v>
      </c>
      <c r="W3" s="7">
        <f>AVERAGE(B$3:B$52)</f>
        <v>528.7281999999999</v>
      </c>
      <c r="X3" s="7">
        <f>AVERAGE(H$3:H$52)</f>
        <v>533.3366842105263</v>
      </c>
      <c r="Y3" s="7">
        <f>AVERAGE(N3:N43)</f>
        <v>472.61694117647068</v>
      </c>
      <c r="AA3" s="17"/>
    </row>
    <row r="4" spans="1:38" ht="14.25" customHeight="1" x14ac:dyDescent="0.3">
      <c r="B4" s="23">
        <v>522.87400000000002</v>
      </c>
      <c r="C4" s="23">
        <v>558.34699999999998</v>
      </c>
      <c r="D4" s="23">
        <v>496.42200000000003</v>
      </c>
      <c r="E4" s="23">
        <v>554.80100000000004</v>
      </c>
      <c r="F4" s="23">
        <v>449.91800000000001</v>
      </c>
      <c r="G4" s="12"/>
      <c r="H4" s="23">
        <v>653.52499999999998</v>
      </c>
      <c r="I4" s="23">
        <v>289.51600000000002</v>
      </c>
      <c r="J4" s="23">
        <v>533.19299999999998</v>
      </c>
      <c r="K4" s="23">
        <v>647.00099999999998</v>
      </c>
      <c r="L4" s="23">
        <v>303.08999999999997</v>
      </c>
      <c r="M4" s="12"/>
      <c r="N4" s="23">
        <v>556.197</v>
      </c>
      <c r="O4" s="23">
        <v>388.48599999999999</v>
      </c>
      <c r="V4" s="7" t="s">
        <v>18</v>
      </c>
      <c r="W4" s="7">
        <f>AVERAGE(C$3:C$52)</f>
        <v>584.17794736842097</v>
      </c>
      <c r="X4" s="7">
        <f>AVERAGE(I$3:I$52)</f>
        <v>539.39288888888882</v>
      </c>
      <c r="Y4" s="7">
        <f>AVERAGE(O3:O39)</f>
        <v>384.06225000000001</v>
      </c>
      <c r="AA4" s="17"/>
    </row>
    <row r="5" spans="1:38" ht="14.25" customHeight="1" x14ac:dyDescent="0.3">
      <c r="B5" s="23">
        <v>563.36900000000003</v>
      </c>
      <c r="C5" s="23">
        <v>583.13900000000001</v>
      </c>
      <c r="D5" s="23">
        <v>604.30399999999997</v>
      </c>
      <c r="E5" s="23">
        <v>558.07299999999998</v>
      </c>
      <c r="F5" s="23">
        <v>687.94299999999998</v>
      </c>
      <c r="G5" s="12"/>
      <c r="H5" s="23">
        <v>506.64600000000002</v>
      </c>
      <c r="I5" s="23">
        <v>551.70899999999995</v>
      </c>
      <c r="J5" s="23">
        <v>749.67600000000004</v>
      </c>
      <c r="K5" s="23">
        <v>492.82</v>
      </c>
      <c r="L5" s="23">
        <v>628.35400000000004</v>
      </c>
      <c r="M5" s="12"/>
      <c r="N5" s="23">
        <v>370.80399999999997</v>
      </c>
      <c r="O5" s="23">
        <v>358.96100000000001</v>
      </c>
      <c r="V5" s="7" t="s">
        <v>19</v>
      </c>
      <c r="W5" s="7">
        <f>AVERAGE(D$3:D$52)</f>
        <v>513.16723809523808</v>
      </c>
      <c r="X5" s="7">
        <f>AVERAGE(J$3:J$52)</f>
        <v>582.49768421052636</v>
      </c>
      <c r="Y5" s="7" t="e">
        <f>AVERAGE(P3:P75)</f>
        <v>#DIV/0!</v>
      </c>
      <c r="AA5" s="17"/>
    </row>
    <row r="6" spans="1:38" ht="14.25" customHeight="1" x14ac:dyDescent="0.3">
      <c r="B6" s="23">
        <v>244.745</v>
      </c>
      <c r="C6" s="23">
        <v>742.97699999999998</v>
      </c>
      <c r="D6" s="23">
        <v>337.67500000000001</v>
      </c>
      <c r="E6" s="23">
        <v>426.048</v>
      </c>
      <c r="F6" s="23">
        <v>549.55799999999999</v>
      </c>
      <c r="G6" s="12"/>
      <c r="H6" s="23">
        <v>672.76700000000005</v>
      </c>
      <c r="I6" s="23">
        <v>627.69600000000003</v>
      </c>
      <c r="J6" s="23">
        <v>485.70800000000003</v>
      </c>
      <c r="K6" s="23">
        <v>743.88199999999995</v>
      </c>
      <c r="L6" s="23">
        <v>569.73</v>
      </c>
      <c r="M6" s="12"/>
      <c r="N6" s="23">
        <v>549.63400000000001</v>
      </c>
      <c r="O6" s="23">
        <v>467.03899999999999</v>
      </c>
      <c r="V6" s="7" t="s">
        <v>20</v>
      </c>
      <c r="W6" s="7">
        <f>AVERAGE(E$3:E$52)</f>
        <v>557.09287500000005</v>
      </c>
      <c r="X6" s="7">
        <f>AVERAGE(K$3:K$52)</f>
        <v>595.26917647058804</v>
      </c>
      <c r="Y6" s="7" t="e">
        <f>AVERAGE(Q3:Q75)</f>
        <v>#DIV/0!</v>
      </c>
    </row>
    <row r="7" spans="1:38" ht="14.25" customHeight="1" x14ac:dyDescent="0.3">
      <c r="B7" s="23">
        <v>242.459</v>
      </c>
      <c r="C7" s="23">
        <v>646.09299999999996</v>
      </c>
      <c r="D7" s="23">
        <v>318.19799999999998</v>
      </c>
      <c r="E7" s="23">
        <v>604.40700000000004</v>
      </c>
      <c r="F7" s="23">
        <v>407.262</v>
      </c>
      <c r="G7" s="12"/>
      <c r="H7" s="23">
        <v>693.30200000000002</v>
      </c>
      <c r="I7" s="23">
        <v>500.49099999999999</v>
      </c>
      <c r="J7" s="23">
        <v>437.51799999999997</v>
      </c>
      <c r="K7" s="23">
        <v>602.78800000000001</v>
      </c>
      <c r="L7" s="23">
        <v>579.83900000000006</v>
      </c>
      <c r="M7" s="12"/>
      <c r="N7" s="23">
        <v>574.36699999999996</v>
      </c>
      <c r="O7" s="23">
        <v>412.24</v>
      </c>
      <c r="V7" s="7" t="s">
        <v>21</v>
      </c>
      <c r="W7" s="7">
        <f>AVERAGE(F$3:F$52)</f>
        <v>556.61736842105256</v>
      </c>
      <c r="X7" s="7">
        <f>AVERAGE(L$3:L$52)</f>
        <v>493.49711764705887</v>
      </c>
      <c r="Y7" s="7" t="e">
        <f>AVERAGE(R3:R80)</f>
        <v>#DIV/0!</v>
      </c>
    </row>
    <row r="8" spans="1:38" ht="14.25" customHeight="1" x14ac:dyDescent="0.3">
      <c r="B8" s="23">
        <v>549.61199999999997</v>
      </c>
      <c r="C8" s="23">
        <v>504.18900000000002</v>
      </c>
      <c r="D8" s="23">
        <v>526.44100000000003</v>
      </c>
      <c r="E8" s="23">
        <v>496.01799999999997</v>
      </c>
      <c r="F8" s="23">
        <v>505.26600000000002</v>
      </c>
      <c r="G8" s="12"/>
      <c r="H8" s="23">
        <v>381.053</v>
      </c>
      <c r="I8" s="23">
        <v>497.45299999999997</v>
      </c>
      <c r="J8" s="23">
        <v>654.98699999999997</v>
      </c>
      <c r="K8" s="23">
        <v>540.03899999999999</v>
      </c>
      <c r="L8" s="23">
        <v>427.80099999999999</v>
      </c>
      <c r="M8" s="12"/>
      <c r="N8" s="23">
        <v>557.505</v>
      </c>
      <c r="O8" s="23">
        <v>386.10399999999998</v>
      </c>
      <c r="V8" s="18" t="s">
        <v>60</v>
      </c>
      <c r="W8" s="18">
        <f t="shared" ref="W8:X8" si="0">AVERAGE(W3:W7)</f>
        <v>547.95672577694245</v>
      </c>
      <c r="X8" s="18">
        <f t="shared" si="0"/>
        <v>548.7987102855177</v>
      </c>
      <c r="Y8" s="18">
        <f>AVERAGE(Y3:Y4)</f>
        <v>428.33959558823534</v>
      </c>
    </row>
    <row r="9" spans="1:38" ht="14.25" customHeight="1" x14ac:dyDescent="0.3">
      <c r="B9" s="23">
        <v>451.37</v>
      </c>
      <c r="C9" s="23">
        <v>587.95000000000005</v>
      </c>
      <c r="D9" s="23">
        <v>540.08799999999997</v>
      </c>
      <c r="E9" s="23">
        <v>615.35500000000002</v>
      </c>
      <c r="F9" s="23">
        <v>525.68799999999999</v>
      </c>
      <c r="G9" s="12"/>
      <c r="H9" s="23">
        <v>474.73</v>
      </c>
      <c r="I9" s="23">
        <v>670.88599999999997</v>
      </c>
      <c r="J9" s="23">
        <v>541.70500000000004</v>
      </c>
      <c r="K9" s="23">
        <v>595.17200000000003</v>
      </c>
      <c r="L9" s="23">
        <v>668.79600000000005</v>
      </c>
      <c r="M9" s="12"/>
      <c r="N9" s="23">
        <v>412.887</v>
      </c>
      <c r="O9" s="23">
        <v>437.44</v>
      </c>
      <c r="V9" s="18" t="s">
        <v>61</v>
      </c>
      <c r="W9" s="18">
        <f t="shared" ref="W9:X9" si="1">STDEV(W3:W7)/SQRT(4)</f>
        <v>13.807827272791574</v>
      </c>
      <c r="X9" s="18">
        <f t="shared" si="1"/>
        <v>20.434246600216294</v>
      </c>
      <c r="Y9" s="18">
        <f>STDEV(Y3:Y4)/SQRT(4)</f>
        <v>31.308811318381473</v>
      </c>
      <c r="Z9" s="17"/>
    </row>
    <row r="10" spans="1:38" ht="14.25" customHeight="1" x14ac:dyDescent="0.3">
      <c r="B10" s="23">
        <v>516.78300000000002</v>
      </c>
      <c r="C10" s="23">
        <v>687.17</v>
      </c>
      <c r="D10" s="23">
        <v>365.50400000000002</v>
      </c>
      <c r="E10" s="23">
        <v>688.00800000000004</v>
      </c>
      <c r="F10" s="23">
        <v>669.43200000000002</v>
      </c>
      <c r="G10" s="12"/>
      <c r="H10" s="23">
        <v>341.30599999999998</v>
      </c>
      <c r="I10" s="23">
        <v>556.91499999999996</v>
      </c>
      <c r="J10" s="23">
        <v>601.79999999999995</v>
      </c>
      <c r="K10" s="23">
        <v>687.43700000000001</v>
      </c>
      <c r="L10" s="23">
        <v>559.30700000000002</v>
      </c>
      <c r="M10" s="12"/>
      <c r="N10" s="23">
        <v>357.38600000000002</v>
      </c>
      <c r="O10" s="23">
        <v>351.98700000000002</v>
      </c>
      <c r="Z10" s="17"/>
    </row>
    <row r="11" spans="1:38" ht="14.25" customHeight="1" x14ac:dyDescent="0.3">
      <c r="B11" s="23">
        <v>743.94500000000005</v>
      </c>
      <c r="C11" s="23">
        <v>519.34400000000005</v>
      </c>
      <c r="D11" s="23">
        <v>553.35900000000004</v>
      </c>
      <c r="E11" s="23">
        <v>583.79999999999995</v>
      </c>
      <c r="F11" s="23">
        <v>645.923</v>
      </c>
      <c r="G11" s="12"/>
      <c r="H11" s="23">
        <v>571.54600000000005</v>
      </c>
      <c r="I11" s="23">
        <v>504.34199999999998</v>
      </c>
      <c r="J11" s="23">
        <v>783.77300000000002</v>
      </c>
      <c r="K11" s="23">
        <v>382.24700000000001</v>
      </c>
      <c r="L11" s="23">
        <v>420.904</v>
      </c>
      <c r="M11" s="12"/>
      <c r="N11" s="23">
        <v>293.94</v>
      </c>
      <c r="O11" s="23">
        <v>318.74099999999999</v>
      </c>
      <c r="V11" s="7" t="s">
        <v>62</v>
      </c>
      <c r="W11" s="7">
        <f>MIN(B3:F325)</f>
        <v>242.459</v>
      </c>
      <c r="X11" s="7">
        <f>MIN(H3:L325)</f>
        <v>169.792</v>
      </c>
      <c r="Y11" s="7">
        <f>MIN(N3:R325)</f>
        <v>250.398</v>
      </c>
    </row>
    <row r="12" spans="1:38" ht="14.25" customHeight="1" x14ac:dyDescent="0.3">
      <c r="B12" s="23">
        <v>672.87900000000002</v>
      </c>
      <c r="C12" s="23">
        <v>554.58900000000006</v>
      </c>
      <c r="D12" s="23">
        <v>617.66700000000003</v>
      </c>
      <c r="E12" s="23">
        <v>436.44</v>
      </c>
      <c r="F12" s="23">
        <v>569.65499999999997</v>
      </c>
      <c r="G12" s="12"/>
      <c r="H12" s="23">
        <v>498.48899999999998</v>
      </c>
      <c r="I12" s="23">
        <v>611.822</v>
      </c>
      <c r="J12" s="23">
        <v>592.64</v>
      </c>
      <c r="K12" s="23">
        <v>556.904</v>
      </c>
      <c r="L12" s="23">
        <v>405.48700000000002</v>
      </c>
      <c r="M12" s="12"/>
      <c r="N12" s="23">
        <v>395.99400000000003</v>
      </c>
      <c r="O12" s="23">
        <v>310.20999999999998</v>
      </c>
      <c r="V12" s="7" t="s">
        <v>63</v>
      </c>
      <c r="W12" s="7">
        <f>MAX(B4:F326)</f>
        <v>810.16399999999999</v>
      </c>
      <c r="X12" s="7">
        <f>MAX(H3:L325)</f>
        <v>801.625</v>
      </c>
      <c r="Y12" s="7">
        <f>MAX(N3:R325)</f>
        <v>692.81500000000005</v>
      </c>
    </row>
    <row r="13" spans="1:38" ht="14.25" customHeight="1" x14ac:dyDescent="0.3">
      <c r="B13" s="23">
        <v>607.41899999999998</v>
      </c>
      <c r="C13" s="23">
        <v>810.16399999999999</v>
      </c>
      <c r="D13" s="23">
        <v>553.279</v>
      </c>
      <c r="E13" s="23">
        <v>731.00199999999995</v>
      </c>
      <c r="F13" s="23">
        <v>453.06099999999998</v>
      </c>
      <c r="G13" s="12"/>
      <c r="H13" s="23">
        <v>633.97799999999995</v>
      </c>
      <c r="I13" s="23">
        <v>707.92499999999995</v>
      </c>
      <c r="J13" s="23">
        <v>576.77099999999996</v>
      </c>
      <c r="K13" s="23">
        <v>533.94200000000001</v>
      </c>
      <c r="L13" s="23">
        <v>554.62199999999996</v>
      </c>
      <c r="M13" s="12"/>
      <c r="N13" s="23">
        <v>692.81500000000005</v>
      </c>
      <c r="O13" s="23">
        <v>568.50599999999997</v>
      </c>
    </row>
    <row r="14" spans="1:38" ht="14.25" customHeight="1" x14ac:dyDescent="0.3">
      <c r="B14" s="23">
        <v>624.18200000000002</v>
      </c>
      <c r="C14" s="23">
        <v>576.45100000000002</v>
      </c>
      <c r="D14" s="23">
        <v>511.09699999999998</v>
      </c>
      <c r="E14" s="23">
        <v>547.41600000000005</v>
      </c>
      <c r="F14" s="23">
        <v>482.298</v>
      </c>
      <c r="G14" s="12"/>
      <c r="H14" s="23">
        <v>679.98500000000001</v>
      </c>
      <c r="I14" s="23">
        <v>648.34699999999998</v>
      </c>
      <c r="J14" s="23">
        <v>655.96</v>
      </c>
      <c r="K14" s="23">
        <v>594.21400000000006</v>
      </c>
      <c r="L14" s="23">
        <v>400.07299999999998</v>
      </c>
      <c r="M14" s="12"/>
      <c r="N14" s="23">
        <v>537.99300000000005</v>
      </c>
      <c r="O14" s="23">
        <v>278.53399999999999</v>
      </c>
      <c r="V14" s="24" t="s">
        <v>70</v>
      </c>
      <c r="W14" s="25">
        <f>COUNTIF(B3:F65, "&gt;280")/COUNT(B3:F65)</f>
        <v>0.96842105263157896</v>
      </c>
      <c r="X14" s="25">
        <f>COUNTIF(H3:L65, "&gt;280")/COUNT(H3:L65)</f>
        <v>0.98888888888888893</v>
      </c>
      <c r="Y14" s="25">
        <f>COUNTIF(N3:P65, "&gt;280")/COUNT(N3:P65)</f>
        <v>0.90909090909090906</v>
      </c>
    </row>
    <row r="15" spans="1:38" ht="14.25" customHeight="1" x14ac:dyDescent="0.3">
      <c r="B15" s="23">
        <v>549.78</v>
      </c>
      <c r="C15" s="23">
        <v>476.14</v>
      </c>
      <c r="D15" s="23">
        <v>583.98500000000001</v>
      </c>
      <c r="E15" s="23">
        <v>528.01300000000003</v>
      </c>
      <c r="F15" s="23">
        <v>627.41399999999999</v>
      </c>
      <c r="G15" s="12"/>
      <c r="H15" s="23">
        <v>472.31700000000001</v>
      </c>
      <c r="I15" s="23">
        <v>298.97300000000001</v>
      </c>
      <c r="J15" s="23">
        <v>487.42399999999998</v>
      </c>
      <c r="K15" s="23">
        <v>473.78699999999998</v>
      </c>
      <c r="L15" s="23">
        <v>591.38599999999997</v>
      </c>
      <c r="M15" s="12"/>
      <c r="N15" s="23">
        <v>437.072</v>
      </c>
      <c r="O15" s="23">
        <v>277.41000000000003</v>
      </c>
    </row>
    <row r="16" spans="1:38" ht="14.25" customHeight="1" x14ac:dyDescent="0.3">
      <c r="B16" s="23">
        <v>419.87299999999999</v>
      </c>
      <c r="C16" s="23">
        <v>349.92</v>
      </c>
      <c r="D16" s="23">
        <v>421.69299999999998</v>
      </c>
      <c r="E16" s="23">
        <v>271.62599999999998</v>
      </c>
      <c r="F16" s="23">
        <v>511.44600000000003</v>
      </c>
      <c r="G16" s="12"/>
      <c r="H16" s="23">
        <v>392.96</v>
      </c>
      <c r="I16" s="23">
        <v>466.37099999999998</v>
      </c>
      <c r="J16" s="23">
        <v>563.13199999999995</v>
      </c>
      <c r="K16" s="23">
        <v>492.55500000000001</v>
      </c>
      <c r="L16" s="23">
        <v>451.72899999999998</v>
      </c>
      <c r="M16" s="12"/>
      <c r="N16" s="23">
        <v>445.56400000000002</v>
      </c>
      <c r="O16" s="23">
        <v>467.74099999999999</v>
      </c>
    </row>
    <row r="17" spans="2:26" ht="14.25" customHeight="1" x14ac:dyDescent="0.3">
      <c r="B17" s="23">
        <v>553.06299999999999</v>
      </c>
      <c r="C17" s="23">
        <v>507.77699999999999</v>
      </c>
      <c r="D17" s="23">
        <v>598.803</v>
      </c>
      <c r="E17" s="23">
        <v>582.42100000000005</v>
      </c>
      <c r="F17" s="23">
        <v>532.41800000000001</v>
      </c>
      <c r="G17" s="12"/>
      <c r="H17" s="23">
        <v>671.06399999999996</v>
      </c>
      <c r="I17" s="23">
        <v>602.476</v>
      </c>
      <c r="J17" s="23">
        <v>787.99900000000002</v>
      </c>
      <c r="K17" s="23">
        <v>632.91999999999996</v>
      </c>
      <c r="L17" s="23">
        <v>423.85199999999998</v>
      </c>
      <c r="M17" s="12"/>
      <c r="N17" s="23">
        <v>286.83600000000001</v>
      </c>
      <c r="O17" s="23">
        <v>499.08199999999999</v>
      </c>
      <c r="U17" s="19"/>
      <c r="V17" s="7" t="s">
        <v>64</v>
      </c>
      <c r="Z17" s="18"/>
    </row>
    <row r="18" spans="2:26" ht="14.25" customHeight="1" x14ac:dyDescent="0.3">
      <c r="B18" s="23">
        <v>605.48900000000003</v>
      </c>
      <c r="C18" s="23">
        <v>641.62300000000005</v>
      </c>
      <c r="D18" s="23">
        <v>508.089</v>
      </c>
      <c r="E18" s="23">
        <v>619.84799999999996</v>
      </c>
      <c r="F18" s="23">
        <v>565.12300000000005</v>
      </c>
      <c r="G18" s="12"/>
      <c r="H18" s="23">
        <v>354.19900000000001</v>
      </c>
      <c r="I18" s="23">
        <v>517.32899999999995</v>
      </c>
      <c r="J18" s="23">
        <v>169.792</v>
      </c>
      <c r="K18" s="23">
        <v>588.13900000000001</v>
      </c>
      <c r="L18" s="23">
        <v>429.61099999999999</v>
      </c>
      <c r="M18" s="12"/>
      <c r="N18" s="23">
        <v>529.87</v>
      </c>
      <c r="O18" s="23">
        <v>250.398</v>
      </c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23">
        <v>559.99800000000005</v>
      </c>
      <c r="C19" s="23">
        <v>686.36099999999999</v>
      </c>
      <c r="D19" s="23">
        <v>460.79199999999997</v>
      </c>
      <c r="F19" s="23">
        <v>708.48500000000001</v>
      </c>
      <c r="G19" s="12"/>
      <c r="H19" s="23">
        <v>445.75299999999999</v>
      </c>
      <c r="I19" s="23">
        <v>625.64300000000003</v>
      </c>
      <c r="J19" s="23">
        <v>537.88199999999995</v>
      </c>
      <c r="K19" s="23">
        <v>785.64</v>
      </c>
      <c r="L19" s="23">
        <v>438.31400000000002</v>
      </c>
      <c r="M19" s="12"/>
      <c r="N19" s="23">
        <v>489.09699999999998</v>
      </c>
      <c r="V19" s="7" t="s">
        <v>17</v>
      </c>
      <c r="W19" s="7">
        <f>COUNT(B3:B134)</f>
        <v>20</v>
      </c>
      <c r="X19" s="7">
        <f>COUNT(H3:H134)</f>
        <v>19</v>
      </c>
      <c r="Y19" s="7">
        <f>COUNT(N3:N42)</f>
        <v>17</v>
      </c>
    </row>
    <row r="20" spans="2:26" ht="14.25" customHeight="1" x14ac:dyDescent="0.3">
      <c r="B20" s="23">
        <v>552.57000000000005</v>
      </c>
      <c r="C20" s="23">
        <v>674.85799999999995</v>
      </c>
      <c r="D20" s="23">
        <v>733.81500000000005</v>
      </c>
      <c r="F20" s="23">
        <v>568.72799999999995</v>
      </c>
      <c r="G20" s="12"/>
      <c r="H20" s="23">
        <v>569.47799999999995</v>
      </c>
      <c r="I20" s="23">
        <v>623.30999999999995</v>
      </c>
      <c r="J20" s="23">
        <v>428.27800000000002</v>
      </c>
      <c r="M20" s="12"/>
      <c r="V20" s="7" t="s">
        <v>18</v>
      </c>
      <c r="W20" s="7">
        <f>COUNT(C3:C134)</f>
        <v>19</v>
      </c>
      <c r="X20" s="7">
        <f>COUNT(I3:I134)</f>
        <v>18</v>
      </c>
      <c r="Y20" s="7">
        <f>COUNT(O3:O98)</f>
        <v>16</v>
      </c>
    </row>
    <row r="21" spans="2:26" ht="14.25" customHeight="1" x14ac:dyDescent="0.3">
      <c r="B21" s="23">
        <v>482.76100000000002</v>
      </c>
      <c r="C21" s="23">
        <v>419.23899999999998</v>
      </c>
      <c r="D21" s="23">
        <v>590.178</v>
      </c>
      <c r="F21" s="23">
        <v>497.60399999999998</v>
      </c>
      <c r="G21" s="12"/>
      <c r="H21" s="23">
        <v>567.61199999999997</v>
      </c>
      <c r="J21" s="23">
        <v>801.625</v>
      </c>
      <c r="M21" s="12"/>
      <c r="V21" s="7" t="s">
        <v>19</v>
      </c>
      <c r="W21" s="7">
        <f>COUNT(D3:D134)</f>
        <v>21</v>
      </c>
      <c r="X21" s="7">
        <f>COUNT(J3:J134)</f>
        <v>19</v>
      </c>
      <c r="Y21" s="7">
        <f>COUNT(P3:P241)</f>
        <v>0</v>
      </c>
    </row>
    <row r="22" spans="2:26" ht="14.25" customHeight="1" x14ac:dyDescent="0.3">
      <c r="B22" s="23">
        <v>566.30700000000002</v>
      </c>
      <c r="D22" s="23">
        <v>415.15</v>
      </c>
      <c r="G22" s="12"/>
      <c r="M22" s="12"/>
      <c r="V22" s="7" t="s">
        <v>20</v>
      </c>
      <c r="W22" s="7">
        <f>COUNT(E3:E134)</f>
        <v>16</v>
      </c>
      <c r="X22" s="7">
        <f>COUNT(K3:K134)</f>
        <v>17</v>
      </c>
      <c r="Y22" s="7">
        <f>COUNT(Q3:Q241)</f>
        <v>0</v>
      </c>
      <c r="Z22" s="17"/>
    </row>
    <row r="23" spans="2:26" ht="14.25" customHeight="1" x14ac:dyDescent="0.3">
      <c r="D23" s="23">
        <v>574.16499999999996</v>
      </c>
      <c r="G23" s="12"/>
      <c r="M23" s="12"/>
      <c r="V23" s="7" t="s">
        <v>21</v>
      </c>
      <c r="W23" s="7">
        <f>COUNT(F3:F134)</f>
        <v>19</v>
      </c>
      <c r="X23" s="7">
        <f>COUNT(L3:L134)</f>
        <v>17</v>
      </c>
      <c r="Y23" s="7">
        <f>COUNT(R3:R275)</f>
        <v>0</v>
      </c>
      <c r="Z23" s="17"/>
    </row>
    <row r="24" spans="2:26" ht="14.25" customHeight="1" x14ac:dyDescent="0.3">
      <c r="G24" s="12"/>
      <c r="M24" s="12"/>
      <c r="U24" s="7" t="s">
        <v>65</v>
      </c>
    </row>
    <row r="25" spans="2:26" ht="14.25" customHeight="1" x14ac:dyDescent="0.3">
      <c r="G25" s="12"/>
      <c r="M25" s="12"/>
    </row>
    <row r="26" spans="2:26" ht="14.25" customHeight="1" x14ac:dyDescent="0.3">
      <c r="G26" s="12"/>
      <c r="M26" s="12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G27" s="12"/>
      <c r="M27" s="12"/>
      <c r="V27" s="7" t="s">
        <v>17</v>
      </c>
      <c r="W27" s="7">
        <f>STDEV(B$3:B$52)</f>
        <v>120.72397189482793</v>
      </c>
      <c r="X27" s="7">
        <f>STDEV(H$3:H$52)</f>
        <v>116.19221855474022</v>
      </c>
      <c r="Y27" s="7">
        <f>STDEV(N3:N292)</f>
        <v>110.04766703142216</v>
      </c>
    </row>
    <row r="28" spans="2:26" ht="14.25" customHeight="1" x14ac:dyDescent="0.3">
      <c r="G28" s="12"/>
      <c r="M28" s="12"/>
      <c r="V28" s="7" t="s">
        <v>18</v>
      </c>
      <c r="W28" s="7">
        <f>STDEV(C$3:C$52)</f>
        <v>111.71045407832706</v>
      </c>
      <c r="X28" s="7">
        <f>STDEV(I$3:I$52)</f>
        <v>118.16890807249503</v>
      </c>
      <c r="Y28" s="7">
        <f>STDEV(O3:O137)</f>
        <v>88.205393558821953</v>
      </c>
    </row>
    <row r="29" spans="2:26" ht="14.25" customHeight="1" x14ac:dyDescent="0.3">
      <c r="G29" s="12"/>
      <c r="M29" s="12"/>
      <c r="V29" s="7" t="s">
        <v>19</v>
      </c>
      <c r="W29" s="7">
        <f>STDEV(D$3:D$52)</f>
        <v>101.96157026444111</v>
      </c>
      <c r="X29" s="7">
        <f>STDEV(J$3:J$52)</f>
        <v>152.55369182722802</v>
      </c>
      <c r="Y29" s="7" t="e">
        <f>STDEV(P3:P121)</f>
        <v>#DIV/0!</v>
      </c>
    </row>
    <row r="30" spans="2:26" ht="14.25" customHeight="1" x14ac:dyDescent="0.3">
      <c r="G30" s="12"/>
      <c r="M30" s="12"/>
      <c r="V30" s="7" t="s">
        <v>20</v>
      </c>
      <c r="W30" s="7">
        <f>STDEV(E$3:E$52)</f>
        <v>112.25018973517712</v>
      </c>
      <c r="X30" s="7">
        <f>STDEV(K$3:K$52)</f>
        <v>109.2736374922131</v>
      </c>
      <c r="Y30" s="7" t="e">
        <f>STDEV(Q3:Q121)</f>
        <v>#DIV/0!</v>
      </c>
    </row>
    <row r="31" spans="2:26" ht="14.25" customHeight="1" x14ac:dyDescent="0.3">
      <c r="G31" s="12"/>
      <c r="M31" s="12"/>
      <c r="V31" s="7" t="s">
        <v>21</v>
      </c>
      <c r="W31" s="7">
        <f>STDEV(F$3:F$52)</f>
        <v>84.962598538161814</v>
      </c>
      <c r="X31" s="7">
        <f>STDEV(L$3:L$52)</f>
        <v>99.285582586850254</v>
      </c>
      <c r="Y31" s="7" t="e">
        <f>STDEV(R3:R178)</f>
        <v>#DIV/0!</v>
      </c>
    </row>
    <row r="32" spans="2:26" ht="14.25" customHeight="1" x14ac:dyDescent="0.3">
      <c r="G32" s="12"/>
      <c r="M32" s="12"/>
    </row>
    <row r="33" spans="7:25" ht="14.25" customHeight="1" x14ac:dyDescent="0.3">
      <c r="G33" s="12"/>
      <c r="M33" s="12"/>
    </row>
    <row r="34" spans="7:25" ht="14.25" customHeight="1" x14ac:dyDescent="0.3">
      <c r="G34" s="12"/>
      <c r="M34" s="12"/>
      <c r="U34" s="1" t="s">
        <v>66</v>
      </c>
    </row>
    <row r="35" spans="7:25" ht="14.25" customHeight="1" x14ac:dyDescent="0.3">
      <c r="G35" s="12"/>
      <c r="M35" s="12"/>
      <c r="W35" s="6" t="s">
        <v>16</v>
      </c>
      <c r="X35" s="6" t="s">
        <v>22</v>
      </c>
      <c r="Y35" s="6" t="s">
        <v>23</v>
      </c>
    </row>
    <row r="36" spans="7:25" ht="14.25" customHeight="1" x14ac:dyDescent="0.3">
      <c r="G36" s="12"/>
      <c r="M36" s="12"/>
      <c r="V36" s="7" t="s">
        <v>17</v>
      </c>
      <c r="W36" s="20">
        <f t="shared" ref="W36:Y36" si="2">(W27/W3)</f>
        <v>0.22832898244282782</v>
      </c>
      <c r="X36" s="20">
        <f t="shared" si="2"/>
        <v>0.21785904100471581</v>
      </c>
      <c r="Y36" s="20">
        <f t="shared" si="2"/>
        <v>0.23284748692563564</v>
      </c>
    </row>
    <row r="37" spans="7:25" ht="14.25" customHeight="1" x14ac:dyDescent="0.3">
      <c r="G37" s="12"/>
      <c r="M37" s="12"/>
      <c r="V37" s="7" t="s">
        <v>18</v>
      </c>
      <c r="W37" s="20">
        <f t="shared" ref="W37:Y37" si="3">(W28/W4)</f>
        <v>0.19122675647301543</v>
      </c>
      <c r="X37" s="20">
        <f t="shared" si="3"/>
        <v>0.21907761579118074</v>
      </c>
      <c r="Y37" s="20">
        <f t="shared" si="3"/>
        <v>0.22966431498753639</v>
      </c>
    </row>
    <row r="38" spans="7:25" ht="14.25" customHeight="1" x14ac:dyDescent="0.3">
      <c r="G38" s="12"/>
      <c r="M38" s="12"/>
      <c r="V38" s="7" t="s">
        <v>19</v>
      </c>
      <c r="W38" s="20">
        <f t="shared" ref="W38:Y38" si="4">(W29/W5)</f>
        <v>0.19869072437846896</v>
      </c>
      <c r="X38" s="20">
        <f t="shared" si="4"/>
        <v>0.26189579111200734</v>
      </c>
      <c r="Y38" s="20" t="e">
        <f t="shared" si="4"/>
        <v>#DIV/0!</v>
      </c>
    </row>
    <row r="39" spans="7:25" ht="14.25" customHeight="1" x14ac:dyDescent="0.3">
      <c r="G39" s="12"/>
      <c r="M39" s="12"/>
      <c r="V39" s="7" t="s">
        <v>20</v>
      </c>
      <c r="W39" s="20">
        <f t="shared" ref="W39:Y39" si="5">(W30/W6)</f>
        <v>0.20149277575157842</v>
      </c>
      <c r="X39" s="20">
        <f t="shared" si="5"/>
        <v>0.18357012560285366</v>
      </c>
      <c r="Y39" s="20" t="e">
        <f t="shared" si="5"/>
        <v>#DIV/0!</v>
      </c>
    </row>
    <row r="40" spans="7:25" ht="14.25" customHeight="1" x14ac:dyDescent="0.3">
      <c r="G40" s="12"/>
      <c r="M40" s="12"/>
      <c r="V40" s="7" t="s">
        <v>21</v>
      </c>
      <c r="W40" s="20">
        <f t="shared" ref="W40:Y40" si="6">(W31/W7)</f>
        <v>0.15264094036298909</v>
      </c>
      <c r="X40" s="20">
        <f t="shared" si="6"/>
        <v>0.20118776591894441</v>
      </c>
      <c r="Y40" s="20" t="e">
        <f t="shared" si="6"/>
        <v>#DIV/0!</v>
      </c>
    </row>
    <row r="41" spans="7:25" ht="14.25" customHeight="1" x14ac:dyDescent="0.3">
      <c r="G41" s="12"/>
      <c r="M41" s="12"/>
    </row>
    <row r="42" spans="7:25" ht="14.25" customHeight="1" x14ac:dyDescent="0.3">
      <c r="G42" s="12"/>
      <c r="M42" s="12"/>
    </row>
    <row r="43" spans="7:25" ht="14.25" customHeight="1" x14ac:dyDescent="0.3">
      <c r="G43" s="12"/>
      <c r="M43" s="12"/>
    </row>
    <row r="44" spans="7:25" ht="14.25" customHeight="1" x14ac:dyDescent="0.3">
      <c r="G44" s="12"/>
      <c r="M44" s="12"/>
    </row>
    <row r="45" spans="7:25" ht="14.25" customHeight="1" x14ac:dyDescent="0.3">
      <c r="G45" s="12"/>
      <c r="M45" s="12"/>
    </row>
    <row r="46" spans="7:25" ht="14.25" customHeight="1" x14ac:dyDescent="0.3">
      <c r="G46" s="12"/>
      <c r="M46" s="12"/>
    </row>
    <row r="47" spans="7:25" ht="14.25" customHeight="1" x14ac:dyDescent="0.3">
      <c r="G47" s="12"/>
      <c r="M47" s="12"/>
    </row>
    <row r="48" spans="7:25" ht="14.25" customHeight="1" x14ac:dyDescent="0.3">
      <c r="G48" s="12"/>
      <c r="M48" s="12"/>
    </row>
    <row r="49" spans="7:13" ht="14.25" customHeight="1" x14ac:dyDescent="0.3">
      <c r="G49" s="12"/>
      <c r="M49" s="12"/>
    </row>
    <row r="50" spans="7:13" ht="14.25" customHeight="1" x14ac:dyDescent="0.3">
      <c r="G50" s="12"/>
      <c r="M50" s="12"/>
    </row>
    <row r="51" spans="7:13" ht="14.25" customHeight="1" x14ac:dyDescent="0.3">
      <c r="G51" s="12"/>
      <c r="M51" s="12"/>
    </row>
    <row r="52" spans="7:13" ht="14.25" customHeight="1" x14ac:dyDescent="0.3">
      <c r="G52" s="12"/>
      <c r="M52" s="12"/>
    </row>
    <row r="53" spans="7:13" ht="14.25" customHeight="1" x14ac:dyDescent="0.3">
      <c r="G53" s="12"/>
      <c r="M53" s="12"/>
    </row>
    <row r="54" spans="7:13" ht="14.25" customHeight="1" x14ac:dyDescent="0.3">
      <c r="G54" s="12"/>
      <c r="M54" s="12"/>
    </row>
    <row r="55" spans="7:13" ht="14.25" customHeight="1" x14ac:dyDescent="0.3">
      <c r="G55" s="12"/>
      <c r="M55" s="12"/>
    </row>
    <row r="56" spans="7:13" ht="14.25" customHeight="1" x14ac:dyDescent="0.3">
      <c r="G56" s="12"/>
      <c r="M56" s="12"/>
    </row>
    <row r="57" spans="7:13" ht="14.25" customHeight="1" x14ac:dyDescent="0.3">
      <c r="G57" s="12"/>
      <c r="M57" s="12"/>
    </row>
    <row r="58" spans="7:13" ht="14.25" customHeight="1" x14ac:dyDescent="0.3">
      <c r="G58" s="12"/>
      <c r="M58" s="12"/>
    </row>
    <row r="59" spans="7:13" ht="14.25" customHeight="1" x14ac:dyDescent="0.3">
      <c r="G59" s="12"/>
      <c r="M59" s="12"/>
    </row>
    <row r="60" spans="7:13" ht="14.25" customHeight="1" x14ac:dyDescent="0.3">
      <c r="G60" s="12"/>
      <c r="M60" s="12"/>
    </row>
    <row r="61" spans="7:13" ht="14.25" customHeight="1" x14ac:dyDescent="0.3">
      <c r="G61" s="12"/>
      <c r="M61" s="12"/>
    </row>
    <row r="62" spans="7:13" ht="14.25" customHeight="1" x14ac:dyDescent="0.3">
      <c r="G62" s="12"/>
      <c r="M62" s="12"/>
    </row>
    <row r="63" spans="7:13" ht="14.25" customHeight="1" x14ac:dyDescent="0.3">
      <c r="G63" s="12"/>
      <c r="M63" s="12"/>
    </row>
    <row r="64" spans="7:13" ht="14.25" customHeight="1" x14ac:dyDescent="0.3">
      <c r="G64" s="12"/>
      <c r="M64" s="12"/>
    </row>
    <row r="65" spans="7:13" ht="14.25" customHeight="1" x14ac:dyDescent="0.3">
      <c r="G65" s="12"/>
      <c r="M65" s="12"/>
    </row>
    <row r="66" spans="7:13" ht="14.25" customHeight="1" x14ac:dyDescent="0.3">
      <c r="G66" s="12"/>
      <c r="M66" s="12"/>
    </row>
    <row r="67" spans="7:13" ht="14.25" customHeight="1" x14ac:dyDescent="0.3">
      <c r="G67" s="12"/>
      <c r="M67" s="12"/>
    </row>
    <row r="68" spans="7:13" ht="14.25" customHeight="1" x14ac:dyDescent="0.3">
      <c r="G68" s="12"/>
      <c r="M68" s="12"/>
    </row>
    <row r="69" spans="7:13" ht="14.25" customHeight="1" x14ac:dyDescent="0.3">
      <c r="G69" s="12"/>
      <c r="M69" s="12"/>
    </row>
    <row r="70" spans="7:13" ht="14.25" customHeight="1" x14ac:dyDescent="0.3">
      <c r="G70" s="12"/>
      <c r="M70" s="12"/>
    </row>
    <row r="71" spans="7:13" ht="14.25" customHeight="1" x14ac:dyDescent="0.3">
      <c r="G71" s="12"/>
      <c r="M71" s="12"/>
    </row>
    <row r="72" spans="7:13" ht="14.25" customHeight="1" x14ac:dyDescent="0.3">
      <c r="G72" s="12"/>
      <c r="M72" s="12"/>
    </row>
    <row r="73" spans="7:13" ht="14.25" customHeight="1" x14ac:dyDescent="0.3">
      <c r="G73" s="12"/>
      <c r="M73" s="12"/>
    </row>
    <row r="74" spans="7:13" ht="14.25" customHeight="1" x14ac:dyDescent="0.3">
      <c r="G74" s="12"/>
      <c r="M74" s="12"/>
    </row>
    <row r="75" spans="7:13" ht="14.25" customHeight="1" x14ac:dyDescent="0.3">
      <c r="G75" s="12"/>
      <c r="M75" s="12"/>
    </row>
    <row r="76" spans="7:13" ht="14.25" customHeight="1" x14ac:dyDescent="0.3">
      <c r="G76" s="12"/>
      <c r="M76" s="12"/>
    </row>
    <row r="77" spans="7:13" ht="14.25" customHeight="1" x14ac:dyDescent="0.3">
      <c r="G77" s="12"/>
      <c r="M77" s="12"/>
    </row>
    <row r="78" spans="7:13" ht="14.25" customHeight="1" x14ac:dyDescent="0.3">
      <c r="G78" s="12"/>
      <c r="M78" s="12"/>
    </row>
    <row r="79" spans="7:13" ht="14.25" customHeight="1" x14ac:dyDescent="0.3">
      <c r="G79" s="12"/>
      <c r="M79" s="12"/>
    </row>
    <row r="80" spans="7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4140625" defaultRowHeight="15" customHeight="1" x14ac:dyDescent="0.3"/>
  <cols>
    <col min="1" max="1" width="18.109375" customWidth="1"/>
    <col min="2" max="3" width="11.44140625" customWidth="1"/>
    <col min="4" max="5" width="14.109375" customWidth="1"/>
    <col min="6" max="7" width="16.33203125" customWidth="1"/>
    <col min="8" max="8" width="12.109375" customWidth="1"/>
    <col min="9" max="9" width="12" customWidth="1"/>
    <col min="10" max="10" width="11.33203125" customWidth="1"/>
    <col min="11" max="11" width="11.5546875" customWidth="1"/>
    <col min="12" max="13" width="8.6640625" customWidth="1"/>
    <col min="14" max="14" width="14.44140625" customWidth="1"/>
    <col min="15" max="27" width="8.6640625" customWidth="1"/>
  </cols>
  <sheetData>
    <row r="1" spans="1:14" ht="14.25" customHeight="1" x14ac:dyDescent="0.3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N1" s="1" t="s">
        <v>15</v>
      </c>
    </row>
    <row r="2" spans="1:14" ht="14.25" customHeight="1" x14ac:dyDescent="0.3">
      <c r="A2" s="6" t="s">
        <v>16</v>
      </c>
      <c r="B2" s="6" t="s">
        <v>17</v>
      </c>
      <c r="C2" s="6">
        <v>1</v>
      </c>
      <c r="D2" s="7">
        <f>'Age 2d (7.28.21)'!W3</f>
        <v>96.864923076923091</v>
      </c>
      <c r="E2" s="7">
        <f>'Age 4d (7.30.21)'!W3</f>
        <v>107.05680487804884</v>
      </c>
      <c r="F2" s="7">
        <f>'Age 6d (8.1.21)'!W3</f>
        <v>116.75675675675676</v>
      </c>
      <c r="G2" s="7">
        <f>'Age 8d (8.3.21)'!W3</f>
        <v>181.12620000000004</v>
      </c>
      <c r="H2" s="7">
        <f>'Age 10d (8.5.21)'!W3</f>
        <v>193.76363888888889</v>
      </c>
      <c r="I2" s="7">
        <f>'Age 14d (8.9.21)'!W3</f>
        <v>318.43177500000013</v>
      </c>
      <c r="J2" s="7" t="e">
        <f>'Age 16d (8.11.21)'!W3</f>
        <v>#DIV/0!</v>
      </c>
      <c r="K2" s="7">
        <f>'Age 18d (8.13.21)'!W3</f>
        <v>528.7281999999999</v>
      </c>
      <c r="N2" s="8">
        <f t="shared" ref="N2:N13" si="0">(K2-I2)/4</f>
        <v>52.574106249999943</v>
      </c>
    </row>
    <row r="3" spans="1:14" ht="14.25" customHeight="1" x14ac:dyDescent="0.3">
      <c r="A3" s="6" t="s">
        <v>16</v>
      </c>
      <c r="B3" s="7" t="s">
        <v>18</v>
      </c>
      <c r="C3" s="7">
        <v>2</v>
      </c>
      <c r="D3" s="7">
        <f>'Age 2d (7.28.21)'!W4</f>
        <v>99.876045454545462</v>
      </c>
      <c r="E3" s="7">
        <f>'Age 4d (7.30.21)'!W4</f>
        <v>110.53558000000001</v>
      </c>
      <c r="F3" s="7">
        <f>'Age 6d (8.1.21)'!W4</f>
        <v>128.06451612903226</v>
      </c>
      <c r="G3" s="7">
        <f>'Age 8d (8.3.21)'!W4</f>
        <v>166.50198</v>
      </c>
      <c r="H3" s="7">
        <f>'Age 10d (8.5.21)'!W4</f>
        <v>174.92694444444447</v>
      </c>
      <c r="I3" s="7">
        <f>'Age 14d (8.9.21)'!W4</f>
        <v>338.51717142857137</v>
      </c>
      <c r="J3" s="7" t="e">
        <f>'Age 16d (8.11.21)'!W4</f>
        <v>#DIV/0!</v>
      </c>
      <c r="K3" s="7">
        <f>'Age 18d (8.13.21)'!W4</f>
        <v>584.17794736842097</v>
      </c>
      <c r="N3" s="8">
        <f t="shared" si="0"/>
        <v>61.4151939849624</v>
      </c>
    </row>
    <row r="4" spans="1:14" ht="14.25" customHeight="1" x14ac:dyDescent="0.3">
      <c r="A4" s="6" t="s">
        <v>16</v>
      </c>
      <c r="B4" s="7" t="s">
        <v>19</v>
      </c>
      <c r="C4" s="7">
        <v>3</v>
      </c>
      <c r="D4" s="7">
        <f>'Age 2d (7.28.21)'!W5</f>
        <v>96.078812500000012</v>
      </c>
      <c r="E4" s="7">
        <f>'Age 4d (7.30.21)'!W5</f>
        <v>106.23038461538461</v>
      </c>
      <c r="F4" s="7">
        <f>'Age 6d (8.1.21)'!W5</f>
        <v>121.10526315789474</v>
      </c>
      <c r="G4" s="7">
        <f>'Age 8d (8.3.21)'!W5</f>
        <v>161.24552000000003</v>
      </c>
      <c r="H4" s="7">
        <f>'Age 10d (8.5.21)'!W5</f>
        <v>181.32422</v>
      </c>
      <c r="I4" s="7">
        <f>'Age 14d (8.9.21)'!W5</f>
        <v>298.22061538461537</v>
      </c>
      <c r="J4" s="7" t="e">
        <f>'Age 16d (8.11.21)'!W5</f>
        <v>#DIV/0!</v>
      </c>
      <c r="K4" s="7">
        <f>'Age 18d (8.13.21)'!W5</f>
        <v>513.16723809523808</v>
      </c>
      <c r="N4" s="8">
        <f t="shared" si="0"/>
        <v>53.736655677655676</v>
      </c>
    </row>
    <row r="5" spans="1:14" ht="14.25" customHeight="1" x14ac:dyDescent="0.3">
      <c r="A5" s="6" t="s">
        <v>16</v>
      </c>
      <c r="B5" s="7" t="s">
        <v>20</v>
      </c>
      <c r="C5" s="7">
        <v>4</v>
      </c>
      <c r="D5" s="7">
        <f>'Age 2d (7.28.21)'!W6</f>
        <v>96.112656250000001</v>
      </c>
      <c r="E5" s="7">
        <f>'Age 4d (7.30.21)'!W6</f>
        <v>107.48590909090909</v>
      </c>
      <c r="F5" s="7">
        <f>'Age 6d (8.1.21)'!W6</f>
        <v>119.61702127659575</v>
      </c>
      <c r="G5" s="7">
        <f>'Age 8d (8.3.21)'!W6</f>
        <v>159.13328000000001</v>
      </c>
      <c r="H5" s="7">
        <f>'Age 10d (8.5.21)'!W6</f>
        <v>177.87184000000005</v>
      </c>
      <c r="I5" s="7">
        <f>'Age 14d (8.9.21)'!W6</f>
        <v>343.28185714285712</v>
      </c>
      <c r="J5" s="7" t="e">
        <f>'Age 16d (8.11.21)'!W6</f>
        <v>#DIV/0!</v>
      </c>
      <c r="K5" s="7">
        <f>'Age 18d (8.13.21)'!W6</f>
        <v>557.09287500000005</v>
      </c>
      <c r="N5" s="8">
        <f t="shared" si="0"/>
        <v>53.452754464285732</v>
      </c>
    </row>
    <row r="6" spans="1:14" ht="14.25" customHeight="1" x14ac:dyDescent="0.3">
      <c r="A6" s="9" t="s">
        <v>16</v>
      </c>
      <c r="B6" s="4" t="s">
        <v>21</v>
      </c>
      <c r="C6" s="4">
        <v>5</v>
      </c>
      <c r="D6" s="4">
        <f>'Age 2d (7.28.21)'!W7</f>
        <v>95.127514285714312</v>
      </c>
      <c r="E6" s="4">
        <f>'Age 4d (7.30.21)'!W7</f>
        <v>107.77716326530614</v>
      </c>
      <c r="F6" s="4">
        <f>'Age 6d (8.1.21)'!W7</f>
        <v>125.2</v>
      </c>
      <c r="G6" s="4">
        <f>'Age 8d (8.3.21)'!W7</f>
        <v>153.31253999999998</v>
      </c>
      <c r="H6" s="4">
        <f>'Age 10d (8.5.21)'!W7</f>
        <v>183.7189210526316</v>
      </c>
      <c r="I6" s="4">
        <f>'Age 14d (8.9.21)'!W7</f>
        <v>279.21854838709675</v>
      </c>
      <c r="J6" s="4" t="e">
        <f>'Age 16d (8.11.21)'!W7</f>
        <v>#DIV/0!</v>
      </c>
      <c r="K6" s="7">
        <f>'Age 18d (8.13.21)'!W7</f>
        <v>556.61736842105256</v>
      </c>
      <c r="N6" s="8">
        <f t="shared" si="0"/>
        <v>69.349705008488954</v>
      </c>
    </row>
    <row r="7" spans="1:14" ht="12.75" customHeight="1" x14ac:dyDescent="0.3">
      <c r="A7" s="6" t="s">
        <v>22</v>
      </c>
      <c r="B7" s="6" t="s">
        <v>17</v>
      </c>
      <c r="C7" s="6">
        <v>6</v>
      </c>
      <c r="D7" s="7">
        <f>'Age 2d (7.28.21)'!X3</f>
        <v>0</v>
      </c>
      <c r="E7" s="7">
        <f>'Age 4d (7.30.21)'!X3</f>
        <v>0</v>
      </c>
      <c r="F7" s="7">
        <f>'Age 6d (8.1.21)'!X3</f>
        <v>114.62</v>
      </c>
      <c r="G7" s="7">
        <f>'Age 8d (8.3.21)'!X3</f>
        <v>146.07875999999999</v>
      </c>
      <c r="H7" s="7">
        <f>'Age 10d (8.5.21)'!X3</f>
        <v>156.64194000000003</v>
      </c>
      <c r="I7" s="7">
        <f>'Age 14d (8.9.21)'!X3</f>
        <v>272.63875000000002</v>
      </c>
      <c r="J7" s="7" t="e">
        <f>'Age 16d (8.11.21)'!X3</f>
        <v>#DIV/0!</v>
      </c>
      <c r="K7" s="7">
        <f>'Age 18d (8.13.21)'!X3</f>
        <v>533.3366842105263</v>
      </c>
      <c r="N7" s="8">
        <f t="shared" si="0"/>
        <v>65.174483552631571</v>
      </c>
    </row>
    <row r="8" spans="1:14" ht="14.25" customHeight="1" x14ac:dyDescent="0.3">
      <c r="A8" s="6" t="s">
        <v>22</v>
      </c>
      <c r="B8" s="7" t="s">
        <v>18</v>
      </c>
      <c r="C8" s="7">
        <v>7</v>
      </c>
      <c r="D8" s="7">
        <f>'Age 2d (7.28.21)'!X4</f>
        <v>95.275360000000006</v>
      </c>
      <c r="E8" s="7">
        <f>'Age 4d (7.30.21)'!X4</f>
        <v>106.24438888888888</v>
      </c>
      <c r="F8" s="7">
        <f>'Age 6d (8.1.21)'!X4</f>
        <v>115.98</v>
      </c>
      <c r="G8" s="7">
        <f>'Age 8d (8.3.21)'!X4</f>
        <v>162.35126000000002</v>
      </c>
      <c r="H8" s="7">
        <f>'Age 10d (8.5.21)'!X4</f>
        <v>177.27697222222221</v>
      </c>
      <c r="I8" s="7">
        <f>'Age 14d (8.9.21)'!X4</f>
        <v>284.98139999999995</v>
      </c>
      <c r="J8" s="7" t="e">
        <f>'Age 16d (8.11.21)'!X4</f>
        <v>#DIV/0!</v>
      </c>
      <c r="K8" s="7">
        <f>'Age 18d (8.13.21)'!X4</f>
        <v>539.39288888888882</v>
      </c>
      <c r="N8" s="8">
        <f t="shared" si="0"/>
        <v>63.602872222222217</v>
      </c>
    </row>
    <row r="9" spans="1:14" ht="14.25" customHeight="1" x14ac:dyDescent="0.3">
      <c r="A9" s="6" t="s">
        <v>22</v>
      </c>
      <c r="B9" s="7" t="s">
        <v>19</v>
      </c>
      <c r="C9" s="7">
        <v>8</v>
      </c>
      <c r="D9" s="7">
        <f>'Age 2d (7.28.21)'!X5</f>
        <v>95.397959999999998</v>
      </c>
      <c r="E9" s="7">
        <f>'Age 4d (7.30.21)'!X5</f>
        <v>103.1875</v>
      </c>
      <c r="F9" s="7">
        <f>'Age 6d (8.1.21)'!X5</f>
        <v>112.58</v>
      </c>
      <c r="G9" s="7">
        <f>'Age 8d (8.3.21)'!X5</f>
        <v>165.43263999999999</v>
      </c>
      <c r="H9" s="7">
        <f>'Age 10d (8.5.21)'!X5</f>
        <v>178.12225925925927</v>
      </c>
      <c r="I9" s="7">
        <f>'Age 14d (8.9.21)'!X5</f>
        <v>351.7057916666667</v>
      </c>
      <c r="J9" s="7" t="e">
        <f>'Age 16d (8.11.21)'!X5</f>
        <v>#DIV/0!</v>
      </c>
      <c r="K9" s="7">
        <f>'Age 18d (8.13.21)'!X5</f>
        <v>582.49768421052636</v>
      </c>
      <c r="N9" s="8">
        <f t="shared" si="0"/>
        <v>57.697973135964915</v>
      </c>
    </row>
    <row r="10" spans="1:14" ht="14.25" customHeight="1" x14ac:dyDescent="0.3">
      <c r="A10" s="6" t="s">
        <v>22</v>
      </c>
      <c r="B10" s="7" t="s">
        <v>20</v>
      </c>
      <c r="C10" s="7">
        <v>9</v>
      </c>
      <c r="D10" s="7">
        <f>'Age 2d (7.28.21)'!X6</f>
        <v>93.867819999999995</v>
      </c>
      <c r="E10" s="7">
        <f>'Age 4d (7.30.21)'!X6</f>
        <v>102.34210526315789</v>
      </c>
      <c r="F10" s="7">
        <f>'Age 6d (8.1.21)'!X6</f>
        <v>106.11111111111111</v>
      </c>
      <c r="G10" s="7">
        <f>'Age 8d (8.3.21)'!X6</f>
        <v>156.14197999999999</v>
      </c>
      <c r="H10" s="7">
        <f>'Age 10d (8.5.21)'!X6</f>
        <v>168.01707407407412</v>
      </c>
      <c r="I10" s="7">
        <f>'Age 14d (8.9.21)'!X6</f>
        <v>276.39366666666666</v>
      </c>
      <c r="J10" s="7" t="e">
        <f>'Age 16d (8.11.21)'!X6</f>
        <v>#DIV/0!</v>
      </c>
      <c r="K10" s="7">
        <f>'Age 18d (8.13.21)'!X6</f>
        <v>595.26917647058804</v>
      </c>
      <c r="N10" s="8">
        <f t="shared" si="0"/>
        <v>79.718877450980344</v>
      </c>
    </row>
    <row r="11" spans="1:14" ht="14.25" customHeight="1" x14ac:dyDescent="0.3">
      <c r="A11" s="9" t="s">
        <v>22</v>
      </c>
      <c r="B11" s="4" t="s">
        <v>21</v>
      </c>
      <c r="C11" s="4">
        <v>10</v>
      </c>
      <c r="D11" s="4">
        <f>'Age 2d (7.28.21)'!X7</f>
        <v>93.938404255319156</v>
      </c>
      <c r="E11" s="4">
        <f>'Age 4d (7.30.21)'!X7</f>
        <v>102.42307692307692</v>
      </c>
      <c r="F11" s="4">
        <f>'Age 6d (8.1.21)'!X7</f>
        <v>107.25925925925925</v>
      </c>
      <c r="G11" s="4">
        <f>'Age 8d (8.3.21)'!X7</f>
        <v>158.58653999999996</v>
      </c>
      <c r="H11" s="4">
        <f>'Age 10d (8.5.21)'!X7</f>
        <v>166.61321875000002</v>
      </c>
      <c r="I11" s="4">
        <f>'Age 14d (8.9.21)'!X7</f>
        <v>298.17842857142858</v>
      </c>
      <c r="J11" s="4" t="e">
        <f>'Age 16d (8.11.21)'!X7</f>
        <v>#DIV/0!</v>
      </c>
      <c r="K11" s="7">
        <f>'Age 18d (8.13.21)'!X7</f>
        <v>493.49711764705887</v>
      </c>
      <c r="N11" s="8">
        <f t="shared" si="0"/>
        <v>48.829672268907572</v>
      </c>
    </row>
    <row r="12" spans="1:14" ht="14.25" customHeight="1" x14ac:dyDescent="0.3">
      <c r="A12" s="6" t="s">
        <v>23</v>
      </c>
      <c r="B12" s="6" t="s">
        <v>17</v>
      </c>
      <c r="C12" s="6">
        <v>11</v>
      </c>
      <c r="D12" s="7">
        <f>'Age 2d (7.28.21)'!Y3</f>
        <v>68.860388888888878</v>
      </c>
      <c r="E12" s="7">
        <f>'Age 4d (7.30.21)'!Y3</f>
        <v>83</v>
      </c>
      <c r="F12" s="7">
        <f>'Age 6d (8.1.21)'!Y3</f>
        <v>88.333333333333329</v>
      </c>
      <c r="G12" s="7">
        <f>'Age 8d (8.3.21)'!Y3</f>
        <v>110.00125</v>
      </c>
      <c r="H12" s="7">
        <f>'Age 10d (8.5.21)'!Y3</f>
        <v>136.91489999999999</v>
      </c>
      <c r="I12" s="7">
        <f>'Age 14d (8.9.21)'!Y3</f>
        <v>200.48313333333334</v>
      </c>
      <c r="J12" s="7" t="e">
        <f>'Age 16d (8.11.21)'!Y3</f>
        <v>#DIV/0!</v>
      </c>
      <c r="K12" s="7">
        <f>'Age 18d (8.13.21)'!Y3</f>
        <v>472.61694117647068</v>
      </c>
      <c r="N12" s="8">
        <f t="shared" si="0"/>
        <v>68.033451960784333</v>
      </c>
    </row>
    <row r="13" spans="1:14" ht="14.25" customHeight="1" x14ac:dyDescent="0.3">
      <c r="A13" s="6" t="s">
        <v>23</v>
      </c>
      <c r="B13" s="7" t="s">
        <v>18</v>
      </c>
      <c r="C13" s="7">
        <v>12</v>
      </c>
      <c r="D13" s="7">
        <f>'Age 2d (7.28.21)'!Y4</f>
        <v>70.297300000000021</v>
      </c>
      <c r="E13" s="7">
        <f>'Age 4d (7.30.21)'!Y4</f>
        <v>79.7</v>
      </c>
      <c r="F13" s="7">
        <f>'Age 6d (8.1.21)'!Y4</f>
        <v>86.222222222222229</v>
      </c>
      <c r="G13" s="7">
        <f>'Age 8d (8.3.21)'!Y4</f>
        <v>83.444666666666663</v>
      </c>
      <c r="H13" s="7">
        <f>'Age 10d (8.5.21)'!Y4</f>
        <v>95.91</v>
      </c>
      <c r="I13" s="7">
        <f>'Age 14d (8.9.21)'!Y4</f>
        <v>233.2621111111111</v>
      </c>
      <c r="J13" s="7" t="e">
        <f>'Age 16d (8.11.21)'!Y4</f>
        <v>#DIV/0!</v>
      </c>
      <c r="K13" s="7">
        <f>'Age 18d (8.13.21)'!Y4</f>
        <v>384.06225000000001</v>
      </c>
      <c r="N13" s="8">
        <f t="shared" si="0"/>
        <v>37.700034722222227</v>
      </c>
    </row>
    <row r="14" spans="1:14" ht="14.25" customHeight="1" x14ac:dyDescent="0.3">
      <c r="A14" s="6" t="s">
        <v>23</v>
      </c>
      <c r="B14" s="7" t="s">
        <v>19</v>
      </c>
      <c r="C14" s="7">
        <v>13</v>
      </c>
      <c r="D14" s="7">
        <f>'Age 2d (7.28.21)'!Y5</f>
        <v>66.453777777777788</v>
      </c>
      <c r="E14" s="7">
        <f>'Age 4d (7.30.21)'!Y5</f>
        <v>69.577749999999995</v>
      </c>
      <c r="F14" s="7">
        <f>'Age 6d (8.1.21)'!Y5</f>
        <v>87.2</v>
      </c>
      <c r="G14" s="7">
        <f>'Age 8d (8.3.21)'!Y5</f>
        <v>113.75128571428571</v>
      </c>
      <c r="H14" s="7">
        <f>'Age 10d (8.5.21)'!Y5</f>
        <v>121.273</v>
      </c>
      <c r="I14" s="7">
        <f>'Age 14d (8.9.21)'!Y5</f>
        <v>192.51859999999996</v>
      </c>
      <c r="J14" s="7" t="e">
        <f>'Age 16d (8.11.21)'!Y5</f>
        <v>#DIV/0!</v>
      </c>
      <c r="K14" s="7" t="e">
        <f>'Age 18d (8.13.21)'!Y5</f>
        <v>#DIV/0!</v>
      </c>
      <c r="N14" s="8"/>
    </row>
    <row r="15" spans="1:14" ht="14.25" customHeight="1" x14ac:dyDescent="0.3">
      <c r="A15" s="6" t="s">
        <v>23</v>
      </c>
      <c r="B15" s="7" t="s">
        <v>20</v>
      </c>
      <c r="C15" s="7">
        <v>14</v>
      </c>
      <c r="D15" s="7">
        <f>'Age 2d (7.28.21)'!Y6</f>
        <v>76.811666666666667</v>
      </c>
      <c r="E15" s="7">
        <f>'Age 4d (7.30.21)'!Y6</f>
        <v>78.5</v>
      </c>
      <c r="F15" s="7">
        <f>'Age 6d (8.1.21)'!Y6</f>
        <v>77.1875</v>
      </c>
      <c r="G15" s="7">
        <f>'Age 8d (8.3.21)'!Y6</f>
        <v>90.579785714285691</v>
      </c>
      <c r="H15" s="7">
        <f>'Age 10d (8.5.21)'!Y6</f>
        <v>90.143000000000001</v>
      </c>
      <c r="I15" s="7">
        <f>'Age 14d (8.9.21)'!Y6</f>
        <v>161.112875</v>
      </c>
      <c r="J15" s="7" t="e">
        <f>'Age 16d (8.11.21)'!Y6</f>
        <v>#DIV/0!</v>
      </c>
      <c r="K15" s="7" t="e">
        <f>'Age 18d (8.13.21)'!Y6</f>
        <v>#DIV/0!</v>
      </c>
      <c r="N15" s="8"/>
    </row>
    <row r="16" spans="1:14" ht="14.25" customHeight="1" x14ac:dyDescent="0.3">
      <c r="A16" s="6" t="s">
        <v>23</v>
      </c>
      <c r="B16" s="7" t="s">
        <v>21</v>
      </c>
      <c r="C16" s="7">
        <v>15</v>
      </c>
      <c r="D16" s="7">
        <f>'Age 2d (7.28.21)'!Y7</f>
        <v>0</v>
      </c>
      <c r="E16" s="7">
        <f>'Age 4d (7.30.21)'!Y7</f>
        <v>0</v>
      </c>
      <c r="F16" s="7">
        <f>'Age 6d (8.1.21)'!Y7</f>
        <v>82.264705882352942</v>
      </c>
      <c r="G16" s="7">
        <f>'Age 8d (8.3.21)'!Y7</f>
        <v>93.361666666666679</v>
      </c>
      <c r="H16" s="7">
        <f>'Age 10d (8.5.21)'!Y7</f>
        <v>80.383999999999986</v>
      </c>
      <c r="I16" s="7">
        <f>'Age 14d (8.9.21)'!Y7</f>
        <v>206.54455555555558</v>
      </c>
      <c r="J16" s="7" t="e">
        <f>'Age 16d (8.11.21)'!Y7</f>
        <v>#DIV/0!</v>
      </c>
      <c r="K16" s="7" t="e">
        <f>'Age 18d (8.13.21)'!Y7</f>
        <v>#DIV/0!</v>
      </c>
      <c r="N16" s="8"/>
    </row>
    <row r="17" spans="1:6" ht="14.25" customHeight="1" x14ac:dyDescent="0.3">
      <c r="A17" s="6"/>
      <c r="B17" s="6"/>
      <c r="C17" s="6"/>
    </row>
    <row r="18" spans="1:6" ht="14.25" customHeight="1" x14ac:dyDescent="0.3">
      <c r="A18" s="6"/>
    </row>
    <row r="19" spans="1:6" ht="14.25" customHeight="1" x14ac:dyDescent="0.3">
      <c r="A19" s="6"/>
      <c r="F19" s="1"/>
    </row>
    <row r="20" spans="1:6" ht="14.25" customHeight="1" x14ac:dyDescent="0.3">
      <c r="A20" s="6"/>
    </row>
    <row r="21" spans="1:6" ht="14.25" customHeight="1" x14ac:dyDescent="0.3">
      <c r="A21" s="6"/>
    </row>
    <row r="22" spans="1:6" ht="14.25" customHeight="1" x14ac:dyDescent="0.3">
      <c r="A22" s="6"/>
      <c r="B22" s="6"/>
      <c r="C22" s="6"/>
    </row>
    <row r="23" spans="1:6" ht="14.25" customHeight="1" x14ac:dyDescent="0.3">
      <c r="A23" s="6"/>
    </row>
    <row r="24" spans="1:6" ht="14.25" customHeight="1" x14ac:dyDescent="0.3">
      <c r="A24" s="6"/>
    </row>
    <row r="25" spans="1:6" ht="14.25" customHeight="1" x14ac:dyDescent="0.3">
      <c r="A25" s="6"/>
    </row>
    <row r="26" spans="1:6" ht="14.25" customHeight="1" x14ac:dyDescent="0.3">
      <c r="A26" s="6"/>
    </row>
    <row r="27" spans="1:6" ht="14.25" customHeight="1" x14ac:dyDescent="0.3">
      <c r="A27" s="6"/>
      <c r="B27" s="6"/>
      <c r="C27" s="6"/>
    </row>
    <row r="28" spans="1:6" ht="14.25" customHeight="1" x14ac:dyDescent="0.3">
      <c r="A28" s="6"/>
    </row>
    <row r="29" spans="1:6" ht="14.25" customHeight="1" x14ac:dyDescent="0.3">
      <c r="A29" s="6"/>
    </row>
    <row r="30" spans="1:6" ht="14.25" customHeight="1" x14ac:dyDescent="0.3">
      <c r="A30" s="6"/>
    </row>
    <row r="31" spans="1:6" ht="14.25" customHeight="1" x14ac:dyDescent="0.3">
      <c r="A31" s="6"/>
    </row>
    <row r="32" spans="1:6" ht="14.25" customHeight="1" x14ac:dyDescent="0.3">
      <c r="A32" s="6"/>
      <c r="B32" s="6"/>
      <c r="C32" s="6"/>
    </row>
    <row r="33" spans="1:3" ht="14.25" customHeight="1" x14ac:dyDescent="0.3">
      <c r="A33" s="6"/>
    </row>
    <row r="34" spans="1:3" ht="14.25" customHeight="1" x14ac:dyDescent="0.3">
      <c r="A34" s="6"/>
    </row>
    <row r="35" spans="1:3" ht="14.25" customHeight="1" x14ac:dyDescent="0.3">
      <c r="A35" s="6"/>
    </row>
    <row r="36" spans="1:3" ht="14.25" customHeight="1" x14ac:dyDescent="0.3">
      <c r="A36" s="6"/>
    </row>
    <row r="37" spans="1:3" ht="14.25" customHeight="1" x14ac:dyDescent="0.3">
      <c r="A37" s="6"/>
      <c r="B37" s="6"/>
      <c r="C37" s="6"/>
    </row>
    <row r="38" spans="1:3" ht="14.25" customHeight="1" x14ac:dyDescent="0.3">
      <c r="A38" s="6"/>
    </row>
    <row r="39" spans="1:3" ht="14.25" customHeight="1" x14ac:dyDescent="0.3">
      <c r="A39" s="6"/>
    </row>
    <row r="40" spans="1:3" ht="14.25" customHeight="1" x14ac:dyDescent="0.3">
      <c r="A40" s="6"/>
    </row>
    <row r="41" spans="1:3" ht="14.25" customHeight="1" x14ac:dyDescent="0.3">
      <c r="A41" s="6"/>
    </row>
    <row r="42" spans="1:3" ht="14.25" customHeight="1" x14ac:dyDescent="0.3">
      <c r="A42" s="6"/>
      <c r="B42" s="6"/>
      <c r="C42" s="6"/>
    </row>
    <row r="43" spans="1:3" ht="14.25" customHeight="1" x14ac:dyDescent="0.3">
      <c r="A43" s="6"/>
    </row>
    <row r="44" spans="1:3" ht="14.25" customHeight="1" x14ac:dyDescent="0.3">
      <c r="A44" s="6"/>
    </row>
    <row r="45" spans="1:3" ht="14.25" customHeight="1" x14ac:dyDescent="0.3">
      <c r="A45" s="6"/>
    </row>
    <row r="46" spans="1:3" ht="14.25" customHeight="1" x14ac:dyDescent="0.3">
      <c r="A46" s="6"/>
    </row>
    <row r="47" spans="1:3" ht="14.25" customHeight="1" x14ac:dyDescent="0.3">
      <c r="A47" s="6"/>
      <c r="B47" s="6"/>
      <c r="C47" s="6"/>
    </row>
    <row r="48" spans="1:3" ht="14.25" customHeight="1" x14ac:dyDescent="0.3">
      <c r="A48" s="6"/>
    </row>
    <row r="49" spans="1:3" ht="14.25" customHeight="1" x14ac:dyDescent="0.3">
      <c r="A49" s="6"/>
    </row>
    <row r="50" spans="1:3" ht="14.25" customHeight="1" x14ac:dyDescent="0.3">
      <c r="A50" s="6"/>
    </row>
    <row r="51" spans="1:3" ht="14.25" customHeight="1" x14ac:dyDescent="0.3">
      <c r="A51" s="6"/>
    </row>
    <row r="52" spans="1:3" ht="14.25" customHeight="1" x14ac:dyDescent="0.3">
      <c r="A52" s="6"/>
      <c r="B52" s="6"/>
      <c r="C52" s="6"/>
    </row>
    <row r="53" spans="1:3" ht="14.25" customHeight="1" x14ac:dyDescent="0.3">
      <c r="A53" s="6"/>
    </row>
    <row r="54" spans="1:3" ht="14.25" customHeight="1" x14ac:dyDescent="0.3">
      <c r="A54" s="6"/>
    </row>
    <row r="55" spans="1:3" ht="14.25" customHeight="1" x14ac:dyDescent="0.3">
      <c r="A55" s="6"/>
    </row>
    <row r="56" spans="1:3" ht="14.25" customHeight="1" x14ac:dyDescent="0.3">
      <c r="A56" s="6"/>
    </row>
    <row r="57" spans="1:3" ht="14.25" customHeight="1" x14ac:dyDescent="0.3">
      <c r="A57" s="6"/>
      <c r="B57" s="6"/>
      <c r="C57" s="6"/>
    </row>
    <row r="58" spans="1:3" ht="14.25" customHeight="1" x14ac:dyDescent="0.3">
      <c r="A58" s="6"/>
    </row>
    <row r="59" spans="1:3" ht="14.25" customHeight="1" x14ac:dyDescent="0.3">
      <c r="A59" s="6"/>
    </row>
    <row r="60" spans="1:3" ht="14.25" customHeight="1" x14ac:dyDescent="0.3">
      <c r="A60" s="6"/>
    </row>
    <row r="61" spans="1:3" ht="14.25" customHeight="1" x14ac:dyDescent="0.3">
      <c r="A61" s="6"/>
    </row>
    <row r="62" spans="1:3" ht="14.25" customHeight="1" x14ac:dyDescent="0.3">
      <c r="A62" s="6"/>
      <c r="B62" s="6"/>
      <c r="C62" s="6"/>
    </row>
    <row r="63" spans="1:3" ht="14.25" customHeight="1" x14ac:dyDescent="0.3">
      <c r="A63" s="6"/>
    </row>
    <row r="64" spans="1:3" ht="14.25" customHeight="1" x14ac:dyDescent="0.3">
      <c r="A64" s="6"/>
    </row>
    <row r="65" spans="1:3" ht="14.25" customHeight="1" x14ac:dyDescent="0.3">
      <c r="A65" s="6"/>
    </row>
    <row r="66" spans="1:3" ht="14.25" customHeight="1" x14ac:dyDescent="0.3">
      <c r="A66" s="6"/>
    </row>
    <row r="67" spans="1:3" ht="14.25" customHeight="1" x14ac:dyDescent="0.3">
      <c r="A67" s="6"/>
      <c r="B67" s="6"/>
      <c r="C67" s="6"/>
    </row>
    <row r="68" spans="1:3" ht="14.25" customHeight="1" x14ac:dyDescent="0.3">
      <c r="A68" s="6"/>
    </row>
    <row r="69" spans="1:3" ht="14.25" customHeight="1" x14ac:dyDescent="0.3">
      <c r="A69" s="6"/>
    </row>
    <row r="70" spans="1:3" ht="14.25" customHeight="1" x14ac:dyDescent="0.3">
      <c r="A70" s="6"/>
    </row>
    <row r="71" spans="1:3" ht="14.25" customHeight="1" x14ac:dyDescent="0.3">
      <c r="A71" s="6"/>
    </row>
    <row r="72" spans="1:3" ht="14.25" customHeight="1" x14ac:dyDescent="0.3">
      <c r="A72" s="6"/>
      <c r="B72" s="6"/>
      <c r="C72" s="6"/>
    </row>
    <row r="73" spans="1:3" ht="14.25" customHeight="1" x14ac:dyDescent="0.3">
      <c r="A73" s="6"/>
    </row>
    <row r="74" spans="1:3" ht="14.25" customHeight="1" x14ac:dyDescent="0.3">
      <c r="A74" s="6"/>
    </row>
    <row r="75" spans="1:3" ht="14.25" customHeight="1" x14ac:dyDescent="0.3">
      <c r="A75" s="6"/>
    </row>
    <row r="76" spans="1:3" ht="14.25" customHeight="1" x14ac:dyDescent="0.3">
      <c r="A76" s="6"/>
    </row>
    <row r="77" spans="1:3" ht="14.25" customHeight="1" x14ac:dyDescent="0.3"/>
    <row r="78" spans="1:3" ht="14.25" customHeight="1" x14ac:dyDescent="0.3"/>
    <row r="79" spans="1:3" ht="14.25" customHeight="1" x14ac:dyDescent="0.3"/>
    <row r="80" spans="1:3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3.44140625" customWidth="1"/>
    <col min="3" max="4" width="11.44140625" customWidth="1"/>
    <col min="5" max="26" width="8.6640625" customWidth="1"/>
  </cols>
  <sheetData>
    <row r="1" spans="1:5" ht="14.25" customHeight="1" x14ac:dyDescent="0.3">
      <c r="A1" s="7" t="s">
        <v>1</v>
      </c>
      <c r="B1" s="7" t="s">
        <v>4</v>
      </c>
      <c r="C1" s="7" t="s">
        <v>5</v>
      </c>
      <c r="D1" s="7" t="s">
        <v>6</v>
      </c>
      <c r="E1" s="7" t="s">
        <v>24</v>
      </c>
    </row>
    <row r="2" spans="1:5" ht="14.25" customHeight="1" x14ac:dyDescent="0.3">
      <c r="A2" s="7">
        <v>2</v>
      </c>
      <c r="B2" s="6" t="s">
        <v>16</v>
      </c>
      <c r="C2" s="6" t="s">
        <v>17</v>
      </c>
      <c r="D2" s="6">
        <v>1</v>
      </c>
      <c r="E2" s="7">
        <f>'Age 2d (7.28.21)'!W3</f>
        <v>96.864923076923091</v>
      </c>
    </row>
    <row r="3" spans="1:5" ht="14.25" customHeight="1" x14ac:dyDescent="0.3">
      <c r="A3" s="7">
        <v>2</v>
      </c>
      <c r="B3" s="6" t="s">
        <v>16</v>
      </c>
      <c r="C3" s="7" t="s">
        <v>18</v>
      </c>
      <c r="D3" s="7">
        <v>2</v>
      </c>
      <c r="E3" s="7">
        <f>'Age 2d (7.28.21)'!W4</f>
        <v>99.876045454545462</v>
      </c>
    </row>
    <row r="4" spans="1:5" ht="14.25" customHeight="1" x14ac:dyDescent="0.3">
      <c r="A4" s="7">
        <v>2</v>
      </c>
      <c r="B4" s="6" t="s">
        <v>16</v>
      </c>
      <c r="C4" s="7" t="s">
        <v>19</v>
      </c>
      <c r="D4" s="7">
        <v>3</v>
      </c>
      <c r="E4" s="7">
        <f>'Age 2d (7.28.21)'!W5</f>
        <v>96.078812500000012</v>
      </c>
    </row>
    <row r="5" spans="1:5" ht="14.25" customHeight="1" x14ac:dyDescent="0.3">
      <c r="A5" s="7">
        <v>2</v>
      </c>
      <c r="B5" s="6" t="s">
        <v>16</v>
      </c>
      <c r="C5" s="7" t="s">
        <v>20</v>
      </c>
      <c r="D5" s="7">
        <v>4</v>
      </c>
      <c r="E5" s="7">
        <f>'Age 2d (7.28.21)'!W6</f>
        <v>96.112656250000001</v>
      </c>
    </row>
    <row r="6" spans="1:5" ht="14.25" customHeight="1" x14ac:dyDescent="0.3">
      <c r="A6" s="7">
        <v>2</v>
      </c>
      <c r="B6" s="6" t="s">
        <v>16</v>
      </c>
      <c r="C6" s="7" t="s">
        <v>21</v>
      </c>
      <c r="D6" s="7">
        <v>5</v>
      </c>
      <c r="E6" s="7">
        <f>'Age 2d (7.28.21)'!W7</f>
        <v>95.127514285714312</v>
      </c>
    </row>
    <row r="7" spans="1:5" ht="12.75" customHeight="1" x14ac:dyDescent="0.3">
      <c r="A7" s="7">
        <v>2</v>
      </c>
      <c r="B7" s="6" t="s">
        <v>22</v>
      </c>
      <c r="C7" s="6" t="s">
        <v>17</v>
      </c>
      <c r="D7" s="6">
        <v>6</v>
      </c>
      <c r="E7" s="7">
        <f>'Age 2d (7.28.21)'!X3</f>
        <v>0</v>
      </c>
    </row>
    <row r="8" spans="1:5" ht="14.25" customHeight="1" x14ac:dyDescent="0.3">
      <c r="A8" s="7">
        <v>2</v>
      </c>
      <c r="B8" s="6" t="s">
        <v>22</v>
      </c>
      <c r="C8" s="7" t="s">
        <v>18</v>
      </c>
      <c r="D8" s="7">
        <v>7</v>
      </c>
      <c r="E8" s="7">
        <f>'Age 2d (7.28.21)'!X4</f>
        <v>95.275360000000006</v>
      </c>
    </row>
    <row r="9" spans="1:5" ht="14.25" customHeight="1" x14ac:dyDescent="0.3">
      <c r="A9" s="7">
        <v>2</v>
      </c>
      <c r="B9" s="6" t="s">
        <v>22</v>
      </c>
      <c r="C9" s="7" t="s">
        <v>19</v>
      </c>
      <c r="D9" s="7">
        <v>8</v>
      </c>
      <c r="E9" s="7">
        <f>'Age 2d (7.28.21)'!X5</f>
        <v>95.397959999999998</v>
      </c>
    </row>
    <row r="10" spans="1:5" ht="14.25" customHeight="1" x14ac:dyDescent="0.3">
      <c r="A10" s="7">
        <v>2</v>
      </c>
      <c r="B10" s="6" t="s">
        <v>22</v>
      </c>
      <c r="C10" s="7" t="s">
        <v>20</v>
      </c>
      <c r="D10" s="7">
        <v>9</v>
      </c>
      <c r="E10" s="7">
        <f>'Age 2d (7.28.21)'!X6</f>
        <v>93.867819999999995</v>
      </c>
    </row>
    <row r="11" spans="1:5" ht="14.25" customHeight="1" x14ac:dyDescent="0.3">
      <c r="A11" s="7">
        <v>2</v>
      </c>
      <c r="B11" s="6" t="s">
        <v>22</v>
      </c>
      <c r="C11" s="7" t="s">
        <v>21</v>
      </c>
      <c r="D11" s="7">
        <v>10</v>
      </c>
      <c r="E11" s="7">
        <f>'Age 2d (7.28.21)'!X7</f>
        <v>93.938404255319156</v>
      </c>
    </row>
    <row r="12" spans="1:5" ht="14.25" customHeight="1" x14ac:dyDescent="0.3">
      <c r="A12" s="7">
        <v>2</v>
      </c>
      <c r="B12" s="6" t="s">
        <v>23</v>
      </c>
      <c r="C12" s="6" t="s">
        <v>17</v>
      </c>
      <c r="D12" s="6">
        <v>11</v>
      </c>
      <c r="E12" s="7">
        <f>'Age 2d (7.28.21)'!Y3</f>
        <v>68.860388888888878</v>
      </c>
    </row>
    <row r="13" spans="1:5" ht="14.25" customHeight="1" x14ac:dyDescent="0.3">
      <c r="A13" s="7">
        <v>2</v>
      </c>
      <c r="B13" s="6" t="s">
        <v>23</v>
      </c>
      <c r="C13" s="7" t="s">
        <v>18</v>
      </c>
      <c r="D13" s="7">
        <v>12</v>
      </c>
      <c r="E13" s="7">
        <f>'Age 2d (7.28.21)'!Y4</f>
        <v>70.297300000000021</v>
      </c>
    </row>
    <row r="14" spans="1:5" ht="14.25" customHeight="1" x14ac:dyDescent="0.3">
      <c r="A14" s="7">
        <v>2</v>
      </c>
      <c r="B14" s="6" t="s">
        <v>23</v>
      </c>
      <c r="C14" s="7" t="s">
        <v>19</v>
      </c>
      <c r="D14" s="7">
        <v>13</v>
      </c>
      <c r="E14" s="7">
        <f>'Age 2d (7.28.21)'!Y5</f>
        <v>66.453777777777788</v>
      </c>
    </row>
    <row r="15" spans="1:5" ht="14.25" customHeight="1" x14ac:dyDescent="0.3">
      <c r="A15" s="7">
        <v>2</v>
      </c>
      <c r="B15" s="6" t="s">
        <v>23</v>
      </c>
      <c r="C15" s="7" t="s">
        <v>20</v>
      </c>
      <c r="D15" s="7">
        <v>14</v>
      </c>
      <c r="E15" s="7">
        <f>'Age 2d (7.28.21)'!Y6</f>
        <v>76.811666666666667</v>
      </c>
    </row>
    <row r="16" spans="1:5" ht="14.25" customHeight="1" x14ac:dyDescent="0.3">
      <c r="A16" s="7">
        <v>2</v>
      </c>
      <c r="B16" s="6" t="s">
        <v>23</v>
      </c>
      <c r="C16" s="7" t="s">
        <v>21</v>
      </c>
      <c r="D16" s="7">
        <v>15</v>
      </c>
      <c r="E16" s="7">
        <f>'Age 2d (7.28.21)'!Y7</f>
        <v>0</v>
      </c>
    </row>
    <row r="17" spans="1:5" ht="14.25" customHeight="1" x14ac:dyDescent="0.3">
      <c r="A17" s="7">
        <v>4</v>
      </c>
      <c r="B17" s="6" t="s">
        <v>16</v>
      </c>
      <c r="C17" s="6" t="s">
        <v>17</v>
      </c>
      <c r="D17" s="6">
        <v>1</v>
      </c>
      <c r="E17" s="7">
        <f>'Age 4d (7.30.21)'!W3</f>
        <v>107.05680487804884</v>
      </c>
    </row>
    <row r="18" spans="1:5" ht="14.25" customHeight="1" x14ac:dyDescent="0.3">
      <c r="A18" s="7">
        <v>4</v>
      </c>
      <c r="B18" s="6" t="s">
        <v>16</v>
      </c>
      <c r="C18" s="7" t="s">
        <v>18</v>
      </c>
      <c r="D18" s="7">
        <v>2</v>
      </c>
      <c r="E18" s="7">
        <f>'Age 4d (7.30.21)'!W4</f>
        <v>110.53558000000001</v>
      </c>
    </row>
    <row r="19" spans="1:5" ht="14.25" customHeight="1" x14ac:dyDescent="0.3">
      <c r="A19" s="7">
        <v>4</v>
      </c>
      <c r="B19" s="6" t="s">
        <v>16</v>
      </c>
      <c r="C19" s="7" t="s">
        <v>19</v>
      </c>
      <c r="D19" s="7">
        <v>3</v>
      </c>
      <c r="E19" s="7">
        <f>'Age 4d (7.30.21)'!W5</f>
        <v>106.23038461538461</v>
      </c>
    </row>
    <row r="20" spans="1:5" ht="14.25" customHeight="1" x14ac:dyDescent="0.3">
      <c r="A20" s="7">
        <v>4</v>
      </c>
      <c r="B20" s="6" t="s">
        <v>16</v>
      </c>
      <c r="C20" s="7" t="s">
        <v>20</v>
      </c>
      <c r="D20" s="7">
        <v>4</v>
      </c>
      <c r="E20" s="7">
        <f>'Age 4d (7.30.21)'!W6</f>
        <v>107.48590909090909</v>
      </c>
    </row>
    <row r="21" spans="1:5" ht="14.25" customHeight="1" x14ac:dyDescent="0.3">
      <c r="A21" s="7">
        <v>4</v>
      </c>
      <c r="B21" s="6" t="s">
        <v>16</v>
      </c>
      <c r="C21" s="7" t="s">
        <v>21</v>
      </c>
      <c r="D21" s="7">
        <v>5</v>
      </c>
      <c r="E21" s="7">
        <f>'Age 4d (7.30.21)'!W7</f>
        <v>107.77716326530614</v>
      </c>
    </row>
    <row r="22" spans="1:5" ht="14.25" customHeight="1" x14ac:dyDescent="0.3">
      <c r="A22" s="7">
        <v>4</v>
      </c>
      <c r="B22" s="6" t="s">
        <v>22</v>
      </c>
      <c r="C22" s="6" t="s">
        <v>17</v>
      </c>
      <c r="D22" s="6">
        <v>6</v>
      </c>
      <c r="E22" s="7">
        <f>'Age 4d (7.30.21)'!X3</f>
        <v>0</v>
      </c>
    </row>
    <row r="23" spans="1:5" ht="14.25" customHeight="1" x14ac:dyDescent="0.3">
      <c r="A23" s="7">
        <v>4</v>
      </c>
      <c r="B23" s="6" t="s">
        <v>22</v>
      </c>
      <c r="C23" s="7" t="s">
        <v>18</v>
      </c>
      <c r="D23" s="7">
        <v>7</v>
      </c>
      <c r="E23" s="7">
        <f>'Age 4d (7.30.21)'!X4</f>
        <v>106.24438888888888</v>
      </c>
    </row>
    <row r="24" spans="1:5" ht="14.25" customHeight="1" x14ac:dyDescent="0.3">
      <c r="A24" s="7">
        <v>4</v>
      </c>
      <c r="B24" s="6" t="s">
        <v>22</v>
      </c>
      <c r="C24" s="7" t="s">
        <v>19</v>
      </c>
      <c r="D24" s="7">
        <v>8</v>
      </c>
      <c r="E24" s="7">
        <f>'Age 4d (7.30.21)'!X5</f>
        <v>103.1875</v>
      </c>
    </row>
    <row r="25" spans="1:5" ht="14.25" customHeight="1" x14ac:dyDescent="0.3">
      <c r="A25" s="7">
        <v>4</v>
      </c>
      <c r="B25" s="6" t="s">
        <v>22</v>
      </c>
      <c r="C25" s="7" t="s">
        <v>20</v>
      </c>
      <c r="D25" s="7">
        <v>9</v>
      </c>
      <c r="E25" s="7">
        <f>'Age 4d (7.30.21)'!X6</f>
        <v>102.34210526315789</v>
      </c>
    </row>
    <row r="26" spans="1:5" ht="14.25" customHeight="1" x14ac:dyDescent="0.3">
      <c r="A26" s="7">
        <v>4</v>
      </c>
      <c r="B26" s="6" t="s">
        <v>22</v>
      </c>
      <c r="C26" s="7" t="s">
        <v>21</v>
      </c>
      <c r="D26" s="7">
        <v>10</v>
      </c>
      <c r="E26" s="7">
        <f>'Age 4d (7.30.21)'!X7</f>
        <v>102.42307692307692</v>
      </c>
    </row>
    <row r="27" spans="1:5" ht="14.25" customHeight="1" x14ac:dyDescent="0.3">
      <c r="A27" s="7">
        <v>4</v>
      </c>
      <c r="B27" s="6" t="s">
        <v>23</v>
      </c>
      <c r="C27" s="6" t="s">
        <v>17</v>
      </c>
      <c r="D27" s="6">
        <v>11</v>
      </c>
      <c r="E27" s="7">
        <f>'Age 4d (7.30.21)'!Y3</f>
        <v>83</v>
      </c>
    </row>
    <row r="28" spans="1:5" ht="14.25" customHeight="1" x14ac:dyDescent="0.3">
      <c r="A28" s="7">
        <v>4</v>
      </c>
      <c r="B28" s="6" t="s">
        <v>23</v>
      </c>
      <c r="C28" s="7" t="s">
        <v>18</v>
      </c>
      <c r="D28" s="7">
        <v>12</v>
      </c>
      <c r="E28" s="7">
        <f>'Age 4d (7.30.21)'!Y4</f>
        <v>79.7</v>
      </c>
    </row>
    <row r="29" spans="1:5" ht="14.25" customHeight="1" x14ac:dyDescent="0.3">
      <c r="A29" s="7">
        <v>4</v>
      </c>
      <c r="B29" s="6" t="s">
        <v>23</v>
      </c>
      <c r="C29" s="7" t="s">
        <v>19</v>
      </c>
      <c r="D29" s="7">
        <v>13</v>
      </c>
      <c r="E29" s="7">
        <f>'Age 4d (7.30.21)'!Y5</f>
        <v>69.577749999999995</v>
      </c>
    </row>
    <row r="30" spans="1:5" ht="14.25" customHeight="1" x14ac:dyDescent="0.3">
      <c r="A30" s="7">
        <v>4</v>
      </c>
      <c r="B30" s="6" t="s">
        <v>23</v>
      </c>
      <c r="C30" s="7" t="s">
        <v>20</v>
      </c>
      <c r="D30" s="7">
        <v>14</v>
      </c>
      <c r="E30" s="7">
        <f>'Age 4d (7.30.21)'!Y6</f>
        <v>78.5</v>
      </c>
    </row>
    <row r="31" spans="1:5" ht="14.25" customHeight="1" x14ac:dyDescent="0.3">
      <c r="A31" s="7">
        <v>4</v>
      </c>
      <c r="B31" s="6" t="s">
        <v>23</v>
      </c>
      <c r="C31" s="7" t="s">
        <v>21</v>
      </c>
      <c r="D31" s="7">
        <v>15</v>
      </c>
      <c r="E31" s="7">
        <f>'Age 4d (7.30.21)'!Y7</f>
        <v>0</v>
      </c>
    </row>
    <row r="32" spans="1:5" ht="14.25" customHeight="1" x14ac:dyDescent="0.3">
      <c r="A32" s="7">
        <v>8</v>
      </c>
      <c r="B32" s="6" t="s">
        <v>16</v>
      </c>
      <c r="C32" s="6" t="s">
        <v>17</v>
      </c>
      <c r="D32" s="6">
        <v>1</v>
      </c>
      <c r="E32" s="7">
        <f>'Age 8d (8.3.21)'!W3</f>
        <v>181.12620000000004</v>
      </c>
    </row>
    <row r="33" spans="1:5" ht="14.25" customHeight="1" x14ac:dyDescent="0.3">
      <c r="A33" s="7">
        <v>8</v>
      </c>
      <c r="B33" s="6" t="s">
        <v>16</v>
      </c>
      <c r="C33" s="7" t="s">
        <v>18</v>
      </c>
      <c r="D33" s="7">
        <v>2</v>
      </c>
      <c r="E33" s="7">
        <f>'Age 8d (8.3.21)'!W4</f>
        <v>166.50198</v>
      </c>
    </row>
    <row r="34" spans="1:5" ht="14.25" customHeight="1" x14ac:dyDescent="0.3">
      <c r="A34" s="7">
        <v>8</v>
      </c>
      <c r="B34" s="6" t="s">
        <v>16</v>
      </c>
      <c r="C34" s="7" t="s">
        <v>19</v>
      </c>
      <c r="D34" s="7">
        <v>3</v>
      </c>
      <c r="E34" s="7">
        <f>'Age 8d (8.3.21)'!W5</f>
        <v>161.24552000000003</v>
      </c>
    </row>
    <row r="35" spans="1:5" ht="14.25" customHeight="1" x14ac:dyDescent="0.3">
      <c r="A35" s="7">
        <v>8</v>
      </c>
      <c r="B35" s="6" t="s">
        <v>16</v>
      </c>
      <c r="C35" s="7" t="s">
        <v>20</v>
      </c>
      <c r="D35" s="7">
        <v>4</v>
      </c>
      <c r="E35" s="7">
        <f>'Age 8d (8.3.21)'!W6</f>
        <v>159.13328000000001</v>
      </c>
    </row>
    <row r="36" spans="1:5" ht="14.25" customHeight="1" x14ac:dyDescent="0.3">
      <c r="A36" s="7">
        <v>8</v>
      </c>
      <c r="B36" s="6" t="s">
        <v>16</v>
      </c>
      <c r="C36" s="7" t="s">
        <v>21</v>
      </c>
      <c r="D36" s="7">
        <v>5</v>
      </c>
      <c r="E36" s="7">
        <f>'Age 8d (8.3.21)'!W7</f>
        <v>153.31253999999998</v>
      </c>
    </row>
    <row r="37" spans="1:5" ht="14.25" customHeight="1" x14ac:dyDescent="0.3">
      <c r="A37" s="7">
        <v>8</v>
      </c>
      <c r="B37" s="6" t="s">
        <v>22</v>
      </c>
      <c r="C37" s="6" t="s">
        <v>17</v>
      </c>
      <c r="D37" s="6">
        <v>6</v>
      </c>
      <c r="E37" s="7">
        <f>'Age 8d (8.3.21)'!X3</f>
        <v>146.07875999999999</v>
      </c>
    </row>
    <row r="38" spans="1:5" ht="14.25" customHeight="1" x14ac:dyDescent="0.3">
      <c r="A38" s="7">
        <v>8</v>
      </c>
      <c r="B38" s="6" t="s">
        <v>22</v>
      </c>
      <c r="C38" s="7" t="s">
        <v>18</v>
      </c>
      <c r="D38" s="7">
        <v>7</v>
      </c>
      <c r="E38" s="7">
        <f>'Age 8d (8.3.21)'!X4</f>
        <v>162.35126000000002</v>
      </c>
    </row>
    <row r="39" spans="1:5" ht="14.25" customHeight="1" x14ac:dyDescent="0.3">
      <c r="A39" s="7">
        <v>8</v>
      </c>
      <c r="B39" s="6" t="s">
        <v>22</v>
      </c>
      <c r="C39" s="7" t="s">
        <v>19</v>
      </c>
      <c r="D39" s="7">
        <v>8</v>
      </c>
      <c r="E39" s="7">
        <f>'Age 8d (8.3.21)'!X5</f>
        <v>165.43263999999999</v>
      </c>
    </row>
    <row r="40" spans="1:5" ht="14.25" customHeight="1" x14ac:dyDescent="0.3">
      <c r="A40" s="7">
        <v>8</v>
      </c>
      <c r="B40" s="6" t="s">
        <v>22</v>
      </c>
      <c r="C40" s="7" t="s">
        <v>20</v>
      </c>
      <c r="D40" s="7">
        <v>9</v>
      </c>
      <c r="E40" s="7">
        <f>'Age 8d (8.3.21)'!X6</f>
        <v>156.14197999999999</v>
      </c>
    </row>
    <row r="41" spans="1:5" ht="14.25" customHeight="1" x14ac:dyDescent="0.3">
      <c r="A41" s="7">
        <v>8</v>
      </c>
      <c r="B41" s="6" t="s">
        <v>22</v>
      </c>
      <c r="C41" s="7" t="s">
        <v>21</v>
      </c>
      <c r="D41" s="7">
        <v>10</v>
      </c>
      <c r="E41" s="7">
        <f>'Age 8d (8.3.21)'!X7</f>
        <v>158.58653999999996</v>
      </c>
    </row>
    <row r="42" spans="1:5" ht="14.25" customHeight="1" x14ac:dyDescent="0.3">
      <c r="A42" s="7">
        <v>8</v>
      </c>
      <c r="B42" s="6" t="s">
        <v>23</v>
      </c>
      <c r="C42" s="6" t="s">
        <v>17</v>
      </c>
      <c r="D42" s="6">
        <v>11</v>
      </c>
      <c r="E42" s="7">
        <f>'Age 8d (8.3.21)'!Y3</f>
        <v>110.00125</v>
      </c>
    </row>
    <row r="43" spans="1:5" ht="14.25" customHeight="1" x14ac:dyDescent="0.3">
      <c r="A43" s="7">
        <v>8</v>
      </c>
      <c r="B43" s="6" t="s">
        <v>23</v>
      </c>
      <c r="C43" s="7" t="s">
        <v>18</v>
      </c>
      <c r="D43" s="7">
        <v>12</v>
      </c>
      <c r="E43" s="7">
        <f>'Age 8d (8.3.21)'!Y4</f>
        <v>83.444666666666663</v>
      </c>
    </row>
    <row r="44" spans="1:5" ht="14.25" customHeight="1" x14ac:dyDescent="0.3">
      <c r="A44" s="7">
        <v>8</v>
      </c>
      <c r="B44" s="6" t="s">
        <v>23</v>
      </c>
      <c r="C44" s="7" t="s">
        <v>19</v>
      </c>
      <c r="D44" s="7">
        <v>13</v>
      </c>
      <c r="E44" s="7">
        <f>'Age 8d (8.3.21)'!Y5</f>
        <v>113.75128571428571</v>
      </c>
    </row>
    <row r="45" spans="1:5" ht="14.25" customHeight="1" x14ac:dyDescent="0.3">
      <c r="A45" s="7">
        <v>8</v>
      </c>
      <c r="B45" s="6" t="s">
        <v>23</v>
      </c>
      <c r="C45" s="7" t="s">
        <v>20</v>
      </c>
      <c r="D45" s="7">
        <v>14</v>
      </c>
      <c r="E45" s="7">
        <f>'Age 8d (8.3.21)'!Y6</f>
        <v>90.579785714285691</v>
      </c>
    </row>
    <row r="46" spans="1:5" ht="14.25" customHeight="1" x14ac:dyDescent="0.3">
      <c r="A46" s="7">
        <v>8</v>
      </c>
      <c r="B46" s="6" t="s">
        <v>23</v>
      </c>
      <c r="C46" s="7" t="s">
        <v>21</v>
      </c>
      <c r="D46" s="7">
        <v>15</v>
      </c>
      <c r="E46" s="7">
        <f>'Age 8d (8.3.21)'!Y7</f>
        <v>93.361666666666679</v>
      </c>
    </row>
    <row r="47" spans="1:5" ht="14.25" customHeight="1" x14ac:dyDescent="0.3">
      <c r="A47" s="7">
        <v>10</v>
      </c>
      <c r="B47" s="6" t="s">
        <v>16</v>
      </c>
      <c r="C47" s="6" t="s">
        <v>17</v>
      </c>
      <c r="D47" s="6">
        <v>1</v>
      </c>
      <c r="E47" s="7">
        <f>'Age 10d (8.5.21)'!W3</f>
        <v>193.76363888888889</v>
      </c>
    </row>
    <row r="48" spans="1:5" ht="14.25" customHeight="1" x14ac:dyDescent="0.3">
      <c r="A48" s="7">
        <v>10</v>
      </c>
      <c r="B48" s="6" t="s">
        <v>16</v>
      </c>
      <c r="C48" s="7" t="s">
        <v>18</v>
      </c>
      <c r="D48" s="7">
        <v>2</v>
      </c>
      <c r="E48" s="7">
        <f>'Age 10d (8.5.21)'!W4</f>
        <v>174.92694444444447</v>
      </c>
    </row>
    <row r="49" spans="1:5" ht="14.25" customHeight="1" x14ac:dyDescent="0.3">
      <c r="A49" s="7">
        <v>10</v>
      </c>
      <c r="B49" s="6" t="s">
        <v>16</v>
      </c>
      <c r="C49" s="7" t="s">
        <v>19</v>
      </c>
      <c r="D49" s="7">
        <v>3</v>
      </c>
      <c r="E49" s="7">
        <f>'Age 10d (8.5.21)'!W5</f>
        <v>181.32422</v>
      </c>
    </row>
    <row r="50" spans="1:5" ht="14.25" customHeight="1" x14ac:dyDescent="0.3">
      <c r="A50" s="7">
        <v>10</v>
      </c>
      <c r="B50" s="6" t="s">
        <v>16</v>
      </c>
      <c r="C50" s="7" t="s">
        <v>20</v>
      </c>
      <c r="D50" s="7">
        <v>4</v>
      </c>
      <c r="E50" s="7">
        <f>'Age 10d (8.5.21)'!W6</f>
        <v>177.87184000000005</v>
      </c>
    </row>
    <row r="51" spans="1:5" ht="14.25" customHeight="1" x14ac:dyDescent="0.3">
      <c r="A51" s="7">
        <v>10</v>
      </c>
      <c r="B51" s="6" t="s">
        <v>16</v>
      </c>
      <c r="C51" s="7" t="s">
        <v>21</v>
      </c>
      <c r="D51" s="7">
        <v>5</v>
      </c>
      <c r="E51" s="7">
        <f>'Age 10d (8.5.21)'!W7</f>
        <v>183.7189210526316</v>
      </c>
    </row>
    <row r="52" spans="1:5" ht="14.25" customHeight="1" x14ac:dyDescent="0.3">
      <c r="A52" s="7">
        <v>10</v>
      </c>
      <c r="B52" s="6" t="s">
        <v>22</v>
      </c>
      <c r="C52" s="6" t="s">
        <v>17</v>
      </c>
      <c r="D52" s="6">
        <v>6</v>
      </c>
      <c r="E52" s="7">
        <f>'Age 10d (8.5.21)'!X3</f>
        <v>156.64194000000003</v>
      </c>
    </row>
    <row r="53" spans="1:5" ht="14.25" customHeight="1" x14ac:dyDescent="0.3">
      <c r="A53" s="7">
        <v>10</v>
      </c>
      <c r="B53" s="6" t="s">
        <v>22</v>
      </c>
      <c r="C53" s="7" t="s">
        <v>18</v>
      </c>
      <c r="D53" s="7">
        <v>7</v>
      </c>
      <c r="E53" s="7">
        <f>'Age 10d (8.5.21)'!X4</f>
        <v>177.27697222222221</v>
      </c>
    </row>
    <row r="54" spans="1:5" ht="14.25" customHeight="1" x14ac:dyDescent="0.3">
      <c r="A54" s="7">
        <v>10</v>
      </c>
      <c r="B54" s="6" t="s">
        <v>22</v>
      </c>
      <c r="C54" s="7" t="s">
        <v>19</v>
      </c>
      <c r="D54" s="7">
        <v>8</v>
      </c>
      <c r="E54" s="7">
        <f>'Age 10d (8.5.21)'!X5</f>
        <v>178.12225925925927</v>
      </c>
    </row>
    <row r="55" spans="1:5" ht="14.25" customHeight="1" x14ac:dyDescent="0.3">
      <c r="A55" s="7">
        <v>10</v>
      </c>
      <c r="B55" s="6" t="s">
        <v>22</v>
      </c>
      <c r="C55" s="7" t="s">
        <v>20</v>
      </c>
      <c r="D55" s="7">
        <v>9</v>
      </c>
      <c r="E55" s="7">
        <f>'Age 10d (8.5.21)'!X6</f>
        <v>168.01707407407412</v>
      </c>
    </row>
    <row r="56" spans="1:5" ht="14.25" customHeight="1" x14ac:dyDescent="0.3">
      <c r="A56" s="7">
        <v>10</v>
      </c>
      <c r="B56" s="6" t="s">
        <v>22</v>
      </c>
      <c r="C56" s="7" t="s">
        <v>21</v>
      </c>
      <c r="D56" s="7">
        <v>10</v>
      </c>
      <c r="E56" s="7">
        <f>'Age 10d (8.5.21)'!X7</f>
        <v>166.61321875000002</v>
      </c>
    </row>
    <row r="57" spans="1:5" ht="14.25" customHeight="1" x14ac:dyDescent="0.3">
      <c r="A57" s="7">
        <v>10</v>
      </c>
      <c r="B57" s="6" t="s">
        <v>23</v>
      </c>
      <c r="C57" s="6" t="s">
        <v>17</v>
      </c>
      <c r="D57" s="6">
        <v>11</v>
      </c>
      <c r="E57" s="7">
        <f>'Age 10d (8.5.21)'!Y3</f>
        <v>136.91489999999999</v>
      </c>
    </row>
    <row r="58" spans="1:5" ht="14.25" customHeight="1" x14ac:dyDescent="0.3">
      <c r="A58" s="7">
        <v>10</v>
      </c>
      <c r="B58" s="6" t="s">
        <v>23</v>
      </c>
      <c r="C58" s="7" t="s">
        <v>18</v>
      </c>
      <c r="D58" s="7">
        <v>12</v>
      </c>
      <c r="E58" s="7">
        <f>'Age 10d (8.5.21)'!Y4</f>
        <v>95.91</v>
      </c>
    </row>
    <row r="59" spans="1:5" ht="14.25" customHeight="1" x14ac:dyDescent="0.3">
      <c r="A59" s="7">
        <v>10</v>
      </c>
      <c r="B59" s="6" t="s">
        <v>23</v>
      </c>
      <c r="C59" s="7" t="s">
        <v>19</v>
      </c>
      <c r="D59" s="7">
        <v>13</v>
      </c>
      <c r="E59" s="7">
        <f>'Age 10d (8.5.21)'!Y5</f>
        <v>121.273</v>
      </c>
    </row>
    <row r="60" spans="1:5" ht="14.25" customHeight="1" x14ac:dyDescent="0.3">
      <c r="A60" s="7">
        <v>10</v>
      </c>
      <c r="B60" s="6" t="s">
        <v>23</v>
      </c>
      <c r="C60" s="7" t="s">
        <v>20</v>
      </c>
      <c r="D60" s="7">
        <v>14</v>
      </c>
      <c r="E60" s="7">
        <f>'Age 10d (8.5.21)'!Y6</f>
        <v>90.143000000000001</v>
      </c>
    </row>
    <row r="61" spans="1:5" ht="14.25" customHeight="1" x14ac:dyDescent="0.3">
      <c r="A61" s="7">
        <v>10</v>
      </c>
      <c r="B61" s="6" t="s">
        <v>23</v>
      </c>
      <c r="C61" s="7" t="s">
        <v>21</v>
      </c>
      <c r="D61" s="7">
        <v>15</v>
      </c>
      <c r="E61" s="7">
        <f>'Age 10d (8.5.21)'!Y7</f>
        <v>80.383999999999986</v>
      </c>
    </row>
    <row r="62" spans="1:5" ht="14.25" customHeight="1" x14ac:dyDescent="0.3">
      <c r="A62" s="7">
        <v>14</v>
      </c>
      <c r="B62" s="6" t="s">
        <v>16</v>
      </c>
      <c r="C62" s="6" t="s">
        <v>17</v>
      </c>
      <c r="D62" s="6">
        <v>1</v>
      </c>
      <c r="E62" s="7">
        <f>'Age 14d (8.9.21)'!W3</f>
        <v>318.43177500000013</v>
      </c>
    </row>
    <row r="63" spans="1:5" ht="14.25" customHeight="1" x14ac:dyDescent="0.3">
      <c r="A63" s="7">
        <v>14</v>
      </c>
      <c r="B63" s="6" t="s">
        <v>16</v>
      </c>
      <c r="C63" s="7" t="s">
        <v>18</v>
      </c>
      <c r="D63" s="7">
        <v>2</v>
      </c>
      <c r="E63" s="7">
        <f>'Age 14d (8.9.21)'!W4</f>
        <v>338.51717142857137</v>
      </c>
    </row>
    <row r="64" spans="1:5" ht="14.25" customHeight="1" x14ac:dyDescent="0.3">
      <c r="A64" s="7">
        <v>14</v>
      </c>
      <c r="B64" s="6" t="s">
        <v>16</v>
      </c>
      <c r="C64" s="7" t="s">
        <v>19</v>
      </c>
      <c r="D64" s="7">
        <v>3</v>
      </c>
      <c r="E64" s="7">
        <f>'Age 14d (8.9.21)'!W5</f>
        <v>298.22061538461537</v>
      </c>
    </row>
    <row r="65" spans="1:5" ht="14.25" customHeight="1" x14ac:dyDescent="0.3">
      <c r="A65" s="7">
        <v>14</v>
      </c>
      <c r="B65" s="6" t="s">
        <v>16</v>
      </c>
      <c r="C65" s="7" t="s">
        <v>20</v>
      </c>
      <c r="D65" s="7">
        <v>4</v>
      </c>
      <c r="E65" s="7">
        <f>'Age 14d (8.9.21)'!W6</f>
        <v>343.28185714285712</v>
      </c>
    </row>
    <row r="66" spans="1:5" ht="14.25" customHeight="1" x14ac:dyDescent="0.3">
      <c r="A66" s="7">
        <v>14</v>
      </c>
      <c r="B66" s="6" t="s">
        <v>16</v>
      </c>
      <c r="C66" s="7" t="s">
        <v>21</v>
      </c>
      <c r="D66" s="7">
        <v>5</v>
      </c>
      <c r="E66" s="7">
        <f>'Age 14d (8.9.21)'!W7</f>
        <v>279.21854838709675</v>
      </c>
    </row>
    <row r="67" spans="1:5" ht="14.25" customHeight="1" x14ac:dyDescent="0.3">
      <c r="A67" s="7">
        <v>14</v>
      </c>
      <c r="B67" s="6" t="s">
        <v>22</v>
      </c>
      <c r="C67" s="6" t="s">
        <v>17</v>
      </c>
      <c r="D67" s="6">
        <v>6</v>
      </c>
      <c r="E67" s="7">
        <f>'Age 14d (8.9.21)'!X3</f>
        <v>272.63875000000002</v>
      </c>
    </row>
    <row r="68" spans="1:5" ht="14.25" customHeight="1" x14ac:dyDescent="0.3">
      <c r="A68" s="7">
        <v>14</v>
      </c>
      <c r="B68" s="6" t="s">
        <v>22</v>
      </c>
      <c r="C68" s="7" t="s">
        <v>18</v>
      </c>
      <c r="D68" s="7">
        <v>7</v>
      </c>
      <c r="E68" s="7">
        <f>'Age 14d (8.9.21)'!X4</f>
        <v>284.98139999999995</v>
      </c>
    </row>
    <row r="69" spans="1:5" ht="14.25" customHeight="1" x14ac:dyDescent="0.3">
      <c r="A69" s="7">
        <v>14</v>
      </c>
      <c r="B69" s="6" t="s">
        <v>22</v>
      </c>
      <c r="C69" s="7" t="s">
        <v>19</v>
      </c>
      <c r="D69" s="7">
        <v>8</v>
      </c>
      <c r="E69" s="7">
        <f>'Age 14d (8.9.21)'!X5</f>
        <v>351.7057916666667</v>
      </c>
    </row>
    <row r="70" spans="1:5" ht="14.25" customHeight="1" x14ac:dyDescent="0.3">
      <c r="A70" s="7">
        <v>14</v>
      </c>
      <c r="B70" s="6" t="s">
        <v>22</v>
      </c>
      <c r="C70" s="7" t="s">
        <v>20</v>
      </c>
      <c r="D70" s="7">
        <v>9</v>
      </c>
      <c r="E70" s="7">
        <f>'Age 14d (8.9.21)'!X6</f>
        <v>276.39366666666666</v>
      </c>
    </row>
    <row r="71" spans="1:5" ht="14.25" customHeight="1" x14ac:dyDescent="0.3">
      <c r="A71" s="7">
        <v>14</v>
      </c>
      <c r="B71" s="6" t="s">
        <v>22</v>
      </c>
      <c r="C71" s="7" t="s">
        <v>21</v>
      </c>
      <c r="D71" s="7">
        <v>10</v>
      </c>
      <c r="E71" s="7">
        <f>'Age 14d (8.9.21)'!X7</f>
        <v>298.17842857142858</v>
      </c>
    </row>
    <row r="72" spans="1:5" ht="14.25" customHeight="1" x14ac:dyDescent="0.3">
      <c r="A72" s="7">
        <v>14</v>
      </c>
      <c r="B72" s="6" t="s">
        <v>23</v>
      </c>
      <c r="C72" s="6" t="s">
        <v>17</v>
      </c>
      <c r="D72" s="6">
        <v>11</v>
      </c>
      <c r="E72" s="7">
        <f>'Age 14d (8.9.21)'!Y3</f>
        <v>200.48313333333334</v>
      </c>
    </row>
    <row r="73" spans="1:5" ht="14.25" customHeight="1" x14ac:dyDescent="0.3">
      <c r="A73" s="7">
        <v>14</v>
      </c>
      <c r="B73" s="6" t="s">
        <v>23</v>
      </c>
      <c r="C73" s="7" t="s">
        <v>18</v>
      </c>
      <c r="D73" s="7">
        <v>12</v>
      </c>
      <c r="E73" s="7">
        <f>'Age 14d (8.9.21)'!Y4</f>
        <v>233.2621111111111</v>
      </c>
    </row>
    <row r="74" spans="1:5" ht="14.25" customHeight="1" x14ac:dyDescent="0.3">
      <c r="A74" s="7">
        <v>14</v>
      </c>
      <c r="B74" s="6" t="s">
        <v>23</v>
      </c>
      <c r="C74" s="7" t="s">
        <v>19</v>
      </c>
      <c r="D74" s="7">
        <v>13</v>
      </c>
      <c r="E74" s="7">
        <f>'Age 14d (8.9.21)'!Y5</f>
        <v>192.51859999999996</v>
      </c>
    </row>
    <row r="75" spans="1:5" ht="14.25" customHeight="1" x14ac:dyDescent="0.3">
      <c r="A75" s="7">
        <v>14</v>
      </c>
      <c r="B75" s="6" t="s">
        <v>23</v>
      </c>
      <c r="C75" s="7" t="s">
        <v>20</v>
      </c>
      <c r="D75" s="7">
        <v>14</v>
      </c>
      <c r="E75" s="7">
        <f>'Age 14d (8.9.21)'!Y6</f>
        <v>161.112875</v>
      </c>
    </row>
    <row r="76" spans="1:5" ht="14.25" customHeight="1" x14ac:dyDescent="0.3">
      <c r="A76" s="7">
        <v>14</v>
      </c>
      <c r="B76" s="6" t="s">
        <v>23</v>
      </c>
      <c r="C76" s="7" t="s">
        <v>21</v>
      </c>
      <c r="D76" s="7">
        <v>15</v>
      </c>
      <c r="E76" s="7">
        <f>'Age 14d (8.9.21)'!Y7</f>
        <v>206.54455555555558</v>
      </c>
    </row>
    <row r="77" spans="1:5" ht="14.25" customHeight="1" x14ac:dyDescent="0.3">
      <c r="A77" s="7">
        <v>16</v>
      </c>
      <c r="B77" s="6" t="s">
        <v>16</v>
      </c>
      <c r="C77" s="6" t="s">
        <v>17</v>
      </c>
      <c r="D77" s="6">
        <v>1</v>
      </c>
      <c r="E77" s="7" t="e">
        <f>'Age 16d (8.11.21)'!W3</f>
        <v>#DIV/0!</v>
      </c>
    </row>
    <row r="78" spans="1:5" ht="14.25" customHeight="1" x14ac:dyDescent="0.3">
      <c r="A78" s="7">
        <v>16</v>
      </c>
      <c r="B78" s="6" t="s">
        <v>16</v>
      </c>
      <c r="C78" s="7" t="s">
        <v>18</v>
      </c>
      <c r="D78" s="7">
        <v>2</v>
      </c>
      <c r="E78" s="7" t="e">
        <f>'Age 16d (8.11.21)'!W4</f>
        <v>#DIV/0!</v>
      </c>
    </row>
    <row r="79" spans="1:5" ht="14.25" customHeight="1" x14ac:dyDescent="0.3">
      <c r="A79" s="7">
        <v>16</v>
      </c>
      <c r="B79" s="6" t="s">
        <v>16</v>
      </c>
      <c r="C79" s="7" t="s">
        <v>19</v>
      </c>
      <c r="D79" s="7">
        <v>3</v>
      </c>
      <c r="E79" s="7" t="e">
        <f>'Age 16d (8.11.21)'!W5</f>
        <v>#DIV/0!</v>
      </c>
    </row>
    <row r="80" spans="1:5" ht="14.25" customHeight="1" x14ac:dyDescent="0.3">
      <c r="A80" s="7">
        <v>16</v>
      </c>
      <c r="B80" s="6" t="s">
        <v>16</v>
      </c>
      <c r="C80" s="7" t="s">
        <v>20</v>
      </c>
      <c r="D80" s="7">
        <v>4</v>
      </c>
      <c r="E80" s="7" t="e">
        <f>'Age 16d (8.11.21)'!W6</f>
        <v>#DIV/0!</v>
      </c>
    </row>
    <row r="81" spans="1:5" ht="14.25" customHeight="1" x14ac:dyDescent="0.3">
      <c r="A81" s="7">
        <v>16</v>
      </c>
      <c r="B81" s="6" t="s">
        <v>16</v>
      </c>
      <c r="C81" s="7" t="s">
        <v>21</v>
      </c>
      <c r="D81" s="7">
        <v>5</v>
      </c>
      <c r="E81" s="7" t="e">
        <f>'Age 16d (8.11.21)'!W7</f>
        <v>#DIV/0!</v>
      </c>
    </row>
    <row r="82" spans="1:5" ht="14.25" customHeight="1" x14ac:dyDescent="0.3">
      <c r="A82" s="7">
        <v>16</v>
      </c>
      <c r="B82" s="6" t="s">
        <v>22</v>
      </c>
      <c r="C82" s="6" t="s">
        <v>17</v>
      </c>
      <c r="D82" s="6">
        <v>6</v>
      </c>
      <c r="E82" s="7" t="e">
        <f>'Age 16d (8.11.21)'!X3</f>
        <v>#DIV/0!</v>
      </c>
    </row>
    <row r="83" spans="1:5" ht="14.25" customHeight="1" x14ac:dyDescent="0.3">
      <c r="A83" s="7">
        <v>16</v>
      </c>
      <c r="B83" s="6" t="s">
        <v>22</v>
      </c>
      <c r="C83" s="7" t="s">
        <v>18</v>
      </c>
      <c r="D83" s="7">
        <v>7</v>
      </c>
      <c r="E83" s="7" t="e">
        <f>'Age 16d (8.11.21)'!X4</f>
        <v>#DIV/0!</v>
      </c>
    </row>
    <row r="84" spans="1:5" ht="14.25" customHeight="1" x14ac:dyDescent="0.3">
      <c r="A84" s="7">
        <v>16</v>
      </c>
      <c r="B84" s="6" t="s">
        <v>22</v>
      </c>
      <c r="C84" s="7" t="s">
        <v>19</v>
      </c>
      <c r="D84" s="7">
        <v>8</v>
      </c>
      <c r="E84" s="7" t="e">
        <f>'Age 16d (8.11.21)'!X5</f>
        <v>#DIV/0!</v>
      </c>
    </row>
    <row r="85" spans="1:5" ht="14.25" customHeight="1" x14ac:dyDescent="0.3">
      <c r="A85" s="7">
        <v>16</v>
      </c>
      <c r="B85" s="6" t="s">
        <v>22</v>
      </c>
      <c r="C85" s="7" t="s">
        <v>20</v>
      </c>
      <c r="D85" s="7">
        <v>9</v>
      </c>
      <c r="E85" s="7" t="e">
        <f>'Age 16d (8.11.21)'!X6</f>
        <v>#DIV/0!</v>
      </c>
    </row>
    <row r="86" spans="1:5" ht="14.25" customHeight="1" x14ac:dyDescent="0.3">
      <c r="A86" s="7">
        <v>16</v>
      </c>
      <c r="B86" s="6" t="s">
        <v>22</v>
      </c>
      <c r="C86" s="7" t="s">
        <v>21</v>
      </c>
      <c r="D86" s="7">
        <v>10</v>
      </c>
      <c r="E86" s="7" t="e">
        <f>'Age 16d (8.11.21)'!X7</f>
        <v>#DIV/0!</v>
      </c>
    </row>
    <row r="87" spans="1:5" ht="14.25" customHeight="1" x14ac:dyDescent="0.3">
      <c r="A87" s="7">
        <v>16</v>
      </c>
      <c r="B87" s="6" t="s">
        <v>23</v>
      </c>
      <c r="C87" s="6" t="s">
        <v>17</v>
      </c>
      <c r="D87" s="6">
        <v>11</v>
      </c>
      <c r="E87" s="7" t="e">
        <f>'Age 16d (8.11.21)'!Y3</f>
        <v>#DIV/0!</v>
      </c>
    </row>
    <row r="88" spans="1:5" ht="14.25" customHeight="1" x14ac:dyDescent="0.3">
      <c r="A88" s="7">
        <v>16</v>
      </c>
      <c r="B88" s="6" t="s">
        <v>23</v>
      </c>
      <c r="C88" s="7" t="s">
        <v>18</v>
      </c>
      <c r="D88" s="7">
        <v>12</v>
      </c>
      <c r="E88" s="7" t="e">
        <f>'Age 16d (8.11.21)'!Y4</f>
        <v>#DIV/0!</v>
      </c>
    </row>
    <row r="89" spans="1:5" ht="14.25" customHeight="1" x14ac:dyDescent="0.3">
      <c r="A89" s="7">
        <v>16</v>
      </c>
      <c r="B89" s="6" t="s">
        <v>23</v>
      </c>
      <c r="C89" s="7" t="s">
        <v>19</v>
      </c>
      <c r="D89" s="7">
        <v>13</v>
      </c>
      <c r="E89" s="7" t="e">
        <f>'Age 16d (8.11.21)'!Y5</f>
        <v>#DIV/0!</v>
      </c>
    </row>
    <row r="90" spans="1:5" ht="14.25" customHeight="1" x14ac:dyDescent="0.3">
      <c r="A90" s="7">
        <v>16</v>
      </c>
      <c r="B90" s="6" t="s">
        <v>23</v>
      </c>
      <c r="C90" s="7" t="s">
        <v>20</v>
      </c>
      <c r="D90" s="7">
        <v>14</v>
      </c>
      <c r="E90" s="7" t="e">
        <f>'Age 16d (8.11.21)'!Y6</f>
        <v>#DIV/0!</v>
      </c>
    </row>
    <row r="91" spans="1:5" ht="14.25" customHeight="1" x14ac:dyDescent="0.3">
      <c r="A91" s="7">
        <v>16</v>
      </c>
      <c r="B91" s="6" t="s">
        <v>23</v>
      </c>
      <c r="C91" s="7" t="s">
        <v>21</v>
      </c>
      <c r="D91" s="7">
        <v>15</v>
      </c>
      <c r="E91" s="7" t="e">
        <f>'Age 16d (8.11.21)'!Y7</f>
        <v>#DIV/0!</v>
      </c>
    </row>
    <row r="92" spans="1:5" ht="14.25" customHeight="1" x14ac:dyDescent="0.3">
      <c r="A92" s="7">
        <v>18</v>
      </c>
      <c r="B92" s="6" t="s">
        <v>16</v>
      </c>
      <c r="C92" s="6" t="s">
        <v>17</v>
      </c>
      <c r="D92" s="6">
        <v>1</v>
      </c>
      <c r="E92" s="7">
        <f>'Age 18d (8.13.21)'!$W$3</f>
        <v>528.7281999999999</v>
      </c>
    </row>
    <row r="93" spans="1:5" ht="14.25" customHeight="1" x14ac:dyDescent="0.3">
      <c r="A93" s="7">
        <v>18</v>
      </c>
      <c r="B93" s="6" t="s">
        <v>16</v>
      </c>
      <c r="C93" s="7" t="s">
        <v>18</v>
      </c>
      <c r="D93" s="7">
        <v>2</v>
      </c>
      <c r="E93" s="7">
        <f>'Age 18d (8.13.21)'!$W$3</f>
        <v>528.7281999999999</v>
      </c>
    </row>
    <row r="94" spans="1:5" ht="14.25" customHeight="1" x14ac:dyDescent="0.3">
      <c r="A94" s="7">
        <v>18</v>
      </c>
      <c r="B94" s="6" t="s">
        <v>16</v>
      </c>
      <c r="C94" s="7" t="s">
        <v>19</v>
      </c>
      <c r="D94" s="7">
        <v>3</v>
      </c>
      <c r="E94" s="7">
        <f>'Age 18d (8.13.21)'!$W$3</f>
        <v>528.7281999999999</v>
      </c>
    </row>
    <row r="95" spans="1:5" ht="14.25" customHeight="1" x14ac:dyDescent="0.3">
      <c r="A95" s="7">
        <v>18</v>
      </c>
      <c r="B95" s="6" t="s">
        <v>16</v>
      </c>
      <c r="C95" s="7" t="s">
        <v>20</v>
      </c>
      <c r="D95" s="7">
        <v>4</v>
      </c>
      <c r="E95" s="7">
        <f>'Age 18d (8.13.21)'!$W$3</f>
        <v>528.7281999999999</v>
      </c>
    </row>
    <row r="96" spans="1:5" ht="14.25" customHeight="1" x14ac:dyDescent="0.3">
      <c r="A96" s="7">
        <v>18</v>
      </c>
      <c r="B96" s="6" t="s">
        <v>16</v>
      </c>
      <c r="C96" s="7" t="s">
        <v>21</v>
      </c>
      <c r="D96" s="7">
        <v>5</v>
      </c>
      <c r="E96" s="7">
        <f>'Age 18d (8.13.21)'!$W$3</f>
        <v>528.7281999999999</v>
      </c>
    </row>
    <row r="97" spans="1:5" ht="14.25" customHeight="1" x14ac:dyDescent="0.3">
      <c r="A97" s="7">
        <v>18</v>
      </c>
      <c r="B97" s="6" t="s">
        <v>22</v>
      </c>
      <c r="C97" s="6" t="s">
        <v>17</v>
      </c>
      <c r="D97" s="6">
        <v>6</v>
      </c>
      <c r="E97" s="7">
        <f>'Age 18d (8.13.21)'!$X$3</f>
        <v>533.3366842105263</v>
      </c>
    </row>
    <row r="98" spans="1:5" ht="14.25" customHeight="1" x14ac:dyDescent="0.3">
      <c r="A98" s="7">
        <v>18</v>
      </c>
      <c r="B98" s="6" t="s">
        <v>22</v>
      </c>
      <c r="C98" s="7" t="s">
        <v>18</v>
      </c>
      <c r="D98" s="7">
        <v>7</v>
      </c>
      <c r="E98" s="7">
        <f>'Age 18d (8.13.21)'!$X$3</f>
        <v>533.3366842105263</v>
      </c>
    </row>
    <row r="99" spans="1:5" ht="14.25" customHeight="1" x14ac:dyDescent="0.3">
      <c r="A99" s="7">
        <v>18</v>
      </c>
      <c r="B99" s="6" t="s">
        <v>22</v>
      </c>
      <c r="C99" s="7" t="s">
        <v>19</v>
      </c>
      <c r="D99" s="7">
        <v>8</v>
      </c>
      <c r="E99" s="7">
        <f>'Age 18d (8.13.21)'!$X$3</f>
        <v>533.3366842105263</v>
      </c>
    </row>
    <row r="100" spans="1:5" ht="14.25" customHeight="1" x14ac:dyDescent="0.3">
      <c r="A100" s="7">
        <v>18</v>
      </c>
      <c r="B100" s="6" t="s">
        <v>22</v>
      </c>
      <c r="C100" s="7" t="s">
        <v>20</v>
      </c>
      <c r="D100" s="7">
        <v>9</v>
      </c>
      <c r="E100" s="7">
        <f>'Age 18d (8.13.21)'!$X$3</f>
        <v>533.3366842105263</v>
      </c>
    </row>
    <row r="101" spans="1:5" ht="14.25" customHeight="1" x14ac:dyDescent="0.3">
      <c r="A101" s="7">
        <v>18</v>
      </c>
      <c r="B101" s="6" t="s">
        <v>22</v>
      </c>
      <c r="C101" s="7" t="s">
        <v>21</v>
      </c>
      <c r="D101" s="7">
        <v>10</v>
      </c>
      <c r="E101" s="7">
        <f>'Age 18d (8.13.21)'!$X$3</f>
        <v>533.3366842105263</v>
      </c>
    </row>
    <row r="102" spans="1:5" ht="14.25" customHeight="1" x14ac:dyDescent="0.3">
      <c r="A102" s="7">
        <v>18</v>
      </c>
      <c r="B102" s="6" t="s">
        <v>23</v>
      </c>
      <c r="C102" s="6" t="s">
        <v>17</v>
      </c>
      <c r="D102" s="6">
        <v>11</v>
      </c>
      <c r="E102" s="7">
        <f>'Age 18d (8.13.21)'!$Y$3</f>
        <v>472.61694117647068</v>
      </c>
    </row>
    <row r="103" spans="1:5" ht="14.25" customHeight="1" x14ac:dyDescent="0.3">
      <c r="A103" s="7">
        <v>18</v>
      </c>
      <c r="B103" s="6" t="s">
        <v>23</v>
      </c>
      <c r="C103" s="7" t="s">
        <v>18</v>
      </c>
      <c r="D103" s="7">
        <v>12</v>
      </c>
      <c r="E103" s="7">
        <f>'Age 18d (8.13.21)'!$Y$3</f>
        <v>472.61694117647068</v>
      </c>
    </row>
    <row r="104" spans="1:5" ht="14.25" customHeight="1" x14ac:dyDescent="0.3">
      <c r="A104" s="7">
        <v>18</v>
      </c>
      <c r="B104" s="6" t="s">
        <v>23</v>
      </c>
      <c r="C104" s="7" t="s">
        <v>19</v>
      </c>
      <c r="D104" s="7">
        <v>13</v>
      </c>
      <c r="E104" s="7">
        <f>'Age 18d (8.13.21)'!$Y$3</f>
        <v>472.61694117647068</v>
      </c>
    </row>
    <row r="105" spans="1:5" ht="14.25" customHeight="1" x14ac:dyDescent="0.3">
      <c r="A105" s="7">
        <v>18</v>
      </c>
      <c r="B105" s="6" t="s">
        <v>23</v>
      </c>
      <c r="C105" s="7" t="s">
        <v>20</v>
      </c>
      <c r="D105" s="7">
        <v>14</v>
      </c>
      <c r="E105" s="7">
        <f>'Age 18d (8.13.21)'!$Y$3</f>
        <v>472.61694117647068</v>
      </c>
    </row>
    <row r="106" spans="1:5" ht="14.25" customHeight="1" x14ac:dyDescent="0.3">
      <c r="A106" s="7">
        <v>18</v>
      </c>
      <c r="B106" s="6" t="s">
        <v>23</v>
      </c>
      <c r="C106" s="7" t="s">
        <v>21</v>
      </c>
      <c r="D106" s="7">
        <v>15</v>
      </c>
      <c r="E106" s="7">
        <f>'Age 18d (8.13.21)'!$Y$3</f>
        <v>472.61694117647068</v>
      </c>
    </row>
    <row r="107" spans="1:5" ht="14.25" customHeight="1" x14ac:dyDescent="0.3"/>
    <row r="108" spans="1:5" ht="14.25" customHeight="1" x14ac:dyDescent="0.3"/>
    <row r="109" spans="1:5" ht="14.25" customHeight="1" x14ac:dyDescent="0.3"/>
    <row r="110" spans="1:5" ht="14.25" customHeight="1" x14ac:dyDescent="0.3"/>
    <row r="111" spans="1:5" ht="14.25" customHeight="1" x14ac:dyDescent="0.3"/>
    <row r="112" spans="1:5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4140625" defaultRowHeight="15" customHeight="1" x14ac:dyDescent="0.3"/>
  <cols>
    <col min="1" max="1" width="15.88671875" customWidth="1"/>
    <col min="2" max="2" width="15.33203125" customWidth="1"/>
    <col min="3" max="3" width="11.109375" customWidth="1"/>
    <col min="4" max="4" width="12.109375" customWidth="1"/>
    <col min="5" max="6" width="10.6640625" customWidth="1"/>
    <col min="7" max="26" width="8.6640625" customWidth="1"/>
  </cols>
  <sheetData>
    <row r="1" spans="1:5" ht="14.25" customHeight="1" x14ac:dyDescent="0.3">
      <c r="A1" s="28" t="s">
        <v>25</v>
      </c>
      <c r="B1" s="28" t="s">
        <v>4</v>
      </c>
      <c r="C1" s="29"/>
      <c r="D1" s="29"/>
      <c r="E1" s="30"/>
    </row>
    <row r="2" spans="1:5" ht="14.25" customHeight="1" x14ac:dyDescent="0.3">
      <c r="A2" s="28" t="s">
        <v>1</v>
      </c>
      <c r="B2" s="31" t="s">
        <v>23</v>
      </c>
      <c r="C2" s="32" t="s">
        <v>16</v>
      </c>
      <c r="D2" s="32" t="s">
        <v>22</v>
      </c>
      <c r="E2" s="33" t="s">
        <v>26</v>
      </c>
    </row>
    <row r="3" spans="1:5" ht="14.25" customHeight="1" x14ac:dyDescent="0.3">
      <c r="A3" s="31">
        <v>2</v>
      </c>
      <c r="B3" s="34">
        <v>56.484626666666671</v>
      </c>
      <c r="C3" s="35">
        <v>96.811990313436567</v>
      </c>
      <c r="D3" s="35">
        <v>75.69590885106382</v>
      </c>
      <c r="E3" s="36">
        <v>76.330841943722362</v>
      </c>
    </row>
    <row r="4" spans="1:5" ht="14.25" customHeight="1" x14ac:dyDescent="0.3">
      <c r="A4" s="37">
        <v>4</v>
      </c>
      <c r="B4" s="38">
        <v>62.155549999999991</v>
      </c>
      <c r="C4" s="39">
        <v>107.81716836992973</v>
      </c>
      <c r="D4" s="39">
        <v>82.839414215024732</v>
      </c>
      <c r="E4" s="40">
        <v>84.270710861651494</v>
      </c>
    </row>
    <row r="5" spans="1:5" ht="14.25" customHeight="1" x14ac:dyDescent="0.3">
      <c r="A5" s="37">
        <v>8</v>
      </c>
      <c r="B5" s="38">
        <v>98.227730952380938</v>
      </c>
      <c r="C5" s="39">
        <v>164.26390400000003</v>
      </c>
      <c r="D5" s="39">
        <v>157.71823599999999</v>
      </c>
      <c r="E5" s="40">
        <v>140.06995698412695</v>
      </c>
    </row>
    <row r="6" spans="1:5" ht="14.25" customHeight="1" x14ac:dyDescent="0.3">
      <c r="A6" s="37">
        <v>10</v>
      </c>
      <c r="B6" s="38">
        <v>104.92498000000001</v>
      </c>
      <c r="C6" s="39">
        <v>182.321112877193</v>
      </c>
      <c r="D6" s="39">
        <v>169.33429286111112</v>
      </c>
      <c r="E6" s="40">
        <v>152.19346191276802</v>
      </c>
    </row>
    <row r="7" spans="1:5" ht="14.25" customHeight="1" x14ac:dyDescent="0.3">
      <c r="A7" s="37">
        <v>14</v>
      </c>
      <c r="B7" s="38">
        <v>198.784255</v>
      </c>
      <c r="C7" s="39">
        <v>315.53399346862818</v>
      </c>
      <c r="D7" s="39">
        <v>296.77960738095237</v>
      </c>
      <c r="E7" s="40">
        <v>270.36595194986018</v>
      </c>
    </row>
    <row r="8" spans="1:5" ht="14.25" customHeight="1" x14ac:dyDescent="0.3">
      <c r="A8" s="37">
        <v>16</v>
      </c>
      <c r="B8" s="38" t="e">
        <v>#DIV/0!</v>
      </c>
      <c r="C8" s="39" t="e">
        <v>#DIV/0!</v>
      </c>
      <c r="D8" s="39" t="e">
        <v>#DIV/0!</v>
      </c>
      <c r="E8" s="40" t="e">
        <v>#DIV/0!</v>
      </c>
    </row>
    <row r="9" spans="1:5" ht="14.25" customHeight="1" x14ac:dyDescent="0.3">
      <c r="A9" s="37">
        <v>18</v>
      </c>
      <c r="B9" s="38">
        <v>472.61694117647068</v>
      </c>
      <c r="C9" s="39">
        <v>528.7281999999999</v>
      </c>
      <c r="D9" s="39">
        <v>533.3366842105263</v>
      </c>
      <c r="E9" s="40">
        <v>511.5606084623322</v>
      </c>
    </row>
    <row r="10" spans="1:5" ht="14.25" customHeight="1" x14ac:dyDescent="0.3">
      <c r="A10" s="41" t="s">
        <v>26</v>
      </c>
      <c r="B10" s="42" t="e">
        <v>#DIV/0!</v>
      </c>
      <c r="C10" s="43" t="e">
        <v>#DIV/0!</v>
      </c>
      <c r="D10" s="43" t="e">
        <v>#DIV/0!</v>
      </c>
      <c r="E10" s="44" t="e">
        <v>#DIV/0!</v>
      </c>
    </row>
    <row r="11" spans="1:5" ht="14.25" customHeight="1" x14ac:dyDescent="0.3"/>
    <row r="12" spans="1:5" ht="14.25" customHeight="1" x14ac:dyDescent="0.3"/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15">
        <v>98.8</v>
      </c>
      <c r="C3" s="15">
        <v>97.129000000000005</v>
      </c>
      <c r="D3" s="15">
        <v>97.465000000000003</v>
      </c>
      <c r="E3" s="15">
        <v>78.954999999999998</v>
      </c>
      <c r="F3" s="15">
        <v>86.14</v>
      </c>
      <c r="G3" s="12"/>
      <c r="H3" s="15"/>
      <c r="I3" s="15">
        <v>93.802999999999997</v>
      </c>
      <c r="J3" s="15">
        <v>97.691999999999993</v>
      </c>
      <c r="K3" s="15">
        <v>91.034000000000006</v>
      </c>
      <c r="L3" s="15">
        <v>85.387</v>
      </c>
      <c r="M3" s="12"/>
      <c r="N3" s="16">
        <v>82.206999999999994</v>
      </c>
      <c r="O3" s="16">
        <v>66.503</v>
      </c>
      <c r="P3" s="15">
        <v>83.182000000000002</v>
      </c>
      <c r="Q3" s="15">
        <v>76.721000000000004</v>
      </c>
      <c r="R3" s="15"/>
      <c r="V3" s="7" t="s">
        <v>17</v>
      </c>
      <c r="W3" s="7">
        <f>AVERAGE(B$3:B$52)</f>
        <v>96.864923076923091</v>
      </c>
      <c r="Y3" s="7">
        <f>AVERAGE(N3:N43)</f>
        <v>68.860388888888878</v>
      </c>
      <c r="AA3" s="17"/>
    </row>
    <row r="4" spans="1:38" ht="14.25" customHeight="1" x14ac:dyDescent="0.3">
      <c r="B4" s="15">
        <v>106.1</v>
      </c>
      <c r="C4" s="15">
        <v>100.895</v>
      </c>
      <c r="D4" s="15">
        <v>89.537000000000006</v>
      </c>
      <c r="E4" s="15">
        <v>101.815</v>
      </c>
      <c r="F4" s="15">
        <v>91.093999999999994</v>
      </c>
      <c r="G4" s="12"/>
      <c r="H4" s="15"/>
      <c r="I4" s="15">
        <v>89.457999999999998</v>
      </c>
      <c r="J4" s="15">
        <v>94.44</v>
      </c>
      <c r="K4" s="15">
        <v>95.304000000000002</v>
      </c>
      <c r="L4" s="15">
        <v>97.091999999999999</v>
      </c>
      <c r="M4" s="12"/>
      <c r="N4" s="16">
        <v>69.09</v>
      </c>
      <c r="O4" s="16">
        <v>72.353999999999999</v>
      </c>
      <c r="P4" s="15">
        <v>63.78</v>
      </c>
      <c r="Q4" s="15">
        <v>71.960999999999999</v>
      </c>
      <c r="R4" s="15"/>
      <c r="V4" s="7" t="s">
        <v>18</v>
      </c>
      <c r="W4" s="7">
        <f>AVERAGE(C$3:C$52)</f>
        <v>99.876045454545462</v>
      </c>
      <c r="X4" s="7">
        <f>AVERAGE(I$3:I$52)</f>
        <v>95.275360000000006</v>
      </c>
      <c r="Y4" s="7">
        <f>AVERAGE(O3:O39)</f>
        <v>70.297300000000021</v>
      </c>
      <c r="AA4" s="17"/>
    </row>
    <row r="5" spans="1:38" ht="14.25" customHeight="1" x14ac:dyDescent="0.3">
      <c r="B5" s="15">
        <v>90.911000000000001</v>
      </c>
      <c r="C5" s="15">
        <v>97.691999999999993</v>
      </c>
      <c r="D5" s="15">
        <v>95.802000000000007</v>
      </c>
      <c r="E5" s="15">
        <v>98.983999999999995</v>
      </c>
      <c r="F5" s="15">
        <v>95.802000000000007</v>
      </c>
      <c r="G5" s="12"/>
      <c r="H5" s="15"/>
      <c r="I5" s="15">
        <v>96.096000000000004</v>
      </c>
      <c r="J5" s="15">
        <v>97.914000000000001</v>
      </c>
      <c r="K5" s="15">
        <v>94.813000000000002</v>
      </c>
      <c r="L5" s="15">
        <v>93.710999999999999</v>
      </c>
      <c r="M5" s="12"/>
      <c r="N5" s="16">
        <v>70.311999999999998</v>
      </c>
      <c r="O5" s="16">
        <v>70.111000000000004</v>
      </c>
      <c r="P5" s="15">
        <v>74.92</v>
      </c>
      <c r="Q5" s="15">
        <v>81.753</v>
      </c>
      <c r="R5" s="15"/>
      <c r="V5" s="7" t="s">
        <v>19</v>
      </c>
      <c r="W5" s="7">
        <f>AVERAGE(D$3:D$52)</f>
        <v>96.078812500000012</v>
      </c>
      <c r="X5" s="7">
        <f>AVERAGE(J$3:J$52)</f>
        <v>95.397959999999998</v>
      </c>
      <c r="Y5" s="7">
        <f>AVERAGE(P3:P75)</f>
        <v>66.453777777777788</v>
      </c>
      <c r="AA5" s="17"/>
    </row>
    <row r="6" spans="1:38" ht="14.25" customHeight="1" x14ac:dyDescent="0.3">
      <c r="B6" s="15">
        <v>98.417000000000002</v>
      </c>
      <c r="C6" s="15">
        <v>98.570999999999998</v>
      </c>
      <c r="D6" s="15">
        <v>105.261</v>
      </c>
      <c r="E6" s="15">
        <v>95.67</v>
      </c>
      <c r="F6" s="15">
        <v>97.677000000000007</v>
      </c>
      <c r="G6" s="12"/>
      <c r="H6" s="15"/>
      <c r="I6" s="15">
        <v>89.98</v>
      </c>
      <c r="J6" s="15">
        <v>93.069000000000003</v>
      </c>
      <c r="K6" s="15">
        <v>88.438000000000002</v>
      </c>
      <c r="L6" s="15">
        <v>96.498999999999995</v>
      </c>
      <c r="M6" s="12"/>
      <c r="N6" s="16">
        <v>73.123000000000005</v>
      </c>
      <c r="O6" s="16">
        <v>85.057000000000002</v>
      </c>
      <c r="P6" s="15">
        <v>62.487000000000002</v>
      </c>
      <c r="R6" s="15"/>
      <c r="V6" s="7" t="s">
        <v>20</v>
      </c>
      <c r="W6" s="7">
        <f>AVERAGE(E$3:E$52)</f>
        <v>96.112656250000001</v>
      </c>
      <c r="X6" s="7">
        <f>AVERAGE(K$3:K$52)</f>
        <v>93.867819999999995</v>
      </c>
      <c r="Y6" s="7">
        <f>AVERAGE(Q3:Q75)</f>
        <v>76.811666666666667</v>
      </c>
    </row>
    <row r="7" spans="1:38" ht="14.25" customHeight="1" x14ac:dyDescent="0.3">
      <c r="B7" s="15">
        <v>97.79</v>
      </c>
      <c r="C7" s="15">
        <v>98.876999999999995</v>
      </c>
      <c r="D7" s="15">
        <v>94.290999999999997</v>
      </c>
      <c r="E7" s="15">
        <v>98.248000000000005</v>
      </c>
      <c r="F7" s="15">
        <v>98.775000000000006</v>
      </c>
      <c r="G7" s="12"/>
      <c r="H7" s="15"/>
      <c r="I7" s="15">
        <v>102.383</v>
      </c>
      <c r="J7" s="15">
        <v>95.421999999999997</v>
      </c>
      <c r="K7" s="15">
        <v>92.903999999999996</v>
      </c>
      <c r="L7" s="15">
        <v>96.971999999999994</v>
      </c>
      <c r="M7" s="12"/>
      <c r="N7" s="16">
        <v>66.206999999999994</v>
      </c>
      <c r="O7" s="16">
        <v>71.751999999999995</v>
      </c>
      <c r="P7" s="15">
        <v>65.534000000000006</v>
      </c>
      <c r="R7" s="15"/>
      <c r="V7" s="7" t="s">
        <v>21</v>
      </c>
      <c r="W7" s="7">
        <f>AVERAGE(F$3:F$52)</f>
        <v>95.127514285714312</v>
      </c>
      <c r="X7" s="7">
        <f>AVERAGE(L$3:L$52)</f>
        <v>93.938404255319156</v>
      </c>
    </row>
    <row r="8" spans="1:38" ht="14.25" customHeight="1" x14ac:dyDescent="0.3">
      <c r="B8" s="15">
        <v>93.599000000000004</v>
      </c>
      <c r="C8" s="15">
        <v>102.51</v>
      </c>
      <c r="D8" s="15">
        <v>91.909000000000006</v>
      </c>
      <c r="E8" s="15">
        <v>95.902000000000001</v>
      </c>
      <c r="F8" s="15">
        <v>91.441999999999993</v>
      </c>
      <c r="G8" s="12"/>
      <c r="H8" s="15"/>
      <c r="I8" s="15">
        <v>102.82</v>
      </c>
      <c r="J8" s="15">
        <v>90.828000000000003</v>
      </c>
      <c r="K8" s="15">
        <v>97.450999999999993</v>
      </c>
      <c r="L8" s="15">
        <v>97.725999999999999</v>
      </c>
      <c r="M8" s="12"/>
      <c r="N8" s="16">
        <v>56.542999999999999</v>
      </c>
      <c r="O8" s="16">
        <v>64.204999999999998</v>
      </c>
      <c r="P8" s="15">
        <v>61.338999999999999</v>
      </c>
      <c r="R8" s="15"/>
      <c r="V8" s="18" t="s">
        <v>60</v>
      </c>
      <c r="W8" s="18">
        <f t="shared" ref="W8:Y8" si="0">AVERAGE(W3:W7)</f>
        <v>96.811990313436567</v>
      </c>
      <c r="X8" s="18">
        <f t="shared" si="0"/>
        <v>94.619886063829782</v>
      </c>
      <c r="Y8" s="18">
        <f t="shared" si="0"/>
        <v>70.605783333333335</v>
      </c>
    </row>
    <row r="9" spans="1:38" ht="14.25" customHeight="1" x14ac:dyDescent="0.3">
      <c r="B9" s="15">
        <v>101.41800000000001</v>
      </c>
      <c r="C9" s="15">
        <v>97.914000000000001</v>
      </c>
      <c r="D9" s="15">
        <v>95.242000000000004</v>
      </c>
      <c r="E9" s="15">
        <v>77.147000000000006</v>
      </c>
      <c r="F9" s="15">
        <v>101</v>
      </c>
      <c r="G9" s="12"/>
      <c r="H9" s="15"/>
      <c r="I9" s="15">
        <v>80.126999999999995</v>
      </c>
      <c r="J9" s="15">
        <v>98.622</v>
      </c>
      <c r="K9" s="15">
        <v>90.242999999999995</v>
      </c>
      <c r="L9" s="15">
        <v>86.045000000000002</v>
      </c>
      <c r="M9" s="12"/>
      <c r="N9" s="16">
        <v>71.870999999999995</v>
      </c>
      <c r="O9" s="16">
        <v>59.13</v>
      </c>
      <c r="P9" s="15">
        <v>61.798000000000002</v>
      </c>
      <c r="R9" s="15"/>
      <c r="V9" s="18" t="s">
        <v>61</v>
      </c>
      <c r="W9" s="18">
        <f t="shared" ref="W9:Y9" si="1">STDEV(W3:W7)/SQRT(4)</f>
        <v>0.91019617087387483</v>
      </c>
      <c r="X9" s="18">
        <f t="shared" si="1"/>
        <v>0.41483590639766255</v>
      </c>
      <c r="Y9" s="18">
        <f t="shared" si="1"/>
        <v>2.2153574168733767</v>
      </c>
      <c r="Z9" s="17"/>
    </row>
    <row r="10" spans="1:38" ht="14.25" customHeight="1" x14ac:dyDescent="0.3">
      <c r="B10" s="15">
        <v>78.100999999999999</v>
      </c>
      <c r="C10" s="15">
        <v>99.394999999999996</v>
      </c>
      <c r="D10" s="15">
        <v>94.391999999999996</v>
      </c>
      <c r="E10" s="15">
        <v>100.017</v>
      </c>
      <c r="F10" s="15">
        <v>92.938999999999993</v>
      </c>
      <c r="G10" s="12"/>
      <c r="H10" s="15"/>
      <c r="I10" s="15">
        <v>100.43899999999999</v>
      </c>
      <c r="J10" s="15">
        <v>97.837000000000003</v>
      </c>
      <c r="K10" s="15">
        <v>100.63500000000001</v>
      </c>
      <c r="L10" s="15">
        <v>94.671999999999997</v>
      </c>
      <c r="M10" s="12"/>
      <c r="N10" s="16">
        <v>61.165999999999997</v>
      </c>
      <c r="O10" s="16">
        <v>81.757999999999996</v>
      </c>
      <c r="P10" s="15">
        <v>63.597999999999999</v>
      </c>
      <c r="R10" s="15"/>
      <c r="Z10" s="17"/>
    </row>
    <row r="11" spans="1:38" ht="14.25" customHeight="1" x14ac:dyDescent="0.3">
      <c r="B11" s="15">
        <v>95.716999999999999</v>
      </c>
      <c r="C11" s="15">
        <v>97.278999999999996</v>
      </c>
      <c r="D11" s="15">
        <v>94.52</v>
      </c>
      <c r="E11" s="15">
        <v>100.158</v>
      </c>
      <c r="F11" s="15">
        <v>104.858</v>
      </c>
      <c r="G11" s="12"/>
      <c r="H11" s="15"/>
      <c r="I11" s="15">
        <v>95.716999999999999</v>
      </c>
      <c r="J11" s="15">
        <v>93.426000000000002</v>
      </c>
      <c r="K11" s="15">
        <v>89.844999999999999</v>
      </c>
      <c r="L11" s="15">
        <v>95.275000000000006</v>
      </c>
      <c r="M11" s="12"/>
      <c r="N11" s="16">
        <v>66.055000000000007</v>
      </c>
      <c r="O11" s="16">
        <v>58.831000000000003</v>
      </c>
      <c r="P11" s="15">
        <v>61.445999999999998</v>
      </c>
      <c r="R11" s="15"/>
      <c r="V11" s="7" t="s">
        <v>62</v>
      </c>
      <c r="W11" s="7">
        <f>MIN(B3:F325)</f>
        <v>74.536000000000001</v>
      </c>
      <c r="X11" s="7">
        <f>MIN(H3:L325)</f>
        <v>80.126999999999995</v>
      </c>
      <c r="Y11" s="7">
        <f>MIN(N3:R325)</f>
        <v>56.542999999999999</v>
      </c>
    </row>
    <row r="12" spans="1:38" ht="14.25" customHeight="1" x14ac:dyDescent="0.3">
      <c r="B12" s="15">
        <v>100.414</v>
      </c>
      <c r="C12" s="15">
        <v>98.513999999999996</v>
      </c>
      <c r="D12" s="15">
        <v>93.372</v>
      </c>
      <c r="E12" s="15">
        <v>99.896000000000001</v>
      </c>
      <c r="F12" s="15">
        <v>97.465000000000003</v>
      </c>
      <c r="G12" s="12"/>
      <c r="H12" s="15"/>
      <c r="I12" s="15">
        <v>90.159000000000006</v>
      </c>
      <c r="J12" s="15">
        <v>93.802999999999997</v>
      </c>
      <c r="K12" s="15">
        <v>88.245999999999995</v>
      </c>
      <c r="L12" s="15">
        <v>98.893000000000001</v>
      </c>
      <c r="M12" s="12"/>
      <c r="N12" s="16">
        <v>63.756</v>
      </c>
      <c r="O12" s="16">
        <v>69.628</v>
      </c>
      <c r="R12" s="15"/>
      <c r="V12" s="7" t="s">
        <v>63</v>
      </c>
      <c r="W12" s="7">
        <f>MAX(B4:F326)</f>
        <v>109.21299999999999</v>
      </c>
      <c r="X12" s="7">
        <f>MAX(H3:L325)</f>
        <v>105.63800000000001</v>
      </c>
      <c r="Y12" s="7">
        <f>MAX(N3:R325)</f>
        <v>100.39400000000001</v>
      </c>
    </row>
    <row r="13" spans="1:38" ht="14.25" customHeight="1" x14ac:dyDescent="0.3">
      <c r="B13" s="15">
        <v>95.396000000000001</v>
      </c>
      <c r="C13" s="15">
        <v>91.623000000000005</v>
      </c>
      <c r="D13" s="15">
        <v>97.914000000000001</v>
      </c>
      <c r="E13" s="15">
        <v>74.536000000000001</v>
      </c>
      <c r="F13" s="15">
        <v>96.012</v>
      </c>
      <c r="G13" s="12"/>
      <c r="H13" s="15"/>
      <c r="I13" s="15">
        <v>90.159000000000006</v>
      </c>
      <c r="J13" s="15">
        <v>90.242999999999995</v>
      </c>
      <c r="K13" s="15">
        <v>89.844999999999999</v>
      </c>
      <c r="L13" s="15">
        <v>92.402000000000001</v>
      </c>
      <c r="M13" s="12"/>
      <c r="N13" s="16">
        <v>58.41</v>
      </c>
      <c r="O13" s="16">
        <v>75.028000000000006</v>
      </c>
      <c r="R13" s="15"/>
    </row>
    <row r="14" spans="1:38" ht="14.25" customHeight="1" x14ac:dyDescent="0.3">
      <c r="B14" s="15">
        <v>96.153000000000006</v>
      </c>
      <c r="C14" s="15">
        <v>103.645</v>
      </c>
      <c r="D14" s="15">
        <v>101.755</v>
      </c>
      <c r="E14" s="15">
        <v>95.802000000000007</v>
      </c>
      <c r="F14" s="15">
        <v>84.504000000000005</v>
      </c>
      <c r="G14" s="12"/>
      <c r="H14" s="15"/>
      <c r="I14" s="15">
        <v>98.468000000000004</v>
      </c>
      <c r="J14" s="15">
        <v>85.334999999999994</v>
      </c>
      <c r="K14" s="15">
        <v>91.662000000000006</v>
      </c>
      <c r="L14" s="15">
        <v>105.63800000000001</v>
      </c>
      <c r="M14" s="12"/>
      <c r="N14" s="16">
        <v>64.697999999999993</v>
      </c>
      <c r="O14" s="16">
        <v>59.47</v>
      </c>
      <c r="R14" s="15"/>
    </row>
    <row r="15" spans="1:38" ht="14.25" customHeight="1" x14ac:dyDescent="0.3">
      <c r="B15" s="15">
        <v>94.183999999999997</v>
      </c>
      <c r="C15" s="15">
        <v>99.436000000000007</v>
      </c>
      <c r="D15" s="15">
        <v>101.199</v>
      </c>
      <c r="E15" s="15">
        <v>94.355000000000004</v>
      </c>
      <c r="F15" s="15">
        <v>98.007000000000005</v>
      </c>
      <c r="G15" s="12"/>
      <c r="H15" s="15"/>
      <c r="I15" s="15">
        <v>99.06</v>
      </c>
      <c r="J15" s="15">
        <v>96.921000000000006</v>
      </c>
      <c r="K15" s="15">
        <v>96.563999999999993</v>
      </c>
      <c r="L15" s="15">
        <v>93.853999999999999</v>
      </c>
      <c r="M15" s="12"/>
      <c r="N15" s="16">
        <v>73.295000000000002</v>
      </c>
      <c r="O15" s="16">
        <v>64.072000000000003</v>
      </c>
      <c r="R15" s="15"/>
    </row>
    <row r="16" spans="1:38" ht="14.25" customHeight="1" x14ac:dyDescent="0.3">
      <c r="B16" s="15">
        <v>93.748999999999995</v>
      </c>
      <c r="C16" s="15">
        <v>97.480999999999995</v>
      </c>
      <c r="D16" s="15">
        <v>75.909000000000006</v>
      </c>
      <c r="E16" s="15">
        <v>96.634</v>
      </c>
      <c r="F16" s="15">
        <v>99.870999999999995</v>
      </c>
      <c r="G16" s="12"/>
      <c r="H16" s="15"/>
      <c r="I16" s="15">
        <v>95.716999999999999</v>
      </c>
      <c r="J16" s="15">
        <v>99.688999999999993</v>
      </c>
      <c r="K16" s="15">
        <v>93.988</v>
      </c>
      <c r="L16" s="15">
        <v>94.472999999999999</v>
      </c>
      <c r="M16" s="12"/>
      <c r="N16" s="16">
        <v>58.41</v>
      </c>
      <c r="O16" s="16">
        <v>59.241</v>
      </c>
      <c r="R16" s="15"/>
    </row>
    <row r="17" spans="2:26" ht="14.25" customHeight="1" x14ac:dyDescent="0.3">
      <c r="B17" s="15">
        <v>98.658000000000001</v>
      </c>
      <c r="C17" s="15">
        <v>98.078999999999994</v>
      </c>
      <c r="D17" s="15">
        <v>106.366</v>
      </c>
      <c r="E17" s="15">
        <v>96.257999999999996</v>
      </c>
      <c r="F17" s="15">
        <v>81.906000000000006</v>
      </c>
      <c r="G17" s="12"/>
      <c r="H17" s="15"/>
      <c r="I17" s="15">
        <v>96.921000000000006</v>
      </c>
      <c r="J17" s="15">
        <v>90.8</v>
      </c>
      <c r="K17" s="15">
        <v>89.924999999999997</v>
      </c>
      <c r="L17" s="15">
        <v>89.844999999999999</v>
      </c>
      <c r="M17" s="12"/>
      <c r="N17" s="16">
        <v>65.649000000000001</v>
      </c>
      <c r="O17" s="16">
        <v>75.962000000000003</v>
      </c>
      <c r="R17" s="15"/>
      <c r="U17" s="19"/>
      <c r="V17" s="7" t="s">
        <v>64</v>
      </c>
      <c r="Z17" s="18"/>
    </row>
    <row r="18" spans="2:26" ht="14.25" customHeight="1" x14ac:dyDescent="0.3">
      <c r="B18" s="15">
        <v>98.293999999999997</v>
      </c>
      <c r="C18" s="15">
        <v>101.934</v>
      </c>
      <c r="D18" s="15">
        <v>93.28</v>
      </c>
      <c r="E18" s="15">
        <v>100.123</v>
      </c>
      <c r="F18" s="15">
        <v>98.468000000000004</v>
      </c>
      <c r="G18" s="12"/>
      <c r="H18" s="15"/>
      <c r="I18" s="15">
        <v>92.998999999999995</v>
      </c>
      <c r="J18" s="15">
        <v>98.54</v>
      </c>
      <c r="K18" s="15">
        <v>97.936999999999998</v>
      </c>
      <c r="L18" s="15">
        <v>92.903999999999996</v>
      </c>
      <c r="M18" s="12"/>
      <c r="N18" s="16">
        <v>100.39400000000001</v>
      </c>
      <c r="O18" s="16">
        <v>82.206999999999994</v>
      </c>
      <c r="R18" s="15"/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15">
        <v>98.697999999999993</v>
      </c>
      <c r="C19" s="15">
        <v>105.72</v>
      </c>
      <c r="D19" s="15">
        <v>97.397999999999996</v>
      </c>
      <c r="E19" s="15">
        <v>103.815</v>
      </c>
      <c r="F19" s="15">
        <v>95.242000000000004</v>
      </c>
      <c r="G19" s="12"/>
      <c r="H19" s="15"/>
      <c r="I19" s="15">
        <v>98.334999999999994</v>
      </c>
      <c r="J19" s="15">
        <v>95.632999999999996</v>
      </c>
      <c r="K19" s="15">
        <v>94.727999999999994</v>
      </c>
      <c r="L19" s="15">
        <v>96.62</v>
      </c>
      <c r="M19" s="12"/>
      <c r="N19" s="16">
        <v>58.831000000000003</v>
      </c>
      <c r="O19" s="16">
        <v>71.287000000000006</v>
      </c>
      <c r="R19" s="15"/>
      <c r="V19" s="7" t="s">
        <v>17</v>
      </c>
      <c r="W19" s="7">
        <f>COUNT(B3:B134)</f>
        <v>26</v>
      </c>
      <c r="X19" s="7">
        <f>COUNT(H3:H134)</f>
        <v>0</v>
      </c>
      <c r="Y19" s="7">
        <f>COUNT(N3:N42)</f>
        <v>18</v>
      </c>
    </row>
    <row r="20" spans="2:26" ht="14.25" customHeight="1" x14ac:dyDescent="0.3">
      <c r="B20" s="15">
        <v>100.965</v>
      </c>
      <c r="C20" s="15">
        <v>102.402</v>
      </c>
      <c r="D20" s="15">
        <v>99.436000000000007</v>
      </c>
      <c r="E20" s="15">
        <v>96.593000000000004</v>
      </c>
      <c r="F20" s="15">
        <v>87.665999999999997</v>
      </c>
      <c r="G20" s="12"/>
      <c r="H20" s="15"/>
      <c r="I20" s="15">
        <v>97.257999999999996</v>
      </c>
      <c r="J20" s="15">
        <v>96.634</v>
      </c>
      <c r="K20" s="15">
        <v>95.968999999999994</v>
      </c>
      <c r="L20" s="15">
        <v>93.221999999999994</v>
      </c>
      <c r="M20" s="12"/>
      <c r="N20" s="16">
        <v>79.47</v>
      </c>
      <c r="O20" s="16">
        <v>73.787999999999997</v>
      </c>
      <c r="R20" s="15"/>
      <c r="V20" s="7" t="s">
        <v>18</v>
      </c>
      <c r="W20" s="7">
        <f>COUNT(C3:C134)</f>
        <v>22</v>
      </c>
      <c r="X20" s="7">
        <f>COUNT(I3:I134)</f>
        <v>60</v>
      </c>
      <c r="Y20" s="7">
        <f>COUNT(O3:O98)</f>
        <v>20</v>
      </c>
    </row>
    <row r="21" spans="2:26" ht="14.25" customHeight="1" x14ac:dyDescent="0.3">
      <c r="B21" s="15">
        <v>100.52500000000001</v>
      </c>
      <c r="C21" s="15">
        <v>103.02</v>
      </c>
      <c r="D21" s="15">
        <v>97.677000000000007</v>
      </c>
      <c r="E21" s="15">
        <v>103.01600000000001</v>
      </c>
      <c r="F21" s="15">
        <v>90.494</v>
      </c>
      <c r="G21" s="12"/>
      <c r="H21" s="15"/>
      <c r="I21" s="15">
        <v>96.587000000000003</v>
      </c>
      <c r="J21" s="15">
        <v>97.96</v>
      </c>
      <c r="K21" s="15">
        <v>92.634</v>
      </c>
      <c r="L21" s="15">
        <v>97.8</v>
      </c>
      <c r="M21" s="12"/>
      <c r="O21" s="16">
        <v>79.081999999999994</v>
      </c>
      <c r="R21" s="15"/>
      <c r="V21" s="7" t="s">
        <v>19</v>
      </c>
      <c r="W21" s="7">
        <f>COUNT(D3:D134)</f>
        <v>32</v>
      </c>
      <c r="X21" s="7">
        <f>COUNT(J3:J134)</f>
        <v>65</v>
      </c>
      <c r="Y21" s="7">
        <f>COUNT(P3:P241)</f>
        <v>9</v>
      </c>
    </row>
    <row r="22" spans="2:26" ht="14.25" customHeight="1" x14ac:dyDescent="0.3">
      <c r="B22" s="15">
        <v>103.02</v>
      </c>
      <c r="C22" s="15">
        <v>105.967</v>
      </c>
      <c r="D22" s="15">
        <v>98.417000000000002</v>
      </c>
      <c r="E22" s="15">
        <v>101.045</v>
      </c>
      <c r="F22" s="15">
        <v>98.513999999999996</v>
      </c>
      <c r="G22" s="12"/>
      <c r="H22" s="15"/>
      <c r="I22" s="15">
        <v>92.286000000000001</v>
      </c>
      <c r="J22" s="15">
        <v>91.408000000000001</v>
      </c>
      <c r="K22" s="15">
        <v>88.994</v>
      </c>
      <c r="L22" s="15">
        <v>92.528000000000006</v>
      </c>
      <c r="M22" s="12"/>
      <c r="O22" s="16">
        <v>66.48</v>
      </c>
      <c r="R22" s="15"/>
      <c r="V22" s="7" t="s">
        <v>20</v>
      </c>
      <c r="W22" s="7">
        <f>COUNT(E3:E134)</f>
        <v>32</v>
      </c>
      <c r="X22" s="7">
        <f>COUNT(K3:K134)</f>
        <v>71</v>
      </c>
      <c r="Y22" s="7">
        <f>COUNT(Q3:Q241)</f>
        <v>3</v>
      </c>
      <c r="Z22" s="17"/>
    </row>
    <row r="23" spans="2:26" ht="14.25" customHeight="1" x14ac:dyDescent="0.3">
      <c r="B23" s="15">
        <v>91.843000000000004</v>
      </c>
      <c r="C23" s="15">
        <v>97.548000000000002</v>
      </c>
      <c r="D23" s="15">
        <v>99.688999999999993</v>
      </c>
      <c r="E23" s="15">
        <v>100.575</v>
      </c>
      <c r="F23" s="15">
        <v>94.93</v>
      </c>
      <c r="G23" s="12"/>
      <c r="H23" s="15"/>
      <c r="I23" s="15">
        <v>96.42</v>
      </c>
      <c r="J23" s="15">
        <v>96.921000000000006</v>
      </c>
      <c r="K23" s="15">
        <v>95.977999999999994</v>
      </c>
      <c r="L23" s="15">
        <v>91.652000000000001</v>
      </c>
      <c r="M23" s="12"/>
      <c r="R23" s="15"/>
      <c r="V23" s="7" t="s">
        <v>21</v>
      </c>
      <c r="W23" s="7">
        <f>COUNT(F3:F134)</f>
        <v>35</v>
      </c>
      <c r="X23" s="7">
        <f>COUNT(L3:L134)</f>
        <v>47</v>
      </c>
      <c r="Y23" s="7">
        <f>COUNT(R3:R275)</f>
        <v>0</v>
      </c>
      <c r="Z23" s="17"/>
    </row>
    <row r="24" spans="2:26" ht="14.25" customHeight="1" x14ac:dyDescent="0.3">
      <c r="B24" s="15">
        <v>100.244</v>
      </c>
      <c r="C24" s="15">
        <v>101.642</v>
      </c>
      <c r="D24" s="15">
        <v>100.324</v>
      </c>
      <c r="E24" s="15">
        <v>91.16</v>
      </c>
      <c r="F24" s="15">
        <v>96.462000000000003</v>
      </c>
      <c r="G24" s="12"/>
      <c r="H24" s="15"/>
      <c r="I24" s="15">
        <v>96.012</v>
      </c>
      <c r="J24" s="15">
        <v>98.8</v>
      </c>
      <c r="K24" s="15">
        <v>98.192999999999998</v>
      </c>
      <c r="L24" s="15">
        <v>94.093000000000004</v>
      </c>
      <c r="M24" s="12"/>
      <c r="R24" s="15"/>
      <c r="U24" s="7" t="s">
        <v>65</v>
      </c>
    </row>
    <row r="25" spans="2:26" ht="14.25" customHeight="1" x14ac:dyDescent="0.3">
      <c r="B25" s="15">
        <v>100.43899999999999</v>
      </c>
      <c r="D25" s="15">
        <v>97.155000000000001</v>
      </c>
      <c r="E25" s="15">
        <v>100.62</v>
      </c>
      <c r="F25" s="15">
        <v>94.52</v>
      </c>
      <c r="G25" s="12"/>
      <c r="H25" s="15"/>
      <c r="I25" s="15">
        <v>94.966999999999999</v>
      </c>
      <c r="J25" s="15">
        <v>92.998999999999995</v>
      </c>
      <c r="K25" s="15">
        <v>96.546000000000006</v>
      </c>
      <c r="L25" s="15">
        <v>96.379000000000005</v>
      </c>
      <c r="M25" s="12"/>
      <c r="R25" s="15"/>
    </row>
    <row r="26" spans="2:26" ht="14.25" customHeight="1" x14ac:dyDescent="0.3">
      <c r="B26" s="15">
        <v>105.074</v>
      </c>
      <c r="D26" s="15">
        <v>94.786000000000001</v>
      </c>
      <c r="E26" s="15">
        <v>86.625</v>
      </c>
      <c r="F26" s="15">
        <v>79.515000000000001</v>
      </c>
      <c r="G26" s="12"/>
      <c r="H26" s="15"/>
      <c r="I26" s="15">
        <v>94.950999999999993</v>
      </c>
      <c r="J26" s="15">
        <v>98.221999999999994</v>
      </c>
      <c r="K26" s="15">
        <v>98.046999999999997</v>
      </c>
      <c r="L26" s="15">
        <v>87.706000000000003</v>
      </c>
      <c r="M26" s="12"/>
      <c r="R26" s="15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15">
        <v>79.159000000000006</v>
      </c>
      <c r="D27" s="15">
        <v>92.122</v>
      </c>
      <c r="E27" s="15">
        <v>104.589</v>
      </c>
      <c r="F27" s="15">
        <v>93.599000000000004</v>
      </c>
      <c r="G27" s="12"/>
      <c r="H27" s="15"/>
      <c r="I27" s="15">
        <v>95.38</v>
      </c>
      <c r="J27" s="15">
        <v>100.29900000000001</v>
      </c>
      <c r="K27" s="15">
        <v>97.707999999999998</v>
      </c>
      <c r="L27" s="15">
        <v>99.677999999999997</v>
      </c>
      <c r="M27" s="12"/>
      <c r="R27" s="15"/>
      <c r="V27" s="7" t="s">
        <v>17</v>
      </c>
      <c r="W27" s="7">
        <f>STDEV(B$3:B$52)</f>
        <v>6.5340760015358059</v>
      </c>
      <c r="Y27" s="7">
        <f>STDEV(N3:N292)</f>
        <v>10.662356439355735</v>
      </c>
    </row>
    <row r="28" spans="2:26" ht="14.25" customHeight="1" x14ac:dyDescent="0.3">
      <c r="B28" s="15">
        <v>100.82</v>
      </c>
      <c r="D28" s="15">
        <v>92.906999999999996</v>
      </c>
      <c r="E28" s="15">
        <v>97.712999999999994</v>
      </c>
      <c r="F28" s="15">
        <v>96.712999999999994</v>
      </c>
      <c r="G28" s="12"/>
      <c r="H28" s="15"/>
      <c r="I28" s="15">
        <v>97.878</v>
      </c>
      <c r="J28" s="15">
        <v>94.563000000000002</v>
      </c>
      <c r="K28" s="15">
        <v>95.067999999999998</v>
      </c>
      <c r="L28" s="15">
        <v>86.108000000000004</v>
      </c>
      <c r="M28" s="12"/>
      <c r="R28" s="15"/>
      <c r="V28" s="7" t="s">
        <v>18</v>
      </c>
      <c r="W28" s="7">
        <f>STDEV(C$3:C$52)</f>
        <v>3.2909790333327091</v>
      </c>
      <c r="X28" s="7">
        <f>STDEV(I$3:I$52)</f>
        <v>4.0161294990910577</v>
      </c>
      <c r="Y28" s="7">
        <f>STDEV(O3:O137)</f>
        <v>8.0888674836727059</v>
      </c>
    </row>
    <row r="29" spans="2:26" ht="14.25" customHeight="1" x14ac:dyDescent="0.3">
      <c r="D29" s="15">
        <v>103.873</v>
      </c>
      <c r="E29" s="15">
        <v>98.391999999999996</v>
      </c>
      <c r="F29" s="15">
        <v>101.8</v>
      </c>
      <c r="G29" s="12"/>
      <c r="H29" s="15"/>
      <c r="I29" s="15">
        <v>93.215000000000003</v>
      </c>
      <c r="J29" s="15">
        <v>85.570999999999998</v>
      </c>
      <c r="K29" s="15">
        <v>92.903999999999996</v>
      </c>
      <c r="L29" s="15">
        <v>95.725999999999999</v>
      </c>
      <c r="M29" s="12"/>
      <c r="R29" s="15"/>
      <c r="V29" s="7" t="s">
        <v>19</v>
      </c>
      <c r="W29" s="7">
        <f>STDEV(D$3:D$52)</f>
        <v>5.4129600478701754</v>
      </c>
      <c r="X29" s="7">
        <f>STDEV(J$3:J$52)</f>
        <v>3.9078313154746178</v>
      </c>
      <c r="Y29" s="7">
        <f>STDEV(P3:P121)</f>
        <v>7.5524107538217979</v>
      </c>
    </row>
    <row r="30" spans="2:26" ht="14.25" customHeight="1" x14ac:dyDescent="0.3">
      <c r="D30" s="15">
        <v>93.215000000000003</v>
      </c>
      <c r="E30" s="15">
        <v>98.037999999999997</v>
      </c>
      <c r="F30" s="15">
        <v>97.899000000000001</v>
      </c>
      <c r="G30" s="12"/>
      <c r="H30" s="15"/>
      <c r="I30" s="15">
        <v>90.376999999999995</v>
      </c>
      <c r="J30" s="15">
        <v>97.569000000000003</v>
      </c>
      <c r="K30" s="15">
        <v>95.781999999999996</v>
      </c>
      <c r="L30" s="15">
        <v>94.954999999999998</v>
      </c>
      <c r="M30" s="12"/>
      <c r="R30" s="15"/>
      <c r="V30" s="7" t="s">
        <v>20</v>
      </c>
      <c r="W30" s="7">
        <f>STDEV(E$3:E$52)</f>
        <v>7.3371490095064571</v>
      </c>
      <c r="X30" s="7">
        <f>STDEV(K$3:K$52)</f>
        <v>3.7427213426291077</v>
      </c>
      <c r="Y30" s="7">
        <f>STDEV(Q3:Q121)</f>
        <v>4.8966295891493914</v>
      </c>
    </row>
    <row r="31" spans="2:26" ht="14.25" customHeight="1" x14ac:dyDescent="0.3">
      <c r="D31" s="15">
        <v>94.632000000000005</v>
      </c>
      <c r="E31" s="15">
        <v>90.911000000000001</v>
      </c>
      <c r="F31" s="15">
        <v>99.394999999999996</v>
      </c>
      <c r="G31" s="12"/>
      <c r="H31" s="15"/>
      <c r="I31" s="15">
        <v>98.253</v>
      </c>
      <c r="J31" s="15">
        <v>96.147999999999996</v>
      </c>
      <c r="K31" s="15">
        <v>84.533000000000001</v>
      </c>
      <c r="L31" s="15">
        <v>97.707999999999998</v>
      </c>
      <c r="M31" s="12"/>
      <c r="R31" s="15"/>
      <c r="V31" s="7" t="s">
        <v>21</v>
      </c>
      <c r="W31" s="7">
        <f>STDEV(F$3:F$52)</f>
        <v>6.1975844125966129</v>
      </c>
      <c r="X31" s="7">
        <f>STDEV(L$3:L$52)</f>
        <v>4.6294933221662058</v>
      </c>
    </row>
    <row r="32" spans="2:26" ht="14.25" customHeight="1" x14ac:dyDescent="0.3">
      <c r="D32" s="15">
        <v>92.721999999999994</v>
      </c>
      <c r="E32" s="15">
        <v>101.045</v>
      </c>
      <c r="F32" s="15">
        <v>109.21299999999999</v>
      </c>
      <c r="G32" s="12"/>
      <c r="H32" s="15"/>
      <c r="I32" s="15">
        <v>99.855999999999995</v>
      </c>
      <c r="J32" s="15">
        <v>98.001999999999995</v>
      </c>
      <c r="K32" s="15">
        <v>92.778999999999996</v>
      </c>
      <c r="L32" s="15">
        <v>92.468999999999994</v>
      </c>
      <c r="M32" s="12"/>
      <c r="R32" s="15"/>
    </row>
    <row r="33" spans="4:25" ht="14.25" customHeight="1" x14ac:dyDescent="0.3">
      <c r="D33" s="15">
        <v>96.153000000000006</v>
      </c>
      <c r="E33" s="15">
        <v>96.765000000000001</v>
      </c>
      <c r="F33" s="15">
        <v>98.882000000000005</v>
      </c>
      <c r="G33" s="12"/>
      <c r="H33" s="15"/>
      <c r="I33" s="15">
        <v>95.802000000000007</v>
      </c>
      <c r="J33" s="15">
        <v>93.328999999999994</v>
      </c>
      <c r="K33" s="15">
        <v>92.197999999999993</v>
      </c>
      <c r="L33" s="15">
        <v>92.468999999999994</v>
      </c>
      <c r="M33" s="12"/>
      <c r="R33" s="15"/>
    </row>
    <row r="34" spans="4:25" ht="14.25" customHeight="1" x14ac:dyDescent="0.3">
      <c r="D34" s="15">
        <v>95.802000000000007</v>
      </c>
      <c r="E34" s="15">
        <v>100.203</v>
      </c>
      <c r="F34" s="15">
        <v>95.040999999999997</v>
      </c>
      <c r="G34" s="12"/>
      <c r="H34" s="15"/>
      <c r="I34" s="15">
        <v>93.84</v>
      </c>
      <c r="J34" s="15">
        <v>94.332999999999998</v>
      </c>
      <c r="K34" s="15">
        <v>95.977999999999994</v>
      </c>
      <c r="L34" s="15">
        <v>92.468999999999994</v>
      </c>
      <c r="M34" s="12"/>
      <c r="R34" s="15"/>
      <c r="U34" s="1" t="s">
        <v>66</v>
      </c>
    </row>
    <row r="35" spans="4:25" ht="14.25" customHeight="1" x14ac:dyDescent="0.3">
      <c r="F35" s="15">
        <v>100.965</v>
      </c>
      <c r="G35" s="12"/>
      <c r="H35" s="15"/>
      <c r="I35" s="15">
        <v>99.688999999999993</v>
      </c>
      <c r="J35" s="15">
        <v>100.83499999999999</v>
      </c>
      <c r="K35" s="15">
        <v>97.129000000000005</v>
      </c>
      <c r="L35" s="15">
        <v>92.468999999999994</v>
      </c>
      <c r="M35" s="12"/>
      <c r="R35" s="15"/>
      <c r="W35" s="6" t="s">
        <v>16</v>
      </c>
      <c r="X35" s="6" t="s">
        <v>22</v>
      </c>
      <c r="Y35" s="6" t="s">
        <v>23</v>
      </c>
    </row>
    <row r="36" spans="4:25" ht="14.25" customHeight="1" x14ac:dyDescent="0.3">
      <c r="F36" s="15">
        <v>94.483000000000004</v>
      </c>
      <c r="G36" s="12"/>
      <c r="H36" s="15"/>
      <c r="I36" s="15">
        <v>99.713999999999999</v>
      </c>
      <c r="J36" s="15">
        <v>98.007000000000005</v>
      </c>
      <c r="K36" s="15">
        <v>98.165000000000006</v>
      </c>
      <c r="L36" s="15">
        <v>92.468999999999994</v>
      </c>
      <c r="M36" s="12"/>
      <c r="R36" s="15"/>
      <c r="V36" s="7" t="s">
        <v>17</v>
      </c>
      <c r="W36" s="20">
        <f t="shared" ref="W36:Y36" si="2">(W27/W3)</f>
        <v>6.7455543183025268E-2</v>
      </c>
      <c r="X36" s="20" t="e">
        <f t="shared" si="2"/>
        <v>#DIV/0!</v>
      </c>
      <c r="Y36" s="20">
        <f t="shared" si="2"/>
        <v>0.15484020075111982</v>
      </c>
    </row>
    <row r="37" spans="4:25" ht="14.25" customHeight="1" x14ac:dyDescent="0.3">
      <c r="F37" s="15">
        <v>88.17</v>
      </c>
      <c r="G37" s="12"/>
      <c r="H37" s="15"/>
      <c r="I37" s="15">
        <v>101.239</v>
      </c>
      <c r="J37" s="15">
        <v>96.983000000000004</v>
      </c>
      <c r="K37" s="15">
        <v>99.028999999999996</v>
      </c>
      <c r="L37" s="15">
        <v>92.468999999999994</v>
      </c>
      <c r="M37" s="12"/>
      <c r="R37" s="15"/>
      <c r="V37" s="7" t="s">
        <v>18</v>
      </c>
      <c r="W37" s="20">
        <f t="shared" ref="W37:Y37" si="3">(W28/W4)</f>
        <v>3.2950634142102322E-2</v>
      </c>
      <c r="X37" s="20">
        <f t="shared" si="3"/>
        <v>4.2152866166982286E-2</v>
      </c>
      <c r="Y37" s="20">
        <f t="shared" si="3"/>
        <v>0.11506654570904862</v>
      </c>
    </row>
    <row r="38" spans="4:25" ht="14.25" customHeight="1" x14ac:dyDescent="0.3">
      <c r="G38" s="12"/>
      <c r="H38" s="15"/>
      <c r="I38" s="15">
        <v>93.716999999999999</v>
      </c>
      <c r="J38" s="15">
        <v>97.650999999999996</v>
      </c>
      <c r="K38" s="15">
        <v>95.575999999999993</v>
      </c>
      <c r="L38" s="15">
        <v>92.468999999999994</v>
      </c>
      <c r="M38" s="12"/>
      <c r="R38" s="15"/>
      <c r="V38" s="7" t="s">
        <v>19</v>
      </c>
      <c r="W38" s="20">
        <f t="shared" ref="W38:Y38" si="4">(W29/W5)</f>
        <v>5.6338748440195124E-2</v>
      </c>
      <c r="X38" s="20">
        <f t="shared" si="4"/>
        <v>4.0963468353774207E-2</v>
      </c>
      <c r="Y38" s="20">
        <f t="shared" si="4"/>
        <v>0.11364908070504506</v>
      </c>
    </row>
    <row r="39" spans="4:25" ht="14.25" customHeight="1" x14ac:dyDescent="0.3">
      <c r="G39" s="12"/>
      <c r="H39" s="15"/>
      <c r="I39" s="15">
        <v>93.712000000000003</v>
      </c>
      <c r="J39" s="15">
        <v>97.882999999999996</v>
      </c>
      <c r="K39" s="15">
        <v>95.415999999999997</v>
      </c>
      <c r="L39" s="15">
        <v>101.318</v>
      </c>
      <c r="M39" s="12"/>
      <c r="R39" s="15"/>
      <c r="V39" s="7" t="s">
        <v>20</v>
      </c>
      <c r="W39" s="20">
        <f t="shared" ref="W39:Y39" si="5">(W30/W6)</f>
        <v>7.6339051440027769E-2</v>
      </c>
      <c r="X39" s="20">
        <f t="shared" si="5"/>
        <v>3.9872251668666724E-2</v>
      </c>
      <c r="Y39" s="20">
        <f t="shared" si="5"/>
        <v>6.3748513756365893E-2</v>
      </c>
    </row>
    <row r="40" spans="4:25" ht="14.25" customHeight="1" x14ac:dyDescent="0.3">
      <c r="G40" s="12"/>
      <c r="I40" s="15">
        <v>93.581999999999994</v>
      </c>
      <c r="J40" s="15">
        <v>97.584000000000003</v>
      </c>
      <c r="K40" s="15">
        <v>87.100999999999999</v>
      </c>
      <c r="L40" s="15">
        <v>94.215999999999994</v>
      </c>
      <c r="M40" s="12"/>
      <c r="V40" s="7" t="s">
        <v>21</v>
      </c>
      <c r="W40" s="20">
        <f t="shared" ref="W40:Y40" si="6">(W31/W7)</f>
        <v>6.5150282325072056E-2</v>
      </c>
      <c r="X40" s="20">
        <f t="shared" si="6"/>
        <v>4.9282222312223983E-2</v>
      </c>
      <c r="Y40" s="20" t="e">
        <f t="shared" si="6"/>
        <v>#DIV/0!</v>
      </c>
    </row>
    <row r="41" spans="4:25" ht="14.25" customHeight="1" x14ac:dyDescent="0.3">
      <c r="G41" s="12"/>
      <c r="I41" s="15">
        <v>94.456000000000003</v>
      </c>
      <c r="J41" s="15">
        <v>91.293000000000006</v>
      </c>
      <c r="K41" s="15">
        <v>88.994</v>
      </c>
      <c r="L41" s="15">
        <v>87.265000000000001</v>
      </c>
      <c r="M41" s="12"/>
    </row>
    <row r="42" spans="4:25" ht="14.25" customHeight="1" x14ac:dyDescent="0.3">
      <c r="G42" s="12"/>
      <c r="I42" s="15">
        <v>88.710999999999999</v>
      </c>
      <c r="J42" s="15">
        <v>93.453000000000003</v>
      </c>
      <c r="K42" s="15">
        <v>96.647999999999996</v>
      </c>
      <c r="L42" s="15">
        <v>87.265000000000001</v>
      </c>
      <c r="M42" s="12"/>
    </row>
    <row r="43" spans="4:25" ht="14.25" customHeight="1" x14ac:dyDescent="0.3">
      <c r="G43" s="12"/>
      <c r="I43" s="15">
        <v>97.278999999999996</v>
      </c>
      <c r="J43" s="15">
        <v>102.996</v>
      </c>
      <c r="K43" s="15">
        <v>97.754000000000005</v>
      </c>
      <c r="L43" s="15">
        <v>83.262</v>
      </c>
      <c r="M43" s="12"/>
    </row>
    <row r="44" spans="4:25" ht="14.25" customHeight="1" x14ac:dyDescent="0.3">
      <c r="G44" s="12"/>
      <c r="I44" s="15">
        <v>97.801000000000002</v>
      </c>
      <c r="J44" s="15">
        <v>96.765000000000001</v>
      </c>
      <c r="K44" s="15">
        <v>91.043999999999997</v>
      </c>
      <c r="L44" s="15">
        <v>87.203999999999994</v>
      </c>
      <c r="M44" s="12"/>
    </row>
    <row r="45" spans="4:25" ht="14.25" customHeight="1" x14ac:dyDescent="0.3">
      <c r="G45" s="12"/>
      <c r="I45" s="15">
        <v>96.921000000000006</v>
      </c>
      <c r="J45" s="15">
        <v>92.122</v>
      </c>
      <c r="K45" s="15">
        <v>92.980999999999995</v>
      </c>
      <c r="L45" s="15">
        <v>97.450999999999993</v>
      </c>
      <c r="M45" s="12"/>
    </row>
    <row r="46" spans="4:25" ht="14.25" customHeight="1" x14ac:dyDescent="0.3">
      <c r="G46" s="12"/>
      <c r="I46" s="15">
        <v>96.462000000000003</v>
      </c>
      <c r="J46" s="15">
        <v>86.245999999999995</v>
      </c>
      <c r="K46" s="15">
        <v>88.305999999999997</v>
      </c>
      <c r="L46" s="15">
        <v>99.254999999999995</v>
      </c>
      <c r="M46" s="12"/>
    </row>
    <row r="47" spans="4:25" ht="14.25" customHeight="1" x14ac:dyDescent="0.3">
      <c r="G47" s="12"/>
      <c r="I47" s="15">
        <v>97.507000000000005</v>
      </c>
      <c r="J47" s="15">
        <v>99.430999999999997</v>
      </c>
      <c r="K47" s="15">
        <v>100.63500000000001</v>
      </c>
      <c r="L47" s="15">
        <v>94.738</v>
      </c>
      <c r="M47" s="12"/>
    </row>
    <row r="48" spans="4:25" ht="14.25" customHeight="1" x14ac:dyDescent="0.3">
      <c r="G48" s="12"/>
      <c r="I48" s="15">
        <v>92.63</v>
      </c>
      <c r="J48" s="15">
        <v>89.102000000000004</v>
      </c>
      <c r="K48" s="15">
        <v>91.230999999999995</v>
      </c>
      <c r="L48" s="15">
        <v>99.028999999999996</v>
      </c>
      <c r="M48" s="12"/>
    </row>
    <row r="49" spans="7:13" ht="14.25" customHeight="1" x14ac:dyDescent="0.3">
      <c r="G49" s="12"/>
      <c r="I49" s="15">
        <v>92.841999999999999</v>
      </c>
      <c r="J49" s="15">
        <v>99.531999999999996</v>
      </c>
      <c r="K49" s="15">
        <v>96.165000000000006</v>
      </c>
      <c r="L49" s="15">
        <v>101.256</v>
      </c>
      <c r="M49" s="12"/>
    </row>
    <row r="50" spans="7:13" ht="14.25" customHeight="1" x14ac:dyDescent="0.3">
      <c r="G50" s="12"/>
      <c r="I50" s="15">
        <v>96.379000000000005</v>
      </c>
      <c r="J50" s="15">
        <v>98.513999999999996</v>
      </c>
      <c r="K50" s="15">
        <v>95.828999999999994</v>
      </c>
      <c r="M50" s="12"/>
    </row>
    <row r="51" spans="7:13" ht="14.25" customHeight="1" x14ac:dyDescent="0.3">
      <c r="G51" s="12"/>
      <c r="I51" s="15">
        <v>94.998999999999995</v>
      </c>
      <c r="J51" s="15">
        <v>93.328999999999994</v>
      </c>
      <c r="K51" s="15">
        <v>94.52</v>
      </c>
      <c r="M51" s="12"/>
    </row>
    <row r="52" spans="7:13" ht="14.25" customHeight="1" x14ac:dyDescent="0.3">
      <c r="G52" s="12"/>
      <c r="I52" s="15">
        <v>90.405000000000001</v>
      </c>
      <c r="J52" s="15">
        <v>95.2</v>
      </c>
      <c r="K52" s="15">
        <v>89.995000000000005</v>
      </c>
      <c r="M52" s="12"/>
    </row>
    <row r="53" spans="7:13" ht="14.25" customHeight="1" x14ac:dyDescent="0.3">
      <c r="G53" s="12"/>
      <c r="I53" s="15">
        <v>95.453999999999994</v>
      </c>
      <c r="J53" s="15">
        <v>100.032</v>
      </c>
      <c r="K53" s="15">
        <v>96.980999999999995</v>
      </c>
      <c r="M53" s="12"/>
    </row>
    <row r="54" spans="7:13" ht="14.25" customHeight="1" x14ac:dyDescent="0.3">
      <c r="G54" s="12"/>
      <c r="I54" s="15">
        <v>104.959</v>
      </c>
      <c r="J54" s="15">
        <v>93.372</v>
      </c>
      <c r="K54" s="15">
        <v>91.378</v>
      </c>
      <c r="M54" s="12"/>
    </row>
    <row r="55" spans="7:13" ht="14.25" customHeight="1" x14ac:dyDescent="0.3">
      <c r="G55" s="12"/>
      <c r="I55" s="15">
        <v>93.748999999999995</v>
      </c>
      <c r="J55" s="15">
        <v>99.233000000000004</v>
      </c>
      <c r="K55" s="15">
        <v>88.478999999999999</v>
      </c>
      <c r="M55" s="12"/>
    </row>
    <row r="56" spans="7:13" ht="14.25" customHeight="1" x14ac:dyDescent="0.3">
      <c r="G56" s="12"/>
      <c r="I56" s="15">
        <v>99.8</v>
      </c>
      <c r="J56" s="15">
        <v>96.680999999999997</v>
      </c>
      <c r="K56" s="15">
        <v>92.313999999999993</v>
      </c>
      <c r="M56" s="12"/>
    </row>
    <row r="57" spans="7:13" ht="14.25" customHeight="1" x14ac:dyDescent="0.3">
      <c r="G57" s="12"/>
      <c r="I57" s="15">
        <v>92.367999999999995</v>
      </c>
      <c r="J57" s="15">
        <v>94.456000000000003</v>
      </c>
      <c r="K57" s="15">
        <v>98.046999999999997</v>
      </c>
      <c r="M57" s="12"/>
    </row>
    <row r="58" spans="7:13" ht="14.25" customHeight="1" x14ac:dyDescent="0.3">
      <c r="G58" s="12"/>
      <c r="I58" s="15">
        <v>85.334999999999994</v>
      </c>
      <c r="J58" s="15">
        <v>91.777000000000001</v>
      </c>
      <c r="K58" s="15">
        <v>95.641000000000005</v>
      </c>
      <c r="M58" s="12"/>
    </row>
    <row r="59" spans="7:13" ht="14.25" customHeight="1" x14ac:dyDescent="0.3">
      <c r="G59" s="12"/>
      <c r="I59" s="15">
        <v>98.468000000000004</v>
      </c>
      <c r="J59" s="15">
        <v>94.712000000000003</v>
      </c>
      <c r="K59" s="15">
        <v>89.795000000000002</v>
      </c>
      <c r="M59" s="12"/>
    </row>
    <row r="60" spans="7:13" ht="14.25" customHeight="1" x14ac:dyDescent="0.3">
      <c r="G60" s="12"/>
      <c r="I60" s="15">
        <v>95.015000000000001</v>
      </c>
      <c r="J60" s="15">
        <v>92.998999999999995</v>
      </c>
      <c r="K60" s="15">
        <v>96.165000000000006</v>
      </c>
      <c r="M60" s="12"/>
    </row>
    <row r="61" spans="7:13" ht="14.25" customHeight="1" x14ac:dyDescent="0.3">
      <c r="G61" s="12"/>
      <c r="I61" s="15">
        <v>97.878</v>
      </c>
      <c r="J61" s="15">
        <v>92.956000000000003</v>
      </c>
      <c r="K61" s="15">
        <v>89.004000000000005</v>
      </c>
      <c r="M61" s="12"/>
    </row>
    <row r="62" spans="7:13" ht="14.25" customHeight="1" x14ac:dyDescent="0.3">
      <c r="G62" s="12"/>
      <c r="I62" s="15">
        <v>88.164000000000001</v>
      </c>
      <c r="J62" s="15">
        <v>99.120999999999995</v>
      </c>
      <c r="K62" s="15">
        <v>95.977999999999994</v>
      </c>
      <c r="M62" s="12"/>
    </row>
    <row r="63" spans="7:13" ht="14.25" customHeight="1" x14ac:dyDescent="0.3">
      <c r="G63" s="12"/>
      <c r="J63" s="15">
        <v>96.257999999999996</v>
      </c>
      <c r="K63" s="15">
        <v>94.14</v>
      </c>
      <c r="M63" s="12"/>
    </row>
    <row r="64" spans="7:13" ht="14.25" customHeight="1" x14ac:dyDescent="0.3">
      <c r="G64" s="12"/>
      <c r="J64" s="15">
        <v>96.278999999999996</v>
      </c>
      <c r="K64" s="15">
        <v>93.988</v>
      </c>
      <c r="M64" s="12"/>
    </row>
    <row r="65" spans="7:13" ht="14.25" customHeight="1" x14ac:dyDescent="0.3">
      <c r="G65" s="12"/>
      <c r="J65" s="15">
        <v>95.204999999999998</v>
      </c>
      <c r="K65" s="15">
        <v>94.510999999999996</v>
      </c>
      <c r="M65" s="12"/>
    </row>
    <row r="66" spans="7:13" ht="14.25" customHeight="1" x14ac:dyDescent="0.3">
      <c r="G66" s="12"/>
      <c r="J66" s="15">
        <v>101.532</v>
      </c>
      <c r="K66" s="15">
        <v>93.748999999999995</v>
      </c>
      <c r="M66" s="12"/>
    </row>
    <row r="67" spans="7:13" ht="14.25" customHeight="1" x14ac:dyDescent="0.3">
      <c r="G67" s="12"/>
      <c r="J67" s="15">
        <v>98.370999999999995</v>
      </c>
      <c r="K67" s="15">
        <v>93.748999999999995</v>
      </c>
      <c r="M67" s="12"/>
    </row>
    <row r="68" spans="7:13" ht="14.25" customHeight="1" x14ac:dyDescent="0.3">
      <c r="G68" s="12"/>
      <c r="K68" s="15">
        <v>96.117999999999995</v>
      </c>
      <c r="M68" s="12"/>
    </row>
    <row r="69" spans="7:13" ht="14.25" customHeight="1" x14ac:dyDescent="0.3">
      <c r="G69" s="12"/>
      <c r="K69" s="15">
        <v>96.647999999999996</v>
      </c>
      <c r="M69" s="12"/>
    </row>
    <row r="70" spans="7:13" ht="14.25" customHeight="1" x14ac:dyDescent="0.3">
      <c r="G70" s="12"/>
      <c r="K70" s="15">
        <v>88.438000000000002</v>
      </c>
      <c r="M70" s="12"/>
    </row>
    <row r="71" spans="7:13" ht="14.25" customHeight="1" x14ac:dyDescent="0.3">
      <c r="G71" s="12"/>
      <c r="K71" s="15">
        <v>94.159000000000006</v>
      </c>
      <c r="M71" s="12"/>
    </row>
    <row r="72" spans="7:13" ht="14.25" customHeight="1" x14ac:dyDescent="0.3">
      <c r="G72" s="12"/>
      <c r="K72" s="15">
        <v>95.557000000000002</v>
      </c>
      <c r="M72" s="12"/>
    </row>
    <row r="73" spans="7:13" ht="14.25" customHeight="1" x14ac:dyDescent="0.3">
      <c r="G73" s="12"/>
      <c r="K73" s="15">
        <v>103.773</v>
      </c>
      <c r="M73" s="12"/>
    </row>
    <row r="74" spans="7:13" ht="14.25" customHeight="1" x14ac:dyDescent="0.3">
      <c r="G74" s="12"/>
      <c r="M74" s="12"/>
    </row>
    <row r="75" spans="7:13" ht="14.25" customHeight="1" x14ac:dyDescent="0.3">
      <c r="G75" s="12"/>
      <c r="M75" s="12"/>
    </row>
    <row r="76" spans="7:13" ht="14.25" customHeight="1" x14ac:dyDescent="0.3">
      <c r="G76" s="12"/>
      <c r="M76" s="12"/>
    </row>
    <row r="77" spans="7:13" ht="14.25" customHeight="1" x14ac:dyDescent="0.3">
      <c r="G77" s="12"/>
      <c r="M77" s="12"/>
    </row>
    <row r="78" spans="7:13" ht="14.25" customHeight="1" x14ac:dyDescent="0.3">
      <c r="G78" s="12"/>
      <c r="M78" s="12"/>
    </row>
    <row r="79" spans="7:13" ht="14.25" customHeight="1" x14ac:dyDescent="0.3">
      <c r="G79" s="12"/>
      <c r="M79" s="12"/>
    </row>
    <row r="80" spans="7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15">
        <v>85.260999999999996</v>
      </c>
      <c r="C3" s="15">
        <v>112.672</v>
      </c>
      <c r="D3" s="15">
        <v>111.449</v>
      </c>
      <c r="E3" s="15">
        <v>112.90300000000001</v>
      </c>
      <c r="F3" s="15">
        <v>100.813</v>
      </c>
      <c r="G3" s="12"/>
      <c r="I3" s="15">
        <v>107.087</v>
      </c>
      <c r="J3" s="15">
        <v>102</v>
      </c>
      <c r="K3" s="15">
        <v>80</v>
      </c>
      <c r="L3" s="15">
        <v>109</v>
      </c>
      <c r="M3" s="12"/>
      <c r="N3" s="15">
        <v>78</v>
      </c>
      <c r="O3" s="15">
        <v>80</v>
      </c>
      <c r="P3" s="15">
        <v>72.938000000000002</v>
      </c>
      <c r="Q3" s="15">
        <v>80</v>
      </c>
      <c r="V3" s="7" t="s">
        <v>17</v>
      </c>
      <c r="W3" s="7">
        <f>AVERAGE(B$3:B$52)</f>
        <v>107.05680487804884</v>
      </c>
      <c r="Y3" s="7">
        <f>AVERAGE(N3:N43)</f>
        <v>83</v>
      </c>
      <c r="AA3" s="17"/>
    </row>
    <row r="4" spans="1:38" ht="14.25" customHeight="1" x14ac:dyDescent="0.3">
      <c r="B4" s="15">
        <v>93.221999999999994</v>
      </c>
      <c r="C4" s="15">
        <v>114.58799999999999</v>
      </c>
      <c r="D4" s="15">
        <v>105.009</v>
      </c>
      <c r="E4" s="15">
        <v>97.936999999999998</v>
      </c>
      <c r="F4" s="15">
        <v>115.538</v>
      </c>
      <c r="G4" s="12"/>
      <c r="I4" s="15">
        <v>112.354</v>
      </c>
      <c r="J4" s="15">
        <v>100</v>
      </c>
      <c r="K4" s="15">
        <v>99</v>
      </c>
      <c r="L4" s="15">
        <v>105</v>
      </c>
      <c r="M4" s="12"/>
      <c r="N4" s="15">
        <v>85</v>
      </c>
      <c r="O4" s="15">
        <v>69</v>
      </c>
      <c r="P4" s="15">
        <v>72.444999999999993</v>
      </c>
      <c r="Q4" s="15">
        <v>88</v>
      </c>
      <c r="V4" s="7" t="s">
        <v>18</v>
      </c>
      <c r="W4" s="7">
        <f>AVERAGE(C$3:C$52)</f>
        <v>110.53558000000001</v>
      </c>
      <c r="X4" s="7">
        <f>AVERAGE(I$3:I$52)</f>
        <v>106.24438888888888</v>
      </c>
      <c r="Y4" s="7">
        <f>AVERAGE(O3:O39)</f>
        <v>79.7</v>
      </c>
      <c r="AA4" s="17"/>
    </row>
    <row r="5" spans="1:38" ht="14.25" customHeight="1" x14ac:dyDescent="0.3">
      <c r="B5" s="15">
        <v>116.03400000000001</v>
      </c>
      <c r="C5" s="15">
        <v>110.488</v>
      </c>
      <c r="D5" s="15">
        <v>105.96</v>
      </c>
      <c r="E5" s="15">
        <v>105.85</v>
      </c>
      <c r="F5" s="15">
        <v>96.388000000000005</v>
      </c>
      <c r="G5" s="12"/>
      <c r="I5" s="15">
        <v>114.854</v>
      </c>
      <c r="J5" s="15">
        <v>105</v>
      </c>
      <c r="K5" s="15">
        <v>102</v>
      </c>
      <c r="L5" s="15">
        <v>91</v>
      </c>
      <c r="M5" s="12"/>
      <c r="N5" s="15">
        <v>72</v>
      </c>
      <c r="O5" s="15">
        <v>75</v>
      </c>
      <c r="P5" s="15">
        <v>76.908000000000001</v>
      </c>
      <c r="Q5" s="15">
        <v>73</v>
      </c>
      <c r="V5" s="7" t="s">
        <v>19</v>
      </c>
      <c r="W5" s="7">
        <f>AVERAGE(D$3:D$52)</f>
        <v>106.23038461538461</v>
      </c>
      <c r="X5" s="7">
        <f>AVERAGE(J$3:J$52)</f>
        <v>103.1875</v>
      </c>
      <c r="Y5" s="7">
        <f>AVERAGE(P3:P75)</f>
        <v>69.577749999999995</v>
      </c>
      <c r="AA5" s="17"/>
    </row>
    <row r="6" spans="1:38" ht="14.25" customHeight="1" x14ac:dyDescent="0.3">
      <c r="B6" s="15">
        <v>102.295</v>
      </c>
      <c r="C6" s="15">
        <v>113.788</v>
      </c>
      <c r="D6" s="15">
        <v>116.65</v>
      </c>
      <c r="E6" s="15">
        <v>102.164</v>
      </c>
      <c r="F6" s="15">
        <v>93.221999999999994</v>
      </c>
      <c r="G6" s="12"/>
      <c r="I6" s="15">
        <v>102.47</v>
      </c>
      <c r="J6" s="15">
        <v>96</v>
      </c>
      <c r="K6" s="15">
        <v>103</v>
      </c>
      <c r="L6" s="15">
        <v>112</v>
      </c>
      <c r="M6" s="12"/>
      <c r="N6" s="15">
        <v>83</v>
      </c>
      <c r="O6" s="15">
        <v>79</v>
      </c>
      <c r="P6" s="15">
        <v>72.394999999999996</v>
      </c>
      <c r="Q6" s="15">
        <v>76</v>
      </c>
      <c r="V6" s="7" t="s">
        <v>20</v>
      </c>
      <c r="W6" s="7">
        <f>AVERAGE(E$3:E$52)</f>
        <v>107.48590909090909</v>
      </c>
      <c r="X6" s="7">
        <f>AVERAGE(K$3:K$52)</f>
        <v>102.34210526315789</v>
      </c>
      <c r="Y6" s="7">
        <f>AVERAGE(Q3:Q75)</f>
        <v>78.5</v>
      </c>
    </row>
    <row r="7" spans="1:38" ht="14.25" customHeight="1" x14ac:dyDescent="0.3">
      <c r="B7" s="15">
        <v>115.24299999999999</v>
      </c>
      <c r="C7" s="15">
        <v>111.907</v>
      </c>
      <c r="D7" s="15">
        <v>108.41800000000001</v>
      </c>
      <c r="E7" s="15">
        <v>106.76900000000001</v>
      </c>
      <c r="F7" s="15">
        <v>113.236</v>
      </c>
      <c r="G7" s="12"/>
      <c r="I7" s="15">
        <v>113.646</v>
      </c>
      <c r="J7" s="15">
        <v>94</v>
      </c>
      <c r="K7" s="15">
        <v>104</v>
      </c>
      <c r="L7" s="15">
        <v>99</v>
      </c>
      <c r="M7" s="12"/>
      <c r="N7" s="15">
        <v>79</v>
      </c>
      <c r="O7" s="15">
        <v>67</v>
      </c>
      <c r="P7" s="15">
        <v>56.284999999999997</v>
      </c>
      <c r="Q7" s="15">
        <v>77</v>
      </c>
      <c r="V7" s="7" t="s">
        <v>21</v>
      </c>
      <c r="W7" s="7">
        <f>AVERAGE(F$3:F$52)</f>
        <v>107.77716326530614</v>
      </c>
      <c r="X7" s="7">
        <f>AVERAGE(L$3:L$52)</f>
        <v>102.42307692307692</v>
      </c>
    </row>
    <row r="8" spans="1:38" ht="14.25" customHeight="1" x14ac:dyDescent="0.3">
      <c r="B8" s="15">
        <v>111.69</v>
      </c>
      <c r="C8" s="15">
        <v>111.393</v>
      </c>
      <c r="D8" s="15">
        <v>95.725999999999999</v>
      </c>
      <c r="E8" s="15">
        <v>111.111</v>
      </c>
      <c r="F8" s="15">
        <v>109.748</v>
      </c>
      <c r="G8" s="12"/>
      <c r="I8" s="15">
        <v>120.503</v>
      </c>
      <c r="J8" s="15">
        <v>99</v>
      </c>
      <c r="K8" s="15">
        <v>100</v>
      </c>
      <c r="L8" s="15">
        <v>109</v>
      </c>
      <c r="M8" s="12"/>
      <c r="N8" s="15">
        <v>84</v>
      </c>
      <c r="O8" s="15">
        <v>81</v>
      </c>
      <c r="P8" s="15">
        <v>66.942999999999998</v>
      </c>
      <c r="Q8" s="15">
        <v>77</v>
      </c>
      <c r="V8" s="18" t="s">
        <v>60</v>
      </c>
      <c r="W8" s="18">
        <f t="shared" ref="W8:Y8" si="0">AVERAGE(W3:W7)</f>
        <v>107.81716836992973</v>
      </c>
      <c r="X8" s="18">
        <f t="shared" si="0"/>
        <v>103.54926776878091</v>
      </c>
      <c r="Y8" s="18">
        <f t="shared" si="0"/>
        <v>77.694437499999992</v>
      </c>
    </row>
    <row r="9" spans="1:38" ht="14.25" customHeight="1" x14ac:dyDescent="0.3">
      <c r="B9" s="15">
        <v>104.83</v>
      </c>
      <c r="C9" s="15">
        <v>119.202</v>
      </c>
      <c r="D9" s="15">
        <v>98.73</v>
      </c>
      <c r="E9" s="15">
        <v>106.29</v>
      </c>
      <c r="F9" s="15">
        <v>110.934</v>
      </c>
      <c r="G9" s="12"/>
      <c r="I9" s="15">
        <v>90.727999999999994</v>
      </c>
      <c r="J9" s="15">
        <v>85</v>
      </c>
      <c r="K9" s="15">
        <v>96</v>
      </c>
      <c r="L9" s="15">
        <v>102</v>
      </c>
      <c r="M9" s="12"/>
      <c r="N9" s="15">
        <v>84</v>
      </c>
      <c r="O9" s="15">
        <v>98</v>
      </c>
      <c r="P9" s="15">
        <v>74.108000000000004</v>
      </c>
      <c r="V9" s="18" t="s">
        <v>61</v>
      </c>
      <c r="W9" s="18">
        <f t="shared" ref="W9:Y9" si="1">STDEV(W3:W7)/SQRT(4)</f>
        <v>0.81383084207915235</v>
      </c>
      <c r="X9" s="18">
        <f t="shared" si="1"/>
        <v>0.91833639926183275</v>
      </c>
      <c r="Y9" s="18">
        <f t="shared" si="1"/>
        <v>2.8679380121275737</v>
      </c>
      <c r="Z9" s="17"/>
    </row>
    <row r="10" spans="1:38" ht="14.25" customHeight="1" x14ac:dyDescent="0.3">
      <c r="B10" s="15">
        <v>116.23399999999999</v>
      </c>
      <c r="C10" s="15">
        <v>110.286</v>
      </c>
      <c r="D10" s="15">
        <v>107.63800000000001</v>
      </c>
      <c r="E10" s="15">
        <v>116.887</v>
      </c>
      <c r="F10" s="15">
        <v>101.256</v>
      </c>
      <c r="G10" s="12"/>
      <c r="I10" s="15">
        <v>103.626</v>
      </c>
      <c r="J10" s="15">
        <v>115</v>
      </c>
      <c r="K10" s="15">
        <v>94</v>
      </c>
      <c r="L10" s="15">
        <v>98</v>
      </c>
      <c r="M10" s="12"/>
      <c r="N10" s="15">
        <v>91</v>
      </c>
      <c r="O10" s="15">
        <v>87</v>
      </c>
      <c r="P10" s="15">
        <v>64.599999999999994</v>
      </c>
      <c r="Z10" s="17"/>
    </row>
    <row r="11" spans="1:38" ht="14.25" customHeight="1" x14ac:dyDescent="0.3">
      <c r="B11" s="15">
        <v>104.992</v>
      </c>
      <c r="C11" s="15">
        <v>107.92100000000001</v>
      </c>
      <c r="D11" s="15">
        <v>105.443</v>
      </c>
      <c r="E11" s="15">
        <v>122.369</v>
      </c>
      <c r="F11" s="15">
        <v>106.053</v>
      </c>
      <c r="G11" s="12"/>
      <c r="I11" s="15">
        <v>102.854</v>
      </c>
      <c r="J11" s="15">
        <v>120</v>
      </c>
      <c r="K11" s="15">
        <v>102</v>
      </c>
      <c r="L11" s="15">
        <v>97</v>
      </c>
      <c r="M11" s="12"/>
      <c r="N11" s="15">
        <v>67</v>
      </c>
      <c r="O11" s="15">
        <v>87</v>
      </c>
      <c r="V11" s="7" t="s">
        <v>62</v>
      </c>
      <c r="W11" s="7">
        <f>MIN(B3:F325)</f>
        <v>82.787000000000006</v>
      </c>
      <c r="X11" s="7">
        <f>MIN(H3:L325)</f>
        <v>80</v>
      </c>
      <c r="Y11" s="7">
        <f>MIN(N3:R325)</f>
        <v>56.284999999999997</v>
      </c>
    </row>
    <row r="12" spans="1:38" ht="14.25" customHeight="1" x14ac:dyDescent="0.3">
      <c r="B12" s="15">
        <v>102.65300000000001</v>
      </c>
      <c r="C12" s="15">
        <v>98.192999999999998</v>
      </c>
      <c r="D12" s="15">
        <v>106.98699999999999</v>
      </c>
      <c r="E12" s="15">
        <v>100.02800000000001</v>
      </c>
      <c r="F12" s="15">
        <v>107.896</v>
      </c>
      <c r="G12" s="12"/>
      <c r="I12" s="15">
        <v>122.51600000000001</v>
      </c>
      <c r="J12" s="15">
        <v>116</v>
      </c>
      <c r="K12" s="15">
        <v>103</v>
      </c>
      <c r="L12" s="15">
        <v>105</v>
      </c>
      <c r="M12" s="12"/>
      <c r="N12" s="15">
        <v>79</v>
      </c>
      <c r="O12" s="15">
        <v>74</v>
      </c>
      <c r="V12" s="7" t="s">
        <v>63</v>
      </c>
      <c r="W12" s="7">
        <f>MAX(B4:F326)</f>
        <v>126.55200000000001</v>
      </c>
      <c r="X12" s="7">
        <f>MAX(H3:L325)</f>
        <v>122.51600000000001</v>
      </c>
      <c r="Y12" s="7">
        <f>MAX(N3:R325)</f>
        <v>99</v>
      </c>
    </row>
    <row r="13" spans="1:38" ht="14.25" customHeight="1" x14ac:dyDescent="0.3">
      <c r="B13" s="15">
        <v>92.45</v>
      </c>
      <c r="C13" s="15">
        <v>103.70399999999999</v>
      </c>
      <c r="D13" s="15">
        <v>96.546000000000006</v>
      </c>
      <c r="E13" s="15">
        <v>100.03700000000001</v>
      </c>
      <c r="F13" s="15">
        <v>101.11499999999999</v>
      </c>
      <c r="G13" s="12"/>
      <c r="I13" s="15">
        <v>88.994</v>
      </c>
      <c r="J13" s="15">
        <v>98</v>
      </c>
      <c r="K13" s="15">
        <v>107</v>
      </c>
      <c r="L13" s="15">
        <v>100</v>
      </c>
      <c r="M13" s="12"/>
      <c r="N13" s="15">
        <v>82</v>
      </c>
      <c r="V13" s="1" t="s">
        <v>67</v>
      </c>
      <c r="W13" s="20">
        <f t="shared" ref="W13:Y13" si="2">(W27/W3)</f>
        <v>8.6805769812226236E-2</v>
      </c>
      <c r="X13" s="20" t="e">
        <f t="shared" si="2"/>
        <v>#DIV/0!</v>
      </c>
      <c r="Y13" s="20">
        <f t="shared" si="2"/>
        <v>0.10283903095552259</v>
      </c>
    </row>
    <row r="14" spans="1:38" ht="14.25" customHeight="1" x14ac:dyDescent="0.3">
      <c r="B14" s="15">
        <v>107.371</v>
      </c>
      <c r="C14" s="15">
        <v>119.383</v>
      </c>
      <c r="D14" s="15">
        <v>120.063</v>
      </c>
      <c r="F14" s="15">
        <v>82.787000000000006</v>
      </c>
      <c r="G14" s="12"/>
      <c r="I14" s="15">
        <v>98.266000000000005</v>
      </c>
      <c r="J14" s="15">
        <v>110</v>
      </c>
      <c r="K14" s="15">
        <v>101</v>
      </c>
      <c r="L14" s="15">
        <v>95</v>
      </c>
      <c r="M14" s="12"/>
      <c r="N14" s="15">
        <v>78</v>
      </c>
    </row>
    <row r="15" spans="1:38" ht="14.25" customHeight="1" x14ac:dyDescent="0.3">
      <c r="B15" s="15">
        <v>102.04900000000001</v>
      </c>
      <c r="C15" s="15">
        <v>103.072</v>
      </c>
      <c r="D15" s="15">
        <v>107.521</v>
      </c>
      <c r="F15" s="15">
        <v>113.283</v>
      </c>
      <c r="G15" s="12"/>
      <c r="I15" s="15">
        <v>105.375</v>
      </c>
      <c r="J15" s="15">
        <v>93</v>
      </c>
      <c r="K15" s="15">
        <v>96</v>
      </c>
      <c r="L15" s="15">
        <v>109</v>
      </c>
      <c r="M15" s="12"/>
      <c r="N15" s="15">
        <v>99</v>
      </c>
    </row>
    <row r="16" spans="1:38" ht="14.25" customHeight="1" x14ac:dyDescent="0.3">
      <c r="B16" s="15">
        <v>91.230999999999995</v>
      </c>
      <c r="C16" s="15">
        <v>113.646</v>
      </c>
      <c r="D16" s="15">
        <v>110.05800000000001</v>
      </c>
      <c r="F16" s="15">
        <v>109.241</v>
      </c>
      <c r="G16" s="12"/>
      <c r="I16" s="15">
        <v>108.97799999999999</v>
      </c>
      <c r="J16" s="15">
        <v>105</v>
      </c>
      <c r="K16" s="15">
        <v>100</v>
      </c>
      <c r="L16" s="15">
        <v>113</v>
      </c>
      <c r="M16" s="12"/>
      <c r="N16" s="15">
        <v>98</v>
      </c>
    </row>
    <row r="17" spans="2:26" ht="14.25" customHeight="1" x14ac:dyDescent="0.3">
      <c r="B17" s="15">
        <v>98.82</v>
      </c>
      <c r="C17" s="15">
        <v>112.354</v>
      </c>
      <c r="D17" s="15">
        <v>105.10299999999999</v>
      </c>
      <c r="F17" s="15">
        <v>103.497</v>
      </c>
      <c r="G17" s="12"/>
      <c r="I17" s="15">
        <v>117.55200000000001</v>
      </c>
      <c r="J17" s="15">
        <v>102</v>
      </c>
      <c r="K17" s="15">
        <v>95</v>
      </c>
      <c r="L17" s="15">
        <v>106</v>
      </c>
      <c r="M17" s="12"/>
      <c r="N17" s="15">
        <v>86</v>
      </c>
      <c r="U17" s="19"/>
      <c r="V17" s="7" t="s">
        <v>64</v>
      </c>
      <c r="Z17" s="18"/>
    </row>
    <row r="18" spans="2:26" ht="14.25" customHeight="1" x14ac:dyDescent="0.3">
      <c r="B18" s="15">
        <v>124.69</v>
      </c>
      <c r="C18" s="15">
        <v>107.97</v>
      </c>
      <c r="D18" s="15">
        <v>86.709000000000003</v>
      </c>
      <c r="F18" s="15">
        <v>104.256</v>
      </c>
      <c r="G18" s="12"/>
      <c r="I18" s="15">
        <v>106.56699999999999</v>
      </c>
      <c r="J18" s="15">
        <v>111</v>
      </c>
      <c r="K18" s="15">
        <v>110</v>
      </c>
      <c r="L18" s="15">
        <v>109</v>
      </c>
      <c r="M18" s="12"/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15">
        <v>100.999</v>
      </c>
      <c r="C19" s="15">
        <v>113.117</v>
      </c>
      <c r="D19" s="15">
        <v>87.347999999999999</v>
      </c>
      <c r="F19" s="15">
        <v>96.117999999999995</v>
      </c>
      <c r="G19" s="12"/>
      <c r="I19" s="15">
        <v>98.165000000000006</v>
      </c>
      <c r="K19" s="15">
        <v>98</v>
      </c>
      <c r="L19" s="15">
        <v>107</v>
      </c>
      <c r="M19" s="12"/>
      <c r="V19" s="7" t="s">
        <v>17</v>
      </c>
      <c r="W19" s="7">
        <f>COUNT(B3:B134)</f>
        <v>41</v>
      </c>
      <c r="X19" s="7">
        <f>COUNT(H3:H134)</f>
        <v>0</v>
      </c>
      <c r="Y19" s="7">
        <f>COUNT(N3:N42)</f>
        <v>15</v>
      </c>
    </row>
    <row r="20" spans="2:26" ht="14.25" customHeight="1" x14ac:dyDescent="0.3">
      <c r="B20" s="15">
        <v>117.316</v>
      </c>
      <c r="C20" s="15">
        <v>126.55200000000001</v>
      </c>
      <c r="D20" s="15">
        <v>107.904</v>
      </c>
      <c r="F20" s="15">
        <v>121.42100000000001</v>
      </c>
      <c r="G20" s="12"/>
      <c r="I20" s="15">
        <v>97.864000000000004</v>
      </c>
      <c r="K20" s="15">
        <v>113</v>
      </c>
      <c r="L20" s="15">
        <v>106</v>
      </c>
      <c r="M20" s="12"/>
      <c r="V20" s="7" t="s">
        <v>18</v>
      </c>
      <c r="W20" s="7">
        <f>COUNT(C3:C134)</f>
        <v>54</v>
      </c>
      <c r="X20" s="7">
        <f>COUNT(I3:I134)</f>
        <v>18</v>
      </c>
      <c r="Y20" s="7">
        <f>COUNT(O3:O98)</f>
        <v>10</v>
      </c>
    </row>
    <row r="21" spans="2:26" ht="14.25" customHeight="1" x14ac:dyDescent="0.3">
      <c r="B21" s="15">
        <v>117.53</v>
      </c>
      <c r="C21" s="15">
        <v>99.326999999999998</v>
      </c>
      <c r="D21" s="15">
        <v>111.369</v>
      </c>
      <c r="F21" s="15">
        <v>125.3</v>
      </c>
      <c r="G21" s="12"/>
      <c r="K21" s="15">
        <v>111</v>
      </c>
      <c r="L21" s="15">
        <v>96</v>
      </c>
      <c r="M21" s="12"/>
      <c r="V21" s="7" t="s">
        <v>19</v>
      </c>
      <c r="W21" s="7">
        <f>COUNT(D3:D134)</f>
        <v>26</v>
      </c>
      <c r="X21" s="7">
        <f>COUNT(J3:J134)</f>
        <v>16</v>
      </c>
      <c r="Y21" s="7">
        <f>COUNT(P3:P241)</f>
        <v>8</v>
      </c>
    </row>
    <row r="22" spans="2:26" ht="14.25" customHeight="1" x14ac:dyDescent="0.3">
      <c r="B22" s="15">
        <v>105.443</v>
      </c>
      <c r="C22" s="15">
        <v>114.283</v>
      </c>
      <c r="D22" s="15">
        <v>112.831</v>
      </c>
      <c r="F22" s="15">
        <v>112.90300000000001</v>
      </c>
      <c r="G22" s="12"/>
      <c r="K22" s="15">
        <v>111</v>
      </c>
      <c r="L22" s="15">
        <v>104</v>
      </c>
      <c r="M22" s="12"/>
      <c r="V22" s="7" t="s">
        <v>20</v>
      </c>
      <c r="W22" s="7">
        <f>COUNT(E3:E134)</f>
        <v>11</v>
      </c>
      <c r="X22" s="7">
        <f>COUNT(K3:K134)</f>
        <v>38</v>
      </c>
      <c r="Y22" s="7">
        <f>COUNT(Q3:Q241)</f>
        <v>6</v>
      </c>
      <c r="Z22" s="17"/>
    </row>
    <row r="23" spans="2:26" ht="14.25" customHeight="1" x14ac:dyDescent="0.3">
      <c r="B23" s="15">
        <v>122.164</v>
      </c>
      <c r="C23" s="15">
        <v>114.16500000000001</v>
      </c>
      <c r="D23" s="15">
        <v>104.71899999999999</v>
      </c>
      <c r="F23" s="15">
        <v>105.85</v>
      </c>
      <c r="G23" s="12"/>
      <c r="K23" s="15">
        <v>102</v>
      </c>
      <c r="L23" s="15">
        <v>103</v>
      </c>
      <c r="M23" s="12"/>
      <c r="V23" s="7" t="s">
        <v>21</v>
      </c>
      <c r="W23" s="7">
        <f>COUNT(F3:F134)</f>
        <v>49</v>
      </c>
      <c r="X23" s="7">
        <f>COUNT(L3:L134)</f>
        <v>26</v>
      </c>
      <c r="Y23" s="7">
        <f>COUNT(R3:R275)</f>
        <v>0</v>
      </c>
      <c r="Z23" s="17"/>
    </row>
    <row r="24" spans="2:26" ht="14.25" customHeight="1" x14ac:dyDescent="0.3">
      <c r="B24" s="15">
        <v>109.55200000000001</v>
      </c>
      <c r="C24" s="15">
        <v>119.202</v>
      </c>
      <c r="D24" s="15">
        <v>115.833</v>
      </c>
      <c r="F24" s="15">
        <v>92.090999999999994</v>
      </c>
      <c r="G24" s="12"/>
      <c r="K24" s="15">
        <v>91</v>
      </c>
      <c r="L24" s="15">
        <v>103</v>
      </c>
      <c r="M24" s="12"/>
      <c r="U24" s="7" t="s">
        <v>65</v>
      </c>
    </row>
    <row r="25" spans="2:26" ht="14.25" customHeight="1" x14ac:dyDescent="0.3">
      <c r="B25" s="15">
        <v>102.505</v>
      </c>
      <c r="C25" s="15">
        <v>112.712</v>
      </c>
      <c r="D25" s="15">
        <v>113.812</v>
      </c>
      <c r="F25" s="15">
        <v>99.137</v>
      </c>
      <c r="G25" s="12"/>
      <c r="K25" s="15">
        <v>90</v>
      </c>
      <c r="L25" s="15">
        <v>102</v>
      </c>
      <c r="M25" s="12"/>
    </row>
    <row r="26" spans="2:26" ht="14.25" customHeight="1" x14ac:dyDescent="0.3">
      <c r="B26" s="15">
        <v>111.706</v>
      </c>
      <c r="C26" s="15">
        <v>119.675</v>
      </c>
      <c r="D26" s="15">
        <v>119.345</v>
      </c>
      <c r="F26" s="15">
        <v>113.307</v>
      </c>
      <c r="G26" s="12"/>
      <c r="K26" s="15">
        <v>114</v>
      </c>
      <c r="L26" s="15">
        <v>89</v>
      </c>
      <c r="M26" s="12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15">
        <v>111.32899999999999</v>
      </c>
      <c r="C27" s="15">
        <v>121.642</v>
      </c>
      <c r="D27" s="15">
        <v>105.10299999999999</v>
      </c>
      <c r="F27" s="15">
        <v>119.884</v>
      </c>
      <c r="G27" s="12"/>
      <c r="K27" s="15">
        <v>109</v>
      </c>
      <c r="L27" s="15">
        <v>98</v>
      </c>
      <c r="M27" s="12"/>
      <c r="V27" s="7" t="s">
        <v>17</v>
      </c>
      <c r="W27" s="7">
        <f>STDEV(B$3:B$52)</f>
        <v>9.2931483610763266</v>
      </c>
      <c r="Y27" s="7">
        <f>STDEV(N3:N292)</f>
        <v>8.5356395693083744</v>
      </c>
    </row>
    <row r="28" spans="2:26" ht="14.25" customHeight="1" x14ac:dyDescent="0.3">
      <c r="B28" s="15">
        <v>118.11499999999999</v>
      </c>
      <c r="C28" s="15">
        <v>97.864000000000004</v>
      </c>
      <c r="D28" s="15">
        <v>95.715999999999994</v>
      </c>
      <c r="F28" s="15">
        <v>108.59099999999999</v>
      </c>
      <c r="G28" s="12"/>
      <c r="K28" s="15">
        <v>114</v>
      </c>
      <c r="L28" s="15">
        <v>96</v>
      </c>
      <c r="M28" s="12"/>
      <c r="V28" s="7" t="s">
        <v>18</v>
      </c>
      <c r="W28" s="7">
        <f>STDEV(C$3:C$52)</f>
        <v>7.3807822081181511</v>
      </c>
      <c r="X28" s="7">
        <f>STDEV(I$3:I$52)</f>
        <v>9.5218251039628719</v>
      </c>
      <c r="Y28" s="7">
        <f>STDEV(O3:O137)</f>
        <v>9.2742175471093482</v>
      </c>
    </row>
    <row r="29" spans="2:26" ht="14.25" customHeight="1" x14ac:dyDescent="0.3">
      <c r="B29" s="15">
        <v>105.145</v>
      </c>
      <c r="C29" s="15">
        <v>104.932</v>
      </c>
      <c r="F29" s="15">
        <v>99.759</v>
      </c>
      <c r="G29" s="12"/>
      <c r="K29" s="15">
        <v>107</v>
      </c>
      <c r="M29" s="12"/>
      <c r="V29" s="7" t="s">
        <v>19</v>
      </c>
      <c r="W29" s="7">
        <f>STDEV(D$3:D$52)</f>
        <v>8.6274808516828276</v>
      </c>
      <c r="X29" s="7">
        <f>STDEV(J$3:J$52)</f>
        <v>9.4107651123593552</v>
      </c>
      <c r="Y29" s="7">
        <f>STDEV(P3:P121)</f>
        <v>6.6560620650866635</v>
      </c>
    </row>
    <row r="30" spans="2:26" ht="14.25" customHeight="1" x14ac:dyDescent="0.3">
      <c r="B30" s="15">
        <v>104.71899999999999</v>
      </c>
      <c r="C30" s="15">
        <v>97.716999999999999</v>
      </c>
      <c r="F30" s="15">
        <v>109.34699999999999</v>
      </c>
      <c r="G30" s="12"/>
      <c r="K30" s="15">
        <v>104</v>
      </c>
      <c r="M30" s="12"/>
      <c r="V30" s="7" t="s">
        <v>20</v>
      </c>
      <c r="W30" s="7">
        <f>STDEV(E$3:E$52)</f>
        <v>7.6655362167893433</v>
      </c>
      <c r="X30" s="7">
        <f>STDEV(K$3:K$52)</f>
        <v>8.8844726859583023</v>
      </c>
      <c r="Y30" s="7">
        <f>STDEV(Q3:Q121)</f>
        <v>5.1672042731055257</v>
      </c>
    </row>
    <row r="31" spans="2:26" ht="14.25" customHeight="1" x14ac:dyDescent="0.3">
      <c r="B31" s="15">
        <v>86.221999999999994</v>
      </c>
      <c r="C31" s="15">
        <v>106.095</v>
      </c>
      <c r="F31" s="15">
        <v>105.825</v>
      </c>
      <c r="G31" s="12"/>
      <c r="K31" s="15">
        <v>112</v>
      </c>
      <c r="M31" s="12"/>
      <c r="V31" s="7" t="s">
        <v>21</v>
      </c>
      <c r="W31" s="7">
        <f>STDEV(F$3:F$52)</f>
        <v>8.9582187388335814</v>
      </c>
      <c r="X31" s="7">
        <f>STDEV(L$3:L$52)</f>
        <v>6.242903663668546</v>
      </c>
    </row>
    <row r="32" spans="2:26" ht="14.25" customHeight="1" x14ac:dyDescent="0.3">
      <c r="B32" s="15">
        <v>120.063</v>
      </c>
      <c r="C32" s="15">
        <v>122.40600000000001</v>
      </c>
      <c r="F32" s="15">
        <v>119.675</v>
      </c>
      <c r="G32" s="12"/>
      <c r="K32" s="15">
        <v>101</v>
      </c>
      <c r="M32" s="12"/>
    </row>
    <row r="33" spans="2:25" ht="14.25" customHeight="1" x14ac:dyDescent="0.3">
      <c r="B33" s="15">
        <v>102.47</v>
      </c>
      <c r="C33" s="15">
        <v>112.474</v>
      </c>
      <c r="F33" s="15">
        <v>113.61499999999999</v>
      </c>
      <c r="G33" s="12"/>
      <c r="K33" s="15">
        <v>114</v>
      </c>
      <c r="M33" s="12"/>
    </row>
    <row r="34" spans="2:25" ht="14.25" customHeight="1" x14ac:dyDescent="0.3">
      <c r="B34" s="15">
        <v>101.636</v>
      </c>
      <c r="C34" s="15">
        <v>106.836</v>
      </c>
      <c r="F34" s="15">
        <v>120.399</v>
      </c>
      <c r="G34" s="12"/>
      <c r="K34" s="15">
        <v>93</v>
      </c>
      <c r="M34" s="12"/>
      <c r="U34" s="1" t="s">
        <v>66</v>
      </c>
    </row>
    <row r="35" spans="2:25" ht="14.25" customHeight="1" x14ac:dyDescent="0.3">
      <c r="B35" s="15">
        <v>97.725999999999999</v>
      </c>
      <c r="C35" s="15">
        <v>115.399</v>
      </c>
      <c r="F35" s="15">
        <v>121.878</v>
      </c>
      <c r="G35" s="12"/>
      <c r="K35" s="15">
        <v>85</v>
      </c>
      <c r="M35" s="12"/>
      <c r="W35" s="6" t="s">
        <v>16</v>
      </c>
      <c r="X35" s="6" t="s">
        <v>22</v>
      </c>
      <c r="Y35" s="6" t="s">
        <v>23</v>
      </c>
    </row>
    <row r="36" spans="2:25" ht="14.25" customHeight="1" x14ac:dyDescent="0.3">
      <c r="B36" s="15">
        <v>115.313</v>
      </c>
      <c r="C36" s="15">
        <v>114.604</v>
      </c>
      <c r="F36" s="15">
        <v>97.423000000000002</v>
      </c>
      <c r="G36" s="12"/>
      <c r="K36" s="15">
        <v>88</v>
      </c>
      <c r="M36" s="12"/>
      <c r="V36" s="7" t="s">
        <v>17</v>
      </c>
      <c r="W36" s="20">
        <f t="shared" ref="W36:Y36" si="3">(W27/W3)</f>
        <v>8.6805769812226236E-2</v>
      </c>
      <c r="X36" s="20" t="e">
        <f t="shared" si="3"/>
        <v>#DIV/0!</v>
      </c>
      <c r="Y36" s="20">
        <f t="shared" si="3"/>
        <v>0.10283903095552259</v>
      </c>
    </row>
    <row r="37" spans="2:25" ht="14.25" customHeight="1" x14ac:dyDescent="0.3">
      <c r="B37" s="15">
        <v>107.904</v>
      </c>
      <c r="C37" s="15">
        <v>114.565</v>
      </c>
      <c r="F37" s="15">
        <v>117.339</v>
      </c>
      <c r="G37" s="12"/>
      <c r="K37" s="15">
        <v>110</v>
      </c>
      <c r="M37" s="12"/>
      <c r="V37" s="7" t="s">
        <v>18</v>
      </c>
      <c r="W37" s="20">
        <f t="shared" ref="W37:Y37" si="4">(W28/W4)</f>
        <v>6.6772908850870921E-2</v>
      </c>
      <c r="X37" s="20">
        <f t="shared" si="4"/>
        <v>8.9621910423155274E-2</v>
      </c>
      <c r="Y37" s="20">
        <f t="shared" si="4"/>
        <v>0.11636408465632808</v>
      </c>
    </row>
    <row r="38" spans="2:25" ht="14.25" customHeight="1" x14ac:dyDescent="0.3">
      <c r="B38" s="15">
        <v>113.599</v>
      </c>
      <c r="C38" s="15">
        <v>107.163</v>
      </c>
      <c r="F38" s="15">
        <v>118.82599999999999</v>
      </c>
      <c r="G38" s="12"/>
      <c r="K38" s="15">
        <v>102</v>
      </c>
      <c r="M38" s="12"/>
      <c r="V38" s="7" t="s">
        <v>19</v>
      </c>
      <c r="W38" s="20">
        <f t="shared" ref="W38:Y38" si="5">(W29/W5)</f>
        <v>8.1214813284535253E-2</v>
      </c>
      <c r="X38" s="20">
        <f t="shared" si="5"/>
        <v>9.1200631010145181E-2</v>
      </c>
      <c r="Y38" s="20">
        <f t="shared" si="5"/>
        <v>9.5663657779773911E-2</v>
      </c>
    </row>
    <row r="39" spans="2:25" ht="14.25" customHeight="1" x14ac:dyDescent="0.3">
      <c r="B39" s="15">
        <v>105.009</v>
      </c>
      <c r="C39" s="15">
        <v>112.258</v>
      </c>
      <c r="F39" s="15">
        <v>108.715</v>
      </c>
      <c r="G39" s="12"/>
      <c r="K39" s="15">
        <v>119</v>
      </c>
      <c r="M39" s="12"/>
      <c r="V39" s="7" t="s">
        <v>20</v>
      </c>
      <c r="W39" s="20">
        <f t="shared" ref="W39:Y39" si="6">(W30/W6)</f>
        <v>7.1316661705917286E-2</v>
      </c>
      <c r="X39" s="20">
        <f t="shared" si="6"/>
        <v>8.6811509916794941E-2</v>
      </c>
      <c r="Y39" s="20">
        <f t="shared" si="6"/>
        <v>6.5824258256121343E-2</v>
      </c>
    </row>
    <row r="40" spans="2:25" ht="14.25" customHeight="1" x14ac:dyDescent="0.3">
      <c r="B40" s="15">
        <v>114.46299999999999</v>
      </c>
      <c r="C40" s="15">
        <v>101.68</v>
      </c>
      <c r="F40" s="15">
        <v>110.59399999999999</v>
      </c>
      <c r="G40" s="12"/>
      <c r="K40" s="15">
        <v>109</v>
      </c>
      <c r="M40" s="12"/>
      <c r="V40" s="7" t="s">
        <v>21</v>
      </c>
      <c r="W40" s="20">
        <f t="shared" ref="W40:Y40" si="7">(W31/W7)</f>
        <v>8.3117967363660089E-2</v>
      </c>
      <c r="X40" s="20">
        <f t="shared" si="7"/>
        <v>6.0952119885611042E-2</v>
      </c>
      <c r="Y40" s="20" t="e">
        <f t="shared" si="7"/>
        <v>#DIV/0!</v>
      </c>
    </row>
    <row r="41" spans="2:25" ht="14.25" customHeight="1" x14ac:dyDescent="0.3">
      <c r="B41" s="15">
        <v>109.249</v>
      </c>
      <c r="C41" s="15">
        <v>109.18300000000001</v>
      </c>
      <c r="F41" s="15">
        <v>109.895</v>
      </c>
      <c r="G41" s="12"/>
      <c r="M41" s="12"/>
    </row>
    <row r="42" spans="2:25" ht="14.25" customHeight="1" x14ac:dyDescent="0.3">
      <c r="B42" s="15">
        <v>110.715</v>
      </c>
      <c r="C42" s="15">
        <v>110.837</v>
      </c>
      <c r="F42" s="15">
        <v>102.05800000000001</v>
      </c>
      <c r="G42" s="12"/>
      <c r="M42" s="12"/>
    </row>
    <row r="43" spans="2:25" ht="14.25" customHeight="1" x14ac:dyDescent="0.3">
      <c r="B43" s="15">
        <v>109.372</v>
      </c>
      <c r="C43" s="15">
        <v>96.462000000000003</v>
      </c>
      <c r="F43" s="15">
        <v>109.773</v>
      </c>
      <c r="G43" s="12"/>
      <c r="M43" s="12"/>
    </row>
    <row r="44" spans="2:25" ht="14.25" customHeight="1" x14ac:dyDescent="0.3">
      <c r="C44" s="15">
        <v>102.54900000000001</v>
      </c>
      <c r="F44" s="15">
        <v>108.63200000000001</v>
      </c>
      <c r="G44" s="12"/>
      <c r="M44" s="12"/>
    </row>
    <row r="45" spans="2:25" ht="14.25" customHeight="1" x14ac:dyDescent="0.3">
      <c r="C45" s="15">
        <v>92.673000000000002</v>
      </c>
      <c r="F45" s="15">
        <v>109.968</v>
      </c>
      <c r="G45" s="12"/>
      <c r="M45" s="12"/>
    </row>
    <row r="46" spans="2:25" ht="14.25" customHeight="1" x14ac:dyDescent="0.3">
      <c r="C46" s="15">
        <v>112.474</v>
      </c>
      <c r="F46" s="15">
        <v>106.43300000000001</v>
      </c>
      <c r="G46" s="12"/>
      <c r="M46" s="12"/>
    </row>
    <row r="47" spans="2:25" ht="14.25" customHeight="1" x14ac:dyDescent="0.3">
      <c r="C47" s="15">
        <v>109.773</v>
      </c>
      <c r="F47" s="15">
        <v>102.453</v>
      </c>
      <c r="G47" s="12"/>
      <c r="M47" s="12"/>
    </row>
    <row r="48" spans="2:25" ht="14.25" customHeight="1" x14ac:dyDescent="0.3">
      <c r="C48" s="15">
        <v>107.096</v>
      </c>
      <c r="F48" s="15">
        <v>92.206999999999994</v>
      </c>
      <c r="G48" s="12"/>
      <c r="M48" s="12"/>
    </row>
    <row r="49" spans="3:13" ht="14.25" customHeight="1" x14ac:dyDescent="0.3">
      <c r="C49" s="15">
        <v>122.369</v>
      </c>
      <c r="F49" s="15">
        <v>113.78</v>
      </c>
      <c r="G49" s="12"/>
      <c r="M49" s="12"/>
    </row>
    <row r="50" spans="3:13" ht="14.25" customHeight="1" x14ac:dyDescent="0.3">
      <c r="C50" s="15">
        <v>110.715</v>
      </c>
      <c r="F50" s="15">
        <v>117.339</v>
      </c>
      <c r="G50" s="12"/>
      <c r="M50" s="12"/>
    </row>
    <row r="51" spans="3:13" ht="14.25" customHeight="1" x14ac:dyDescent="0.3">
      <c r="C51" s="15">
        <v>118.95399999999999</v>
      </c>
      <c r="F51" s="15">
        <v>101.283</v>
      </c>
      <c r="G51" s="12"/>
      <c r="M51" s="12"/>
    </row>
    <row r="52" spans="3:13" ht="14.25" customHeight="1" x14ac:dyDescent="0.3">
      <c r="C52" s="15">
        <v>108.459</v>
      </c>
      <c r="G52" s="12"/>
      <c r="M52" s="12"/>
    </row>
    <row r="53" spans="3:13" ht="14.25" customHeight="1" x14ac:dyDescent="0.3">
      <c r="C53" s="15">
        <v>92.090999999999994</v>
      </c>
      <c r="G53" s="12"/>
      <c r="M53" s="12"/>
    </row>
    <row r="54" spans="3:13" ht="14.25" customHeight="1" x14ac:dyDescent="0.3">
      <c r="C54" s="15">
        <v>106.584</v>
      </c>
      <c r="G54" s="12"/>
      <c r="M54" s="12"/>
    </row>
    <row r="55" spans="3:13" ht="14.25" customHeight="1" x14ac:dyDescent="0.3">
      <c r="C55" s="15">
        <v>103.21</v>
      </c>
      <c r="G55" s="12"/>
      <c r="M55" s="12"/>
    </row>
    <row r="56" spans="3:13" ht="14.25" customHeight="1" x14ac:dyDescent="0.3">
      <c r="C56" s="15">
        <v>117.38500000000001</v>
      </c>
      <c r="G56" s="12"/>
      <c r="M56" s="12"/>
    </row>
    <row r="57" spans="3:13" ht="14.25" customHeight="1" x14ac:dyDescent="0.3">
      <c r="G57" s="12"/>
      <c r="M57" s="12"/>
    </row>
    <row r="58" spans="3:13" ht="14.25" customHeight="1" x14ac:dyDescent="0.3">
      <c r="G58" s="12"/>
      <c r="M58" s="12"/>
    </row>
    <row r="59" spans="3:13" ht="14.25" customHeight="1" x14ac:dyDescent="0.3">
      <c r="G59" s="12"/>
      <c r="M59" s="12"/>
    </row>
    <row r="60" spans="3:13" ht="14.25" customHeight="1" x14ac:dyDescent="0.3">
      <c r="G60" s="12"/>
      <c r="M60" s="12"/>
    </row>
    <row r="61" spans="3:13" ht="14.25" customHeight="1" x14ac:dyDescent="0.3">
      <c r="G61" s="12"/>
      <c r="M61" s="12"/>
    </row>
    <row r="62" spans="3:13" ht="14.25" customHeight="1" x14ac:dyDescent="0.3">
      <c r="G62" s="12"/>
      <c r="M62" s="12"/>
    </row>
    <row r="63" spans="3:13" ht="14.25" customHeight="1" x14ac:dyDescent="0.3">
      <c r="G63" s="12"/>
      <c r="M63" s="12"/>
    </row>
    <row r="64" spans="3:13" ht="14.25" customHeight="1" x14ac:dyDescent="0.3">
      <c r="G64" s="12"/>
      <c r="M64" s="12"/>
    </row>
    <row r="65" spans="7:13" ht="14.25" customHeight="1" x14ac:dyDescent="0.3">
      <c r="G65" s="12"/>
      <c r="M65" s="12"/>
    </row>
    <row r="66" spans="7:13" ht="14.25" customHeight="1" x14ac:dyDescent="0.3">
      <c r="G66" s="12"/>
      <c r="M66" s="12"/>
    </row>
    <row r="67" spans="7:13" ht="14.25" customHeight="1" x14ac:dyDescent="0.3">
      <c r="G67" s="12"/>
      <c r="M67" s="12"/>
    </row>
    <row r="68" spans="7:13" ht="14.25" customHeight="1" x14ac:dyDescent="0.3">
      <c r="G68" s="12"/>
      <c r="M68" s="12"/>
    </row>
    <row r="69" spans="7:13" ht="14.25" customHeight="1" x14ac:dyDescent="0.3">
      <c r="G69" s="12"/>
      <c r="M69" s="12"/>
    </row>
    <row r="70" spans="7:13" ht="14.25" customHeight="1" x14ac:dyDescent="0.3">
      <c r="G70" s="12"/>
      <c r="M70" s="12"/>
    </row>
    <row r="71" spans="7:13" ht="14.25" customHeight="1" x14ac:dyDescent="0.3">
      <c r="G71" s="12"/>
      <c r="M71" s="12"/>
    </row>
    <row r="72" spans="7:13" ht="14.25" customHeight="1" x14ac:dyDescent="0.3">
      <c r="G72" s="12"/>
      <c r="M72" s="12"/>
    </row>
    <row r="73" spans="7:13" ht="14.25" customHeight="1" x14ac:dyDescent="0.3">
      <c r="G73" s="12"/>
      <c r="M73" s="12"/>
    </row>
    <row r="74" spans="7:13" ht="14.25" customHeight="1" x14ac:dyDescent="0.3">
      <c r="G74" s="12"/>
      <c r="M74" s="12"/>
    </row>
    <row r="75" spans="7:13" ht="14.25" customHeight="1" x14ac:dyDescent="0.3">
      <c r="G75" s="12"/>
      <c r="M75" s="12"/>
    </row>
    <row r="76" spans="7:13" ht="14.25" customHeight="1" x14ac:dyDescent="0.3">
      <c r="G76" s="12"/>
      <c r="M76" s="12"/>
    </row>
    <row r="77" spans="7:13" ht="14.25" customHeight="1" x14ac:dyDescent="0.3">
      <c r="G77" s="12"/>
      <c r="M77" s="12"/>
    </row>
    <row r="78" spans="7:13" ht="14.25" customHeight="1" x14ac:dyDescent="0.3">
      <c r="G78" s="12"/>
      <c r="M78" s="12"/>
    </row>
    <row r="79" spans="7:13" ht="14.25" customHeight="1" x14ac:dyDescent="0.3">
      <c r="G79" s="12"/>
      <c r="M79" s="12"/>
    </row>
    <row r="80" spans="7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15">
        <v>92</v>
      </c>
      <c r="C3" s="15">
        <v>141</v>
      </c>
      <c r="D3" s="15">
        <v>126</v>
      </c>
      <c r="E3" s="15">
        <v>89</v>
      </c>
      <c r="F3" s="15">
        <v>99</v>
      </c>
      <c r="G3" s="12"/>
      <c r="H3" s="15">
        <v>124</v>
      </c>
      <c r="I3" s="15">
        <v>122</v>
      </c>
      <c r="J3" s="15">
        <v>105</v>
      </c>
      <c r="K3" s="15">
        <v>96</v>
      </c>
      <c r="L3" s="15">
        <v>101</v>
      </c>
      <c r="M3" s="12"/>
      <c r="N3" s="15">
        <v>87</v>
      </c>
      <c r="O3" s="15">
        <v>76</v>
      </c>
      <c r="P3" s="15">
        <v>117</v>
      </c>
      <c r="Q3" s="15">
        <v>77</v>
      </c>
      <c r="R3" s="15">
        <v>83</v>
      </c>
      <c r="V3" s="7" t="s">
        <v>17</v>
      </c>
      <c r="W3" s="7">
        <f>AVERAGE(B$3:B$52)</f>
        <v>116.75675675675676</v>
      </c>
      <c r="X3" s="7">
        <f>AVERAGE(H$3:H$52)</f>
        <v>114.62</v>
      </c>
      <c r="Y3" s="7">
        <f>AVERAGE(N3:N43)</f>
        <v>88.333333333333329</v>
      </c>
      <c r="AA3" s="17"/>
    </row>
    <row r="4" spans="1:38" ht="14.25" customHeight="1" x14ac:dyDescent="0.3">
      <c r="B4" s="15">
        <v>102</v>
      </c>
      <c r="C4" s="15">
        <v>137</v>
      </c>
      <c r="D4" s="15">
        <v>101</v>
      </c>
      <c r="E4" s="15">
        <v>106</v>
      </c>
      <c r="F4" s="15">
        <v>104</v>
      </c>
      <c r="G4" s="12"/>
      <c r="H4" s="15">
        <v>96</v>
      </c>
      <c r="I4" s="15">
        <v>93</v>
      </c>
      <c r="J4" s="15">
        <v>138</v>
      </c>
      <c r="K4" s="15">
        <v>108</v>
      </c>
      <c r="L4" s="15">
        <v>96</v>
      </c>
      <c r="M4" s="12"/>
      <c r="N4" s="15">
        <v>117</v>
      </c>
      <c r="O4" s="15">
        <v>73</v>
      </c>
      <c r="P4" s="15">
        <v>84</v>
      </c>
      <c r="Q4" s="15">
        <v>66</v>
      </c>
      <c r="R4" s="15">
        <v>84</v>
      </c>
      <c r="V4" s="7" t="s">
        <v>18</v>
      </c>
      <c r="W4" s="7">
        <f>AVERAGE(C$3:C$52)</f>
        <v>128.06451612903226</v>
      </c>
      <c r="X4" s="7">
        <f>AVERAGE(I$3:I$52)</f>
        <v>115.98</v>
      </c>
      <c r="Y4" s="7">
        <f>AVERAGE(O3:O39)</f>
        <v>86.222222222222229</v>
      </c>
      <c r="AA4" s="17"/>
    </row>
    <row r="5" spans="1:38" ht="14.25" customHeight="1" x14ac:dyDescent="0.3">
      <c r="B5" s="15">
        <v>136</v>
      </c>
      <c r="C5" s="15">
        <v>148</v>
      </c>
      <c r="D5" s="15">
        <v>95</v>
      </c>
      <c r="E5" s="15">
        <v>130</v>
      </c>
      <c r="F5" s="15">
        <v>130</v>
      </c>
      <c r="G5" s="12"/>
      <c r="H5" s="15">
        <v>98</v>
      </c>
      <c r="I5" s="15">
        <v>109</v>
      </c>
      <c r="J5" s="15">
        <v>132</v>
      </c>
      <c r="K5" s="15">
        <v>124</v>
      </c>
      <c r="L5" s="15">
        <v>97</v>
      </c>
      <c r="M5" s="12"/>
      <c r="N5" s="15">
        <v>91</v>
      </c>
      <c r="O5" s="15">
        <v>67</v>
      </c>
      <c r="P5" s="15">
        <v>73</v>
      </c>
      <c r="Q5" s="15">
        <v>66</v>
      </c>
      <c r="R5" s="15">
        <v>77</v>
      </c>
      <c r="V5" s="7" t="s">
        <v>19</v>
      </c>
      <c r="W5" s="7">
        <f>AVERAGE(D$3:D$52)</f>
        <v>121.10526315789474</v>
      </c>
      <c r="X5" s="7">
        <f>AVERAGE(J$3:J$52)</f>
        <v>112.58</v>
      </c>
      <c r="Y5" s="7">
        <f>AVERAGE(P3:P75)</f>
        <v>87.2</v>
      </c>
      <c r="AA5" s="17"/>
    </row>
    <row r="6" spans="1:38" ht="14.25" customHeight="1" x14ac:dyDescent="0.3">
      <c r="B6" s="15">
        <v>112</v>
      </c>
      <c r="C6" s="15">
        <v>142</v>
      </c>
      <c r="D6" s="15">
        <v>123</v>
      </c>
      <c r="E6" s="15">
        <v>120</v>
      </c>
      <c r="F6" s="15">
        <v>113</v>
      </c>
      <c r="G6" s="12"/>
      <c r="H6" s="15">
        <v>96</v>
      </c>
      <c r="I6" s="15">
        <v>107</v>
      </c>
      <c r="J6" s="15">
        <v>99</v>
      </c>
      <c r="K6" s="15">
        <v>90</v>
      </c>
      <c r="L6" s="15">
        <v>102</v>
      </c>
      <c r="M6" s="12"/>
      <c r="N6" s="15">
        <v>108</v>
      </c>
      <c r="O6" s="15">
        <v>72</v>
      </c>
      <c r="P6" s="15">
        <v>130</v>
      </c>
      <c r="Q6" s="15">
        <v>84</v>
      </c>
      <c r="R6" s="15">
        <v>69</v>
      </c>
      <c r="V6" s="7" t="s">
        <v>20</v>
      </c>
      <c r="W6" s="7">
        <f>AVERAGE(E$3:E$52)</f>
        <v>119.61702127659575</v>
      </c>
      <c r="X6" s="7">
        <f>AVERAGE(K$3:K$52)</f>
        <v>106.11111111111111</v>
      </c>
      <c r="Y6" s="7">
        <f>AVERAGE(Q3:Q75)</f>
        <v>77.1875</v>
      </c>
    </row>
    <row r="7" spans="1:38" ht="14.25" customHeight="1" x14ac:dyDescent="0.3">
      <c r="B7" s="15">
        <v>95</v>
      </c>
      <c r="C7" s="15">
        <v>143</v>
      </c>
      <c r="D7" s="15">
        <v>115</v>
      </c>
      <c r="E7" s="15">
        <v>132</v>
      </c>
      <c r="F7" s="15">
        <v>135</v>
      </c>
      <c r="G7" s="12"/>
      <c r="H7" s="15">
        <v>100</v>
      </c>
      <c r="I7" s="15">
        <v>94</v>
      </c>
      <c r="J7" s="15">
        <v>141</v>
      </c>
      <c r="K7" s="15">
        <v>131</v>
      </c>
      <c r="L7" s="15">
        <v>104</v>
      </c>
      <c r="M7" s="12"/>
      <c r="N7" s="15">
        <v>108</v>
      </c>
      <c r="O7" s="15">
        <v>79</v>
      </c>
      <c r="P7" s="15">
        <v>78</v>
      </c>
      <c r="Q7" s="15">
        <v>73</v>
      </c>
      <c r="R7" s="15">
        <v>70</v>
      </c>
      <c r="V7" s="7" t="s">
        <v>21</v>
      </c>
      <c r="W7" s="7">
        <f>AVERAGE(F$3:F$52)</f>
        <v>125.2</v>
      </c>
      <c r="X7" s="7">
        <f>AVERAGE(L$3:L$52)</f>
        <v>107.25925925925925</v>
      </c>
      <c r="Y7" s="7">
        <f>AVERAGE(R3:R80)</f>
        <v>82.264705882352942</v>
      </c>
    </row>
    <row r="8" spans="1:38" ht="14.25" customHeight="1" x14ac:dyDescent="0.3">
      <c r="B8" s="15">
        <v>91</v>
      </c>
      <c r="C8" s="15">
        <v>148</v>
      </c>
      <c r="D8" s="15">
        <v>141</v>
      </c>
      <c r="E8" s="15">
        <v>130</v>
      </c>
      <c r="F8" s="15">
        <v>126</v>
      </c>
      <c r="G8" s="12"/>
      <c r="H8" s="15">
        <v>143</v>
      </c>
      <c r="I8" s="15">
        <v>133</v>
      </c>
      <c r="J8" s="15">
        <v>149</v>
      </c>
      <c r="K8" s="15">
        <v>103</v>
      </c>
      <c r="L8" s="15">
        <v>118</v>
      </c>
      <c r="M8" s="12"/>
      <c r="N8" s="15">
        <v>100</v>
      </c>
      <c r="O8" s="15">
        <v>74</v>
      </c>
      <c r="P8" s="15">
        <v>78</v>
      </c>
      <c r="Q8" s="15">
        <v>81</v>
      </c>
      <c r="R8" s="15">
        <v>71</v>
      </c>
      <c r="V8" s="18" t="s">
        <v>60</v>
      </c>
      <c r="W8" s="18">
        <f t="shared" ref="W8:Y8" si="0">AVERAGE(W3:W7)</f>
        <v>122.14871146405592</v>
      </c>
      <c r="X8" s="18">
        <f t="shared" si="0"/>
        <v>111.31007407407408</v>
      </c>
      <c r="Y8" s="18">
        <f t="shared" si="0"/>
        <v>84.241552287581698</v>
      </c>
    </row>
    <row r="9" spans="1:38" ht="14.25" customHeight="1" x14ac:dyDescent="0.3">
      <c r="B9" s="15">
        <v>150</v>
      </c>
      <c r="C9" s="15">
        <v>114</v>
      </c>
      <c r="D9" s="15">
        <v>122</v>
      </c>
      <c r="E9" s="15">
        <v>125</v>
      </c>
      <c r="F9" s="15">
        <v>131</v>
      </c>
      <c r="G9" s="12"/>
      <c r="H9" s="15">
        <v>107</v>
      </c>
      <c r="I9" s="15">
        <v>118</v>
      </c>
      <c r="J9" s="15">
        <v>98</v>
      </c>
      <c r="K9" s="15">
        <v>97</v>
      </c>
      <c r="L9" s="15">
        <v>133</v>
      </c>
      <c r="M9" s="12"/>
      <c r="N9" s="15">
        <v>82</v>
      </c>
      <c r="O9" s="15">
        <v>88</v>
      </c>
      <c r="P9" s="15">
        <v>72</v>
      </c>
      <c r="Q9" s="15">
        <v>74</v>
      </c>
      <c r="R9" s="15">
        <v>79</v>
      </c>
      <c r="V9" s="18" t="s">
        <v>61</v>
      </c>
      <c r="W9" s="18">
        <f t="shared" ref="W9:Y9" si="1">STDEV(W3:W7)/SQRT(4)</f>
        <v>2.2483121683584377</v>
      </c>
      <c r="X9" s="18">
        <f t="shared" si="1"/>
        <v>2.2053180921393523</v>
      </c>
      <c r="Y9" s="18">
        <f t="shared" si="1"/>
        <v>2.2787841298771148</v>
      </c>
      <c r="Z9" s="17"/>
    </row>
    <row r="10" spans="1:38" ht="14.25" customHeight="1" x14ac:dyDescent="0.3">
      <c r="B10" s="15">
        <v>115</v>
      </c>
      <c r="C10" s="15">
        <v>140</v>
      </c>
      <c r="D10" s="15">
        <v>97</v>
      </c>
      <c r="E10" s="15">
        <v>95</v>
      </c>
      <c r="F10" s="15">
        <v>137</v>
      </c>
      <c r="G10" s="12"/>
      <c r="H10" s="15">
        <v>102</v>
      </c>
      <c r="I10" s="15">
        <v>139</v>
      </c>
      <c r="J10" s="15">
        <v>123</v>
      </c>
      <c r="K10" s="15">
        <v>113</v>
      </c>
      <c r="L10" s="15">
        <v>115</v>
      </c>
      <c r="M10" s="12"/>
      <c r="N10" s="15">
        <v>72</v>
      </c>
      <c r="O10" s="15">
        <v>88</v>
      </c>
      <c r="P10" s="15">
        <v>75</v>
      </c>
      <c r="Q10" s="15">
        <v>68</v>
      </c>
      <c r="R10" s="15">
        <v>71</v>
      </c>
      <c r="Z10" s="17"/>
    </row>
    <row r="11" spans="1:38" ht="14.25" customHeight="1" x14ac:dyDescent="0.3">
      <c r="B11" s="15">
        <v>99</v>
      </c>
      <c r="C11" s="15">
        <v>147</v>
      </c>
      <c r="D11" s="15">
        <v>149</v>
      </c>
      <c r="E11" s="15">
        <v>105</v>
      </c>
      <c r="F11" s="15">
        <v>146</v>
      </c>
      <c r="G11" s="12"/>
      <c r="H11" s="15">
        <v>114</v>
      </c>
      <c r="I11" s="15">
        <v>133</v>
      </c>
      <c r="J11" s="15">
        <v>122</v>
      </c>
      <c r="K11" s="15">
        <v>90</v>
      </c>
      <c r="L11" s="15">
        <v>102</v>
      </c>
      <c r="M11" s="12"/>
      <c r="N11" s="15">
        <v>77</v>
      </c>
      <c r="O11" s="15">
        <v>91</v>
      </c>
      <c r="P11" s="15">
        <v>84</v>
      </c>
      <c r="Q11" s="15">
        <v>101</v>
      </c>
      <c r="R11" s="15">
        <v>73</v>
      </c>
      <c r="V11" s="7" t="s">
        <v>62</v>
      </c>
      <c r="W11" s="7">
        <f>MIN(B3:F325)</f>
        <v>89</v>
      </c>
      <c r="X11" s="7">
        <f>MIN(H3:L325)</f>
        <v>16</v>
      </c>
      <c r="Y11" s="7">
        <f>MIN(N3:R325)</f>
        <v>59</v>
      </c>
    </row>
    <row r="12" spans="1:38" ht="14.25" customHeight="1" x14ac:dyDescent="0.3">
      <c r="B12" s="15">
        <v>137</v>
      </c>
      <c r="C12" s="15">
        <v>152</v>
      </c>
      <c r="D12" s="15">
        <v>111</v>
      </c>
      <c r="E12" s="15">
        <v>117</v>
      </c>
      <c r="F12" s="15">
        <v>140</v>
      </c>
      <c r="G12" s="12"/>
      <c r="H12" s="15">
        <v>145</v>
      </c>
      <c r="I12" s="15">
        <v>102</v>
      </c>
      <c r="J12" s="15">
        <v>96</v>
      </c>
      <c r="K12" s="15">
        <v>129</v>
      </c>
      <c r="L12" s="15">
        <v>102</v>
      </c>
      <c r="M12" s="12"/>
      <c r="N12" s="15">
        <v>88</v>
      </c>
      <c r="O12" s="15">
        <v>98</v>
      </c>
      <c r="P12" s="15">
        <v>81</v>
      </c>
      <c r="Q12" s="15">
        <v>76</v>
      </c>
      <c r="R12" s="15">
        <v>90</v>
      </c>
      <c r="V12" s="7" t="s">
        <v>63</v>
      </c>
      <c r="W12" s="7">
        <f>MAX(B4:F326)</f>
        <v>158</v>
      </c>
      <c r="X12" s="7">
        <f>MAX(H3:L325)</f>
        <v>152</v>
      </c>
      <c r="Y12" s="7">
        <f>MAX(N3:R325)</f>
        <v>130</v>
      </c>
    </row>
    <row r="13" spans="1:38" ht="14.25" customHeight="1" x14ac:dyDescent="0.3">
      <c r="B13" s="15">
        <v>143</v>
      </c>
      <c r="C13" s="15">
        <v>142</v>
      </c>
      <c r="D13" s="15">
        <v>110</v>
      </c>
      <c r="E13" s="15">
        <v>103</v>
      </c>
      <c r="F13" s="15">
        <v>137</v>
      </c>
      <c r="G13" s="12"/>
      <c r="H13" s="15">
        <v>141</v>
      </c>
      <c r="I13" s="15">
        <v>132</v>
      </c>
      <c r="J13" s="15">
        <v>92</v>
      </c>
      <c r="K13" s="15">
        <v>113</v>
      </c>
      <c r="L13" s="15">
        <v>97</v>
      </c>
      <c r="M13" s="12"/>
      <c r="N13" s="15">
        <v>77</v>
      </c>
      <c r="O13" s="15">
        <v>76</v>
      </c>
      <c r="Q13" s="15">
        <v>67</v>
      </c>
      <c r="R13" s="15">
        <v>85</v>
      </c>
      <c r="V13" s="1"/>
      <c r="W13" s="20"/>
      <c r="X13" s="20">
        <f t="shared" ref="X13:Y13" si="2">(X27/X3)</f>
        <v>0.14557174116374363</v>
      </c>
      <c r="Y13" s="20">
        <f t="shared" si="2"/>
        <v>0.15719532349898202</v>
      </c>
    </row>
    <row r="14" spans="1:38" ht="14.25" customHeight="1" x14ac:dyDescent="0.3">
      <c r="B14" s="15">
        <v>101</v>
      </c>
      <c r="C14" s="15">
        <v>112</v>
      </c>
      <c r="D14" s="15">
        <v>103</v>
      </c>
      <c r="E14" s="15">
        <v>91</v>
      </c>
      <c r="F14" s="15">
        <v>129</v>
      </c>
      <c r="G14" s="12"/>
      <c r="H14" s="15">
        <v>139</v>
      </c>
      <c r="I14" s="15">
        <v>94</v>
      </c>
      <c r="J14" s="15">
        <v>133</v>
      </c>
      <c r="K14" s="15">
        <v>104</v>
      </c>
      <c r="L14" s="15">
        <v>94</v>
      </c>
      <c r="M14" s="12"/>
      <c r="N14" s="15">
        <v>79</v>
      </c>
      <c r="O14" s="15">
        <v>105</v>
      </c>
      <c r="Q14" s="15">
        <v>78</v>
      </c>
      <c r="R14" s="15">
        <v>77</v>
      </c>
    </row>
    <row r="15" spans="1:38" ht="14.25" customHeight="1" x14ac:dyDescent="0.3">
      <c r="B15" s="15">
        <v>103</v>
      </c>
      <c r="C15" s="15">
        <v>113</v>
      </c>
      <c r="D15" s="15">
        <v>121</v>
      </c>
      <c r="E15" s="15">
        <v>109</v>
      </c>
      <c r="F15" s="15">
        <v>102</v>
      </c>
      <c r="G15" s="12"/>
      <c r="H15" s="15">
        <v>136</v>
      </c>
      <c r="I15" s="15">
        <v>104</v>
      </c>
      <c r="J15" s="15">
        <v>97</v>
      </c>
      <c r="K15" s="15">
        <v>94</v>
      </c>
      <c r="L15" s="15">
        <v>117</v>
      </c>
      <c r="M15" s="12"/>
      <c r="N15" s="15">
        <v>87</v>
      </c>
      <c r="O15" s="15">
        <v>87</v>
      </c>
      <c r="Q15" s="15">
        <v>80</v>
      </c>
      <c r="R15" s="15">
        <v>80</v>
      </c>
    </row>
    <row r="16" spans="1:38" ht="14.25" customHeight="1" x14ac:dyDescent="0.3">
      <c r="B16" s="15">
        <v>115</v>
      </c>
      <c r="C16" s="15">
        <v>145</v>
      </c>
      <c r="D16" s="15">
        <v>153</v>
      </c>
      <c r="E16" s="15">
        <v>104</v>
      </c>
      <c r="F16" s="15">
        <v>110</v>
      </c>
      <c r="G16" s="12"/>
      <c r="H16" s="15">
        <v>128</v>
      </c>
      <c r="I16" s="15">
        <v>110</v>
      </c>
      <c r="J16" s="15">
        <v>107</v>
      </c>
      <c r="K16" s="15">
        <v>125</v>
      </c>
      <c r="L16" s="15">
        <v>135</v>
      </c>
      <c r="M16" s="12"/>
      <c r="N16" s="15">
        <v>77</v>
      </c>
      <c r="O16" s="15">
        <v>106</v>
      </c>
      <c r="Q16" s="15">
        <v>84</v>
      </c>
      <c r="R16" s="15">
        <v>95</v>
      </c>
    </row>
    <row r="17" spans="2:26" ht="14.25" customHeight="1" x14ac:dyDescent="0.3">
      <c r="B17" s="15">
        <v>136</v>
      </c>
      <c r="C17" s="15">
        <v>133</v>
      </c>
      <c r="D17" s="15">
        <v>134</v>
      </c>
      <c r="E17" s="15">
        <v>127</v>
      </c>
      <c r="F17" s="15">
        <v>135</v>
      </c>
      <c r="G17" s="12"/>
      <c r="H17" s="15">
        <v>98</v>
      </c>
      <c r="I17" s="15">
        <v>130</v>
      </c>
      <c r="J17" s="15">
        <v>136</v>
      </c>
      <c r="K17" s="15">
        <v>115</v>
      </c>
      <c r="L17" s="15">
        <v>93</v>
      </c>
      <c r="M17" s="12"/>
      <c r="N17" s="15">
        <v>75</v>
      </c>
      <c r="O17" s="15">
        <v>83</v>
      </c>
      <c r="Q17" s="15">
        <v>81</v>
      </c>
      <c r="R17" s="15">
        <v>87</v>
      </c>
      <c r="U17" s="19"/>
      <c r="V17" s="7" t="s">
        <v>64</v>
      </c>
      <c r="Z17" s="18"/>
    </row>
    <row r="18" spans="2:26" ht="14.25" customHeight="1" x14ac:dyDescent="0.3">
      <c r="B18" s="15">
        <v>106</v>
      </c>
      <c r="C18" s="15">
        <v>120</v>
      </c>
      <c r="D18" s="15">
        <v>134</v>
      </c>
      <c r="E18" s="15">
        <v>128</v>
      </c>
      <c r="F18" s="15">
        <v>143</v>
      </c>
      <c r="G18" s="12"/>
      <c r="H18" s="15">
        <v>127</v>
      </c>
      <c r="I18" s="15">
        <v>118</v>
      </c>
      <c r="J18" s="15">
        <v>101</v>
      </c>
      <c r="K18" s="15">
        <v>92</v>
      </c>
      <c r="L18" s="15">
        <v>93</v>
      </c>
      <c r="M18" s="12"/>
      <c r="O18" s="15">
        <v>125</v>
      </c>
      <c r="Q18" s="15">
        <v>79</v>
      </c>
      <c r="R18" s="15">
        <v>77</v>
      </c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15">
        <v>142</v>
      </c>
      <c r="C19" s="15">
        <v>112</v>
      </c>
      <c r="D19" s="15">
        <v>122</v>
      </c>
      <c r="E19" s="15">
        <v>104</v>
      </c>
      <c r="F19" s="15">
        <v>116</v>
      </c>
      <c r="G19" s="12"/>
      <c r="H19" s="15">
        <v>123</v>
      </c>
      <c r="I19" s="15">
        <v>133</v>
      </c>
      <c r="J19" s="15">
        <v>100</v>
      </c>
      <c r="K19" s="15">
        <v>90</v>
      </c>
      <c r="L19" s="15">
        <v>133</v>
      </c>
      <c r="M19" s="12"/>
      <c r="O19" s="15">
        <v>80</v>
      </c>
      <c r="R19" s="15">
        <v>89</v>
      </c>
      <c r="V19" s="7" t="s">
        <v>17</v>
      </c>
      <c r="W19" s="7">
        <f>COUNT(B3:B134)</f>
        <v>37</v>
      </c>
      <c r="X19" s="7">
        <f>COUNT(H3:H134)</f>
        <v>132</v>
      </c>
      <c r="Y19" s="7">
        <f>COUNT(N3:N42)</f>
        <v>15</v>
      </c>
    </row>
    <row r="20" spans="2:26" ht="14.25" customHeight="1" x14ac:dyDescent="0.3">
      <c r="B20" s="15">
        <v>127</v>
      </c>
      <c r="C20" s="15">
        <v>134</v>
      </c>
      <c r="D20" s="15">
        <v>143</v>
      </c>
      <c r="E20" s="15">
        <v>138</v>
      </c>
      <c r="F20" s="15">
        <v>124</v>
      </c>
      <c r="G20" s="12"/>
      <c r="H20" s="15">
        <v>131</v>
      </c>
      <c r="I20" s="15">
        <v>138</v>
      </c>
      <c r="J20" s="15">
        <v>128</v>
      </c>
      <c r="K20" s="15">
        <v>126</v>
      </c>
      <c r="L20" s="15">
        <v>117</v>
      </c>
      <c r="M20" s="12"/>
      <c r="O20" s="15">
        <v>84</v>
      </c>
      <c r="R20" s="15">
        <v>82</v>
      </c>
      <c r="V20" s="7" t="s">
        <v>18</v>
      </c>
      <c r="W20" s="7">
        <f>COUNT(C3:C134)</f>
        <v>31</v>
      </c>
      <c r="X20" s="7">
        <f>COUNT(I3:I134)</f>
        <v>62</v>
      </c>
      <c r="Y20" s="7">
        <f>COUNT(O3:O98)</f>
        <v>18</v>
      </c>
    </row>
    <row r="21" spans="2:26" ht="14.25" customHeight="1" x14ac:dyDescent="0.3">
      <c r="B21" s="15">
        <v>137</v>
      </c>
      <c r="C21" s="15">
        <v>118</v>
      </c>
      <c r="D21" s="15">
        <v>101</v>
      </c>
      <c r="E21" s="15">
        <v>147</v>
      </c>
      <c r="F21" s="15">
        <v>130</v>
      </c>
      <c r="G21" s="12"/>
      <c r="H21" s="15">
        <v>132</v>
      </c>
      <c r="I21" s="15">
        <v>130</v>
      </c>
      <c r="J21" s="15">
        <v>113</v>
      </c>
      <c r="K21" s="15">
        <v>99</v>
      </c>
      <c r="L21" s="15">
        <v>97</v>
      </c>
      <c r="M21" s="12"/>
      <c r="R21" s="15">
        <v>83</v>
      </c>
      <c r="V21" s="7" t="s">
        <v>19</v>
      </c>
      <c r="W21" s="7">
        <f>COUNT(D3:D134)</f>
        <v>19</v>
      </c>
      <c r="X21" s="7">
        <f>COUNT(J3:J134)</f>
        <v>127</v>
      </c>
      <c r="Y21" s="7">
        <f>COUNT(P3:P241)</f>
        <v>10</v>
      </c>
    </row>
    <row r="22" spans="2:26" ht="14.25" customHeight="1" x14ac:dyDescent="0.3">
      <c r="B22" s="15">
        <v>131</v>
      </c>
      <c r="C22" s="15">
        <v>98</v>
      </c>
      <c r="E22" s="15">
        <v>140</v>
      </c>
      <c r="F22" s="15">
        <v>130</v>
      </c>
      <c r="G22" s="12"/>
      <c r="H22" s="15">
        <v>125</v>
      </c>
      <c r="I22" s="15">
        <v>127</v>
      </c>
      <c r="J22" s="15">
        <v>114</v>
      </c>
      <c r="K22" s="15">
        <v>109</v>
      </c>
      <c r="L22" s="15">
        <v>92</v>
      </c>
      <c r="M22" s="12"/>
      <c r="R22" s="15">
        <v>86</v>
      </c>
      <c r="V22" s="7" t="s">
        <v>20</v>
      </c>
      <c r="W22" s="7">
        <f>COUNT(E3:E134)</f>
        <v>47</v>
      </c>
      <c r="X22" s="7">
        <f>COUNT(K3:K134)</f>
        <v>36</v>
      </c>
      <c r="Y22" s="7">
        <f>COUNT(Q3:Q241)</f>
        <v>16</v>
      </c>
      <c r="Z22" s="17"/>
    </row>
    <row r="23" spans="2:26" ht="14.25" customHeight="1" x14ac:dyDescent="0.3">
      <c r="B23" s="15">
        <v>128</v>
      </c>
      <c r="C23" s="15">
        <v>104</v>
      </c>
      <c r="E23" s="15">
        <v>97</v>
      </c>
      <c r="F23" s="15">
        <v>116</v>
      </c>
      <c r="G23" s="12"/>
      <c r="H23" s="15">
        <v>99</v>
      </c>
      <c r="I23" s="15">
        <v>96</v>
      </c>
      <c r="J23" s="15">
        <v>123</v>
      </c>
      <c r="K23" s="15">
        <v>99</v>
      </c>
      <c r="L23" s="15">
        <v>131</v>
      </c>
      <c r="M23" s="12"/>
      <c r="R23" s="15">
        <v>81</v>
      </c>
      <c r="V23" s="7" t="s">
        <v>21</v>
      </c>
      <c r="W23" s="7">
        <f>COUNT(F3:F134)</f>
        <v>110</v>
      </c>
      <c r="X23" s="7">
        <f>COUNT(L3:L134)</f>
        <v>27</v>
      </c>
      <c r="Y23" s="7">
        <f>COUNT(R3:R275)</f>
        <v>34</v>
      </c>
      <c r="Z23" s="17"/>
    </row>
    <row r="24" spans="2:26" ht="14.25" customHeight="1" x14ac:dyDescent="0.3">
      <c r="B24" s="15">
        <v>109</v>
      </c>
      <c r="C24" s="15">
        <v>113</v>
      </c>
      <c r="E24" s="15">
        <v>95</v>
      </c>
      <c r="F24" s="15">
        <v>133</v>
      </c>
      <c r="G24" s="12"/>
      <c r="H24" s="15">
        <v>98</v>
      </c>
      <c r="I24" s="15">
        <v>103</v>
      </c>
      <c r="J24" s="15">
        <v>101</v>
      </c>
      <c r="K24" s="15">
        <v>118</v>
      </c>
      <c r="L24" s="15">
        <v>101</v>
      </c>
      <c r="M24" s="12"/>
      <c r="R24" s="15">
        <v>94</v>
      </c>
      <c r="U24" s="7" t="s">
        <v>65</v>
      </c>
    </row>
    <row r="25" spans="2:26" ht="14.25" customHeight="1" x14ac:dyDescent="0.3">
      <c r="B25" s="15">
        <v>97</v>
      </c>
      <c r="C25" s="15">
        <v>112</v>
      </c>
      <c r="E25" s="15">
        <v>151</v>
      </c>
      <c r="F25" s="15">
        <v>119</v>
      </c>
      <c r="G25" s="12"/>
      <c r="H25" s="15">
        <v>120</v>
      </c>
      <c r="I25" s="15">
        <v>127</v>
      </c>
      <c r="J25" s="15">
        <v>124</v>
      </c>
      <c r="K25" s="15">
        <v>83</v>
      </c>
      <c r="L25" s="15">
        <v>87</v>
      </c>
      <c r="M25" s="12"/>
      <c r="R25" s="15">
        <v>99</v>
      </c>
    </row>
    <row r="26" spans="2:26" ht="14.25" customHeight="1" x14ac:dyDescent="0.3">
      <c r="B26" s="15">
        <v>145</v>
      </c>
      <c r="C26" s="15">
        <v>109</v>
      </c>
      <c r="E26" s="15">
        <v>117</v>
      </c>
      <c r="F26" s="15">
        <v>106</v>
      </c>
      <c r="G26" s="12"/>
      <c r="H26" s="15">
        <v>89</v>
      </c>
      <c r="I26" s="15">
        <v>107</v>
      </c>
      <c r="J26" s="15">
        <v>103</v>
      </c>
      <c r="K26" s="15">
        <v>97</v>
      </c>
      <c r="L26" s="15">
        <v>89</v>
      </c>
      <c r="M26" s="12"/>
      <c r="R26" s="15">
        <v>77</v>
      </c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15">
        <v>107</v>
      </c>
      <c r="C27" s="15">
        <v>135</v>
      </c>
      <c r="E27" s="15">
        <v>146</v>
      </c>
      <c r="F27" s="15">
        <v>146</v>
      </c>
      <c r="G27" s="12"/>
      <c r="H27" s="15">
        <v>115</v>
      </c>
      <c r="I27" s="15">
        <v>106</v>
      </c>
      <c r="J27" s="15">
        <v>131</v>
      </c>
      <c r="K27" s="15">
        <v>86</v>
      </c>
      <c r="L27" s="15">
        <v>124</v>
      </c>
      <c r="M27" s="12"/>
      <c r="R27" s="15">
        <v>105</v>
      </c>
      <c r="V27" s="7" t="s">
        <v>17</v>
      </c>
      <c r="W27" s="7">
        <f>STDEV(B$3:B$52)</f>
        <v>19.372668899774773</v>
      </c>
      <c r="X27" s="7">
        <f>STDEV(H$3:H$52)</f>
        <v>16.685432972188295</v>
      </c>
      <c r="Y27" s="7">
        <f>STDEV(N3:N292)</f>
        <v>13.885586909076745</v>
      </c>
    </row>
    <row r="28" spans="2:26" ht="14.25" customHeight="1" x14ac:dyDescent="0.3">
      <c r="B28" s="15">
        <v>99</v>
      </c>
      <c r="C28" s="15">
        <v>123</v>
      </c>
      <c r="E28" s="15">
        <v>112</v>
      </c>
      <c r="F28" s="15">
        <v>147</v>
      </c>
      <c r="G28" s="12"/>
      <c r="H28" s="15">
        <v>99</v>
      </c>
      <c r="I28" s="15">
        <v>151</v>
      </c>
      <c r="J28" s="15">
        <v>101</v>
      </c>
      <c r="K28" s="15">
        <v>91</v>
      </c>
      <c r="L28" s="15">
        <v>112</v>
      </c>
      <c r="M28" s="12"/>
      <c r="R28" s="15">
        <v>93</v>
      </c>
      <c r="V28" s="7" t="s">
        <v>18</v>
      </c>
      <c r="W28" s="7">
        <f>STDEV(C$3:C$52)</f>
        <v>15.798598005036121</v>
      </c>
      <c r="X28" s="7">
        <f>STDEV(I$3:I$52)</f>
        <v>22.144691168286251</v>
      </c>
      <c r="Y28" s="7">
        <f>STDEV(O3:O137)</f>
        <v>14.606829810885857</v>
      </c>
    </row>
    <row r="29" spans="2:26" ht="14.25" customHeight="1" x14ac:dyDescent="0.3">
      <c r="B29" s="15">
        <v>89</v>
      </c>
      <c r="C29" s="15">
        <v>121</v>
      </c>
      <c r="E29" s="15">
        <v>150</v>
      </c>
      <c r="F29" s="15">
        <v>111</v>
      </c>
      <c r="G29" s="12"/>
      <c r="H29" s="15">
        <v>120</v>
      </c>
      <c r="I29" s="15">
        <v>114</v>
      </c>
      <c r="J29" s="15">
        <v>108</v>
      </c>
      <c r="K29" s="15">
        <v>86</v>
      </c>
      <c r="L29" s="15">
        <v>114</v>
      </c>
      <c r="M29" s="12"/>
      <c r="R29" s="15">
        <v>85</v>
      </c>
      <c r="V29" s="7" t="s">
        <v>19</v>
      </c>
      <c r="W29" s="7">
        <f>STDEV(D$3:D$52)</f>
        <v>17.785433293200949</v>
      </c>
      <c r="X29" s="7">
        <f>STDEV(J$3:J$52)</f>
        <v>16.184005709845991</v>
      </c>
      <c r="Y29" s="7">
        <f>STDEV(P3:P121)</f>
        <v>19.80347893118223</v>
      </c>
    </row>
    <row r="30" spans="2:26" ht="14.25" customHeight="1" x14ac:dyDescent="0.3">
      <c r="B30" s="15">
        <v>102</v>
      </c>
      <c r="C30" s="15">
        <v>124</v>
      </c>
      <c r="E30" s="15">
        <v>92</v>
      </c>
      <c r="F30" s="15">
        <v>143</v>
      </c>
      <c r="G30" s="12"/>
      <c r="H30" s="15">
        <v>107</v>
      </c>
      <c r="I30" s="15">
        <v>125</v>
      </c>
      <c r="J30" s="15">
        <v>122</v>
      </c>
      <c r="K30" s="15">
        <v>124</v>
      </c>
      <c r="M30" s="12"/>
      <c r="R30" s="15">
        <v>84</v>
      </c>
      <c r="V30" s="7" t="s">
        <v>20</v>
      </c>
      <c r="W30" s="7">
        <f>STDEV(E$3:E$52)</f>
        <v>21.262902161408366</v>
      </c>
      <c r="X30" s="7">
        <f>STDEV(K$3:K$52)</f>
        <v>15.798332240692426</v>
      </c>
      <c r="Y30" s="7">
        <f>STDEV(Q3:Q121)</f>
        <v>8.8258616198835416</v>
      </c>
    </row>
    <row r="31" spans="2:26" ht="14.25" customHeight="1" x14ac:dyDescent="0.3">
      <c r="B31" s="15">
        <v>91</v>
      </c>
      <c r="C31" s="15">
        <v>108</v>
      </c>
      <c r="E31" s="15">
        <v>95</v>
      </c>
      <c r="F31" s="15">
        <v>143</v>
      </c>
      <c r="G31" s="12"/>
      <c r="H31" s="15">
        <v>97</v>
      </c>
      <c r="I31" s="15">
        <v>128</v>
      </c>
      <c r="J31" s="15">
        <v>115</v>
      </c>
      <c r="K31" s="15">
        <v>95</v>
      </c>
      <c r="M31" s="12"/>
      <c r="R31" s="15">
        <v>76</v>
      </c>
      <c r="V31" s="7" t="s">
        <v>21</v>
      </c>
      <c r="W31" s="7">
        <f>STDEV(F$3:F$52)</f>
        <v>14.242792663559449</v>
      </c>
      <c r="X31" s="7">
        <f>STDEV(L$3:L$52)</f>
        <v>14.603984157631526</v>
      </c>
      <c r="Y31" s="7">
        <f>STDEV(R3:R178)</f>
        <v>9.3104985497129444</v>
      </c>
    </row>
    <row r="32" spans="2:26" ht="14.25" customHeight="1" x14ac:dyDescent="0.3">
      <c r="B32" s="15">
        <v>104</v>
      </c>
      <c r="C32" s="15">
        <v>134</v>
      </c>
      <c r="E32" s="15">
        <v>126</v>
      </c>
      <c r="F32" s="15">
        <v>116</v>
      </c>
      <c r="G32" s="12"/>
      <c r="H32" s="15">
        <v>93</v>
      </c>
      <c r="I32" s="15">
        <v>131</v>
      </c>
      <c r="J32" s="15">
        <v>115</v>
      </c>
      <c r="K32" s="15">
        <v>135</v>
      </c>
      <c r="M32" s="12"/>
      <c r="R32" s="15">
        <v>82</v>
      </c>
    </row>
    <row r="33" spans="2:25" ht="14.25" customHeight="1" x14ac:dyDescent="0.3">
      <c r="B33" s="15">
        <v>138</v>
      </c>
      <c r="C33" s="15">
        <v>148</v>
      </c>
      <c r="E33" s="15">
        <v>112</v>
      </c>
      <c r="F33" s="15">
        <v>134</v>
      </c>
      <c r="G33" s="12"/>
      <c r="H33" s="15">
        <v>103</v>
      </c>
      <c r="I33" s="15">
        <v>134</v>
      </c>
      <c r="J33" s="15">
        <v>96</v>
      </c>
      <c r="K33" s="15">
        <v>93</v>
      </c>
      <c r="M33" s="12"/>
      <c r="R33" s="15">
        <v>87</v>
      </c>
    </row>
    <row r="34" spans="2:25" ht="14.25" customHeight="1" x14ac:dyDescent="0.3">
      <c r="B34" s="15">
        <v>122</v>
      </c>
      <c r="E34" s="15">
        <v>155</v>
      </c>
      <c r="F34" s="15">
        <v>103</v>
      </c>
      <c r="G34" s="12"/>
      <c r="H34" s="15">
        <v>101</v>
      </c>
      <c r="I34" s="15">
        <v>143</v>
      </c>
      <c r="J34" s="15">
        <v>96</v>
      </c>
      <c r="K34" s="15">
        <v>141</v>
      </c>
      <c r="M34" s="12"/>
      <c r="R34" s="15">
        <v>77</v>
      </c>
      <c r="U34" s="1" t="s">
        <v>66</v>
      </c>
    </row>
    <row r="35" spans="2:25" ht="14.25" customHeight="1" x14ac:dyDescent="0.3">
      <c r="B35" s="15">
        <v>105</v>
      </c>
      <c r="E35" s="15">
        <v>150</v>
      </c>
      <c r="F35" s="15">
        <v>98</v>
      </c>
      <c r="G35" s="12"/>
      <c r="H35" s="15">
        <v>136</v>
      </c>
      <c r="I35" s="15">
        <v>128</v>
      </c>
      <c r="J35" s="15">
        <v>108</v>
      </c>
      <c r="K35" s="15">
        <v>97</v>
      </c>
      <c r="M35" s="12"/>
      <c r="R35" s="15">
        <v>59</v>
      </c>
      <c r="W35" s="6" t="s">
        <v>16</v>
      </c>
      <c r="X35" s="6" t="s">
        <v>22</v>
      </c>
      <c r="Y35" s="6" t="s">
        <v>23</v>
      </c>
    </row>
    <row r="36" spans="2:25" ht="14.25" customHeight="1" x14ac:dyDescent="0.3">
      <c r="B36" s="15">
        <v>147</v>
      </c>
      <c r="E36" s="15">
        <v>139</v>
      </c>
      <c r="F36" s="15">
        <v>132</v>
      </c>
      <c r="G36" s="12"/>
      <c r="H36" s="15">
        <v>123</v>
      </c>
      <c r="I36" s="15">
        <v>119</v>
      </c>
      <c r="J36" s="15">
        <v>119</v>
      </c>
      <c r="K36" s="15">
        <v>116</v>
      </c>
      <c r="M36" s="12"/>
      <c r="R36" s="15">
        <v>90</v>
      </c>
      <c r="V36" s="7" t="s">
        <v>17</v>
      </c>
      <c r="W36" s="20">
        <f t="shared" ref="W36:Y36" si="3">(W27/W3)</f>
        <v>0.16592332159529319</v>
      </c>
      <c r="X36" s="20">
        <f t="shared" si="3"/>
        <v>0.14557174116374363</v>
      </c>
      <c r="Y36" s="20">
        <f t="shared" si="3"/>
        <v>0.15719532349898202</v>
      </c>
    </row>
    <row r="37" spans="2:25" ht="14.25" customHeight="1" x14ac:dyDescent="0.3">
      <c r="B37" s="15">
        <v>135</v>
      </c>
      <c r="E37" s="15">
        <v>145</v>
      </c>
      <c r="F37" s="15">
        <v>111</v>
      </c>
      <c r="G37" s="12"/>
      <c r="H37" s="15">
        <v>139</v>
      </c>
      <c r="I37" s="15">
        <v>144</v>
      </c>
      <c r="J37" s="15">
        <v>117</v>
      </c>
      <c r="K37" s="15">
        <v>117</v>
      </c>
      <c r="M37" s="12"/>
      <c r="V37" s="7" t="s">
        <v>18</v>
      </c>
      <c r="W37" s="20">
        <f t="shared" ref="W37:Y37" si="4">(W28/W4)</f>
        <v>0.12336436729373294</v>
      </c>
      <c r="X37" s="20">
        <f t="shared" si="4"/>
        <v>0.19093542997315269</v>
      </c>
      <c r="Y37" s="20">
        <f t="shared" si="4"/>
        <v>0.16940910863140812</v>
      </c>
    </row>
    <row r="38" spans="2:25" ht="14.25" customHeight="1" x14ac:dyDescent="0.3">
      <c r="B38" s="15">
        <v>95</v>
      </c>
      <c r="E38" s="15">
        <v>154</v>
      </c>
      <c r="F38" s="15">
        <v>150</v>
      </c>
      <c r="G38" s="12"/>
      <c r="H38" s="15">
        <v>136</v>
      </c>
      <c r="I38" s="15">
        <v>98</v>
      </c>
      <c r="J38" s="15">
        <v>136</v>
      </c>
      <c r="K38" s="15">
        <v>94</v>
      </c>
      <c r="M38" s="12"/>
      <c r="V38" s="7" t="s">
        <v>19</v>
      </c>
      <c r="W38" s="20">
        <f t="shared" ref="W38:Y38" si="5">(W29/W5)</f>
        <v>0.14685929272960366</v>
      </c>
      <c r="X38" s="20">
        <f t="shared" si="5"/>
        <v>0.14375560232586598</v>
      </c>
      <c r="Y38" s="20">
        <f t="shared" si="5"/>
        <v>0.22710411618328244</v>
      </c>
    </row>
    <row r="39" spans="2:25" ht="14.25" customHeight="1" x14ac:dyDescent="0.3">
      <c r="B39" s="15">
        <v>137</v>
      </c>
      <c r="E39" s="15">
        <v>95</v>
      </c>
      <c r="F39" s="15">
        <v>117</v>
      </c>
      <c r="G39" s="12"/>
      <c r="H39" s="15">
        <v>94</v>
      </c>
      <c r="I39" s="15">
        <v>150</v>
      </c>
      <c r="J39" s="15">
        <v>119</v>
      </c>
      <c r="M39" s="12"/>
      <c r="V39" s="7" t="s">
        <v>20</v>
      </c>
      <c r="W39" s="20">
        <f t="shared" ref="W39:Y39" si="6">(W30/W6)</f>
        <v>0.17775816463646268</v>
      </c>
      <c r="X39" s="20">
        <f t="shared" si="6"/>
        <v>0.14888480645678726</v>
      </c>
      <c r="Y39" s="20">
        <f t="shared" si="6"/>
        <v>0.11434314649241835</v>
      </c>
    </row>
    <row r="40" spans="2:25" ht="14.25" customHeight="1" x14ac:dyDescent="0.3">
      <c r="E40" s="15">
        <v>93</v>
      </c>
      <c r="F40" s="15">
        <v>99</v>
      </c>
      <c r="G40" s="12"/>
      <c r="H40" s="15">
        <v>129</v>
      </c>
      <c r="I40" s="15">
        <v>141</v>
      </c>
      <c r="J40" s="15">
        <v>95</v>
      </c>
      <c r="M40" s="12"/>
      <c r="V40" s="7" t="s">
        <v>21</v>
      </c>
      <c r="W40" s="20">
        <f t="shared" ref="W40:Y40" si="7">(W31/W7)</f>
        <v>0.11376032478881348</v>
      </c>
      <c r="X40" s="20">
        <f t="shared" si="7"/>
        <v>0.13615592964642653</v>
      </c>
      <c r="Y40" s="20">
        <f t="shared" si="7"/>
        <v>0.1131773152271148</v>
      </c>
    </row>
    <row r="41" spans="2:25" ht="14.25" customHeight="1" x14ac:dyDescent="0.3">
      <c r="E41" s="15">
        <v>118</v>
      </c>
      <c r="F41" s="15">
        <v>144</v>
      </c>
      <c r="G41" s="12"/>
      <c r="H41" s="15">
        <v>136</v>
      </c>
      <c r="I41" s="15">
        <v>89</v>
      </c>
      <c r="J41" s="15">
        <v>101</v>
      </c>
      <c r="M41" s="12"/>
    </row>
    <row r="42" spans="2:25" ht="14.25" customHeight="1" x14ac:dyDescent="0.3">
      <c r="E42" s="15">
        <v>112</v>
      </c>
      <c r="F42" s="15">
        <v>120</v>
      </c>
      <c r="G42" s="12"/>
      <c r="H42" s="15">
        <v>117</v>
      </c>
      <c r="I42" s="15">
        <v>107</v>
      </c>
      <c r="J42" s="15">
        <v>85</v>
      </c>
      <c r="M42" s="12"/>
    </row>
    <row r="43" spans="2:25" ht="14.25" customHeight="1" x14ac:dyDescent="0.3">
      <c r="E43" s="15">
        <v>95</v>
      </c>
      <c r="F43" s="15">
        <v>115</v>
      </c>
      <c r="G43" s="12"/>
      <c r="H43" s="15">
        <v>113</v>
      </c>
      <c r="I43" s="15">
        <v>16</v>
      </c>
      <c r="J43" s="15">
        <v>101</v>
      </c>
      <c r="M43" s="12"/>
    </row>
    <row r="44" spans="2:25" ht="14.25" customHeight="1" x14ac:dyDescent="0.3">
      <c r="E44" s="15">
        <v>93</v>
      </c>
      <c r="F44" s="15">
        <v>130</v>
      </c>
      <c r="G44" s="12"/>
      <c r="H44" s="15">
        <v>122</v>
      </c>
      <c r="I44" s="15">
        <v>101</v>
      </c>
      <c r="J44" s="15">
        <v>121</v>
      </c>
      <c r="M44" s="12"/>
    </row>
    <row r="45" spans="2:25" ht="14.25" customHeight="1" x14ac:dyDescent="0.3">
      <c r="E45" s="15">
        <v>158</v>
      </c>
      <c r="F45" s="15">
        <v>122</v>
      </c>
      <c r="G45" s="12"/>
      <c r="H45" s="15">
        <v>115</v>
      </c>
      <c r="I45" s="15">
        <v>123</v>
      </c>
      <c r="J45" s="15">
        <v>99</v>
      </c>
      <c r="M45" s="12"/>
    </row>
    <row r="46" spans="2:25" ht="14.25" customHeight="1" x14ac:dyDescent="0.3">
      <c r="E46" s="15">
        <v>125</v>
      </c>
      <c r="F46" s="15">
        <v>130</v>
      </c>
      <c r="G46" s="12"/>
      <c r="H46" s="15">
        <v>115</v>
      </c>
      <c r="I46" s="15">
        <v>118</v>
      </c>
      <c r="J46" s="15">
        <v>112</v>
      </c>
      <c r="M46" s="12"/>
    </row>
    <row r="47" spans="2:25" ht="14.25" customHeight="1" x14ac:dyDescent="0.3">
      <c r="E47" s="15">
        <v>109</v>
      </c>
      <c r="F47" s="15">
        <v>117</v>
      </c>
      <c r="G47" s="12"/>
      <c r="H47" s="15">
        <v>125</v>
      </c>
      <c r="I47" s="15">
        <v>87</v>
      </c>
      <c r="J47" s="15">
        <v>92</v>
      </c>
      <c r="M47" s="12"/>
    </row>
    <row r="48" spans="2:25" ht="14.25" customHeight="1" x14ac:dyDescent="0.3">
      <c r="E48" s="15">
        <v>100</v>
      </c>
      <c r="F48" s="15">
        <v>130</v>
      </c>
      <c r="G48" s="12"/>
      <c r="H48" s="15">
        <v>103</v>
      </c>
      <c r="I48" s="15">
        <v>96</v>
      </c>
      <c r="J48" s="15">
        <v>144</v>
      </c>
      <c r="M48" s="12"/>
    </row>
    <row r="49" spans="5:13" ht="14.25" customHeight="1" x14ac:dyDescent="0.3">
      <c r="E49" s="15">
        <v>148</v>
      </c>
      <c r="F49" s="15">
        <v>127</v>
      </c>
      <c r="G49" s="12"/>
      <c r="H49" s="15">
        <v>99</v>
      </c>
      <c r="I49" s="15">
        <v>102</v>
      </c>
      <c r="J49" s="15">
        <v>102</v>
      </c>
      <c r="M49" s="12"/>
    </row>
    <row r="50" spans="5:13" ht="14.25" customHeight="1" x14ac:dyDescent="0.3">
      <c r="F50" s="15">
        <v>131</v>
      </c>
      <c r="G50" s="12"/>
      <c r="H50" s="15">
        <v>82</v>
      </c>
      <c r="I50" s="15">
        <v>125</v>
      </c>
      <c r="J50" s="15">
        <v>102</v>
      </c>
      <c r="M50" s="12"/>
    </row>
    <row r="51" spans="5:13" ht="14.25" customHeight="1" x14ac:dyDescent="0.3">
      <c r="F51" s="15">
        <v>138</v>
      </c>
      <c r="G51" s="12"/>
      <c r="H51" s="15">
        <v>102</v>
      </c>
      <c r="I51" s="15">
        <v>117</v>
      </c>
      <c r="J51" s="15">
        <v>86</v>
      </c>
      <c r="M51" s="12"/>
    </row>
    <row r="52" spans="5:13" ht="14.25" customHeight="1" x14ac:dyDescent="0.3">
      <c r="F52" s="15">
        <v>115</v>
      </c>
      <c r="G52" s="12"/>
      <c r="H52" s="15">
        <v>99</v>
      </c>
      <c r="I52" s="15">
        <v>107</v>
      </c>
      <c r="J52" s="15">
        <v>131</v>
      </c>
      <c r="M52" s="12"/>
    </row>
    <row r="53" spans="5:13" ht="14.25" customHeight="1" x14ac:dyDescent="0.3">
      <c r="F53" s="15">
        <v>129</v>
      </c>
      <c r="G53" s="12"/>
      <c r="H53" s="15">
        <v>138</v>
      </c>
      <c r="I53" s="15">
        <v>139</v>
      </c>
      <c r="J53" s="15">
        <v>107</v>
      </c>
      <c r="M53" s="12"/>
    </row>
    <row r="54" spans="5:13" ht="14.25" customHeight="1" x14ac:dyDescent="0.3">
      <c r="F54" s="15">
        <v>123</v>
      </c>
      <c r="G54" s="12"/>
      <c r="H54" s="15">
        <v>125</v>
      </c>
      <c r="I54" s="15">
        <v>145</v>
      </c>
      <c r="J54" s="15">
        <v>127</v>
      </c>
      <c r="M54" s="12"/>
    </row>
    <row r="55" spans="5:13" ht="14.25" customHeight="1" x14ac:dyDescent="0.3">
      <c r="F55" s="15">
        <v>104</v>
      </c>
      <c r="G55" s="12"/>
      <c r="H55" s="15">
        <v>136</v>
      </c>
      <c r="I55" s="15">
        <v>103</v>
      </c>
      <c r="J55" s="15">
        <v>111</v>
      </c>
      <c r="M55" s="12"/>
    </row>
    <row r="56" spans="5:13" ht="14.25" customHeight="1" x14ac:dyDescent="0.3">
      <c r="F56" s="15">
        <v>142</v>
      </c>
      <c r="G56" s="12"/>
      <c r="H56" s="15">
        <v>135</v>
      </c>
      <c r="I56" s="15">
        <v>126</v>
      </c>
      <c r="J56" s="15">
        <v>136</v>
      </c>
      <c r="M56" s="12"/>
    </row>
    <row r="57" spans="5:13" ht="14.25" customHeight="1" x14ac:dyDescent="0.3">
      <c r="F57" s="15">
        <v>117</v>
      </c>
      <c r="G57" s="12"/>
      <c r="H57" s="15">
        <v>120</v>
      </c>
      <c r="I57" s="15">
        <v>138</v>
      </c>
      <c r="J57" s="15">
        <v>133</v>
      </c>
      <c r="M57" s="12"/>
    </row>
    <row r="58" spans="5:13" ht="14.25" customHeight="1" x14ac:dyDescent="0.3">
      <c r="F58" s="15">
        <v>100</v>
      </c>
      <c r="G58" s="12"/>
      <c r="H58" s="15">
        <v>120</v>
      </c>
      <c r="I58" s="15">
        <v>133</v>
      </c>
      <c r="J58" s="15">
        <v>152</v>
      </c>
      <c r="M58" s="12"/>
    </row>
    <row r="59" spans="5:13" ht="14.25" customHeight="1" x14ac:dyDescent="0.3">
      <c r="F59" s="15">
        <v>104</v>
      </c>
      <c r="G59" s="12"/>
      <c r="H59" s="15">
        <v>88</v>
      </c>
      <c r="I59" s="15">
        <v>133</v>
      </c>
      <c r="J59" s="15">
        <v>121</v>
      </c>
      <c r="M59" s="12"/>
    </row>
    <row r="60" spans="5:13" ht="14.25" customHeight="1" x14ac:dyDescent="0.3">
      <c r="F60" s="15">
        <v>114</v>
      </c>
      <c r="G60" s="12"/>
      <c r="H60" s="15">
        <v>110</v>
      </c>
      <c r="I60" s="15">
        <v>108</v>
      </c>
      <c r="J60" s="15">
        <v>96</v>
      </c>
      <c r="M60" s="12"/>
    </row>
    <row r="61" spans="5:13" ht="14.25" customHeight="1" x14ac:dyDescent="0.3">
      <c r="F61" s="15">
        <v>131</v>
      </c>
      <c r="G61" s="12"/>
      <c r="H61" s="15">
        <v>119</v>
      </c>
      <c r="I61" s="15">
        <v>135</v>
      </c>
      <c r="J61" s="15">
        <v>127</v>
      </c>
      <c r="M61" s="12"/>
    </row>
    <row r="62" spans="5:13" ht="14.25" customHeight="1" x14ac:dyDescent="0.3">
      <c r="F62" s="15">
        <v>135</v>
      </c>
      <c r="G62" s="12"/>
      <c r="H62" s="15">
        <v>111</v>
      </c>
      <c r="I62" s="15">
        <v>99</v>
      </c>
      <c r="J62" s="15">
        <v>121</v>
      </c>
      <c r="M62" s="12"/>
    </row>
    <row r="63" spans="5:13" ht="14.25" customHeight="1" x14ac:dyDescent="0.3">
      <c r="F63" s="15">
        <v>103</v>
      </c>
      <c r="G63" s="12"/>
      <c r="H63" s="15">
        <v>114</v>
      </c>
      <c r="I63" s="15">
        <v>102</v>
      </c>
      <c r="J63" s="15">
        <v>117</v>
      </c>
      <c r="M63" s="12"/>
    </row>
    <row r="64" spans="5:13" ht="14.25" customHeight="1" x14ac:dyDescent="0.3">
      <c r="F64" s="15">
        <v>131</v>
      </c>
      <c r="G64" s="12"/>
      <c r="H64" s="15">
        <v>116</v>
      </c>
      <c r="I64" s="15">
        <v>97</v>
      </c>
      <c r="J64" s="15">
        <v>98</v>
      </c>
      <c r="M64" s="12"/>
    </row>
    <row r="65" spans="6:13" ht="14.25" customHeight="1" x14ac:dyDescent="0.3">
      <c r="F65" s="15">
        <v>129</v>
      </c>
      <c r="G65" s="12"/>
      <c r="H65" s="15">
        <v>105</v>
      </c>
      <c r="J65" s="15">
        <v>108</v>
      </c>
      <c r="M65" s="12"/>
    </row>
    <row r="66" spans="6:13" ht="14.25" customHeight="1" x14ac:dyDescent="0.3">
      <c r="F66" s="15">
        <v>105</v>
      </c>
      <c r="G66" s="12"/>
      <c r="H66" s="15">
        <v>130</v>
      </c>
      <c r="J66" s="15">
        <v>132</v>
      </c>
      <c r="M66" s="12"/>
    </row>
    <row r="67" spans="6:13" ht="14.25" customHeight="1" x14ac:dyDescent="0.3">
      <c r="F67" s="15">
        <v>118</v>
      </c>
      <c r="G67" s="12"/>
      <c r="H67" s="15">
        <v>137</v>
      </c>
      <c r="J67" s="15">
        <v>101</v>
      </c>
      <c r="M67" s="12"/>
    </row>
    <row r="68" spans="6:13" ht="14.25" customHeight="1" x14ac:dyDescent="0.3">
      <c r="F68" s="15">
        <v>133</v>
      </c>
      <c r="G68" s="12"/>
      <c r="H68" s="15">
        <v>132</v>
      </c>
      <c r="J68" s="15">
        <v>103</v>
      </c>
      <c r="M68" s="12"/>
    </row>
    <row r="69" spans="6:13" ht="14.25" customHeight="1" x14ac:dyDescent="0.3">
      <c r="F69" s="15">
        <v>127</v>
      </c>
      <c r="G69" s="12"/>
      <c r="H69" s="15">
        <v>96</v>
      </c>
      <c r="J69" s="15">
        <v>103</v>
      </c>
      <c r="M69" s="12"/>
    </row>
    <row r="70" spans="6:13" ht="14.25" customHeight="1" x14ac:dyDescent="0.3">
      <c r="F70" s="15">
        <v>135</v>
      </c>
      <c r="G70" s="12"/>
      <c r="H70" s="15">
        <v>143</v>
      </c>
      <c r="J70" s="15">
        <v>145</v>
      </c>
      <c r="M70" s="12"/>
    </row>
    <row r="71" spans="6:13" ht="14.25" customHeight="1" x14ac:dyDescent="0.3">
      <c r="F71" s="15">
        <v>114</v>
      </c>
      <c r="G71" s="12"/>
      <c r="H71" s="15">
        <v>129</v>
      </c>
      <c r="J71" s="15">
        <v>135</v>
      </c>
      <c r="M71" s="12"/>
    </row>
    <row r="72" spans="6:13" ht="14.25" customHeight="1" x14ac:dyDescent="0.3">
      <c r="F72" s="15">
        <v>139</v>
      </c>
      <c r="G72" s="12"/>
      <c r="H72" s="15">
        <v>125</v>
      </c>
      <c r="J72" s="15">
        <v>105</v>
      </c>
      <c r="M72" s="12"/>
    </row>
    <row r="73" spans="6:13" ht="14.25" customHeight="1" x14ac:dyDescent="0.3">
      <c r="F73" s="15">
        <v>112</v>
      </c>
      <c r="G73" s="12"/>
      <c r="H73" s="15">
        <v>119</v>
      </c>
      <c r="J73" s="15">
        <v>101</v>
      </c>
      <c r="M73" s="12"/>
    </row>
    <row r="74" spans="6:13" ht="14.25" customHeight="1" x14ac:dyDescent="0.3">
      <c r="F74" s="15">
        <v>144</v>
      </c>
      <c r="G74" s="12"/>
      <c r="H74" s="15">
        <v>136</v>
      </c>
      <c r="J74" s="15">
        <v>100</v>
      </c>
      <c r="M74" s="12"/>
    </row>
    <row r="75" spans="6:13" ht="14.25" customHeight="1" x14ac:dyDescent="0.3">
      <c r="F75" s="15">
        <v>128</v>
      </c>
      <c r="G75" s="12"/>
      <c r="H75" s="15">
        <v>106</v>
      </c>
      <c r="J75" s="15">
        <v>114</v>
      </c>
      <c r="M75" s="12"/>
    </row>
    <row r="76" spans="6:13" ht="14.25" customHeight="1" x14ac:dyDescent="0.3">
      <c r="F76" s="15">
        <v>93</v>
      </c>
      <c r="G76" s="12"/>
      <c r="H76" s="15">
        <v>112</v>
      </c>
      <c r="J76" s="15">
        <v>107</v>
      </c>
      <c r="M76" s="12"/>
    </row>
    <row r="77" spans="6:13" ht="14.25" customHeight="1" x14ac:dyDescent="0.3">
      <c r="F77" s="15">
        <v>125</v>
      </c>
      <c r="G77" s="12"/>
      <c r="H77" s="15">
        <v>120</v>
      </c>
      <c r="J77" s="15">
        <v>111</v>
      </c>
      <c r="M77" s="12"/>
    </row>
    <row r="78" spans="6:13" ht="14.25" customHeight="1" x14ac:dyDescent="0.3">
      <c r="F78" s="15">
        <v>134</v>
      </c>
      <c r="G78" s="12"/>
      <c r="H78" s="15">
        <v>140</v>
      </c>
      <c r="J78" s="15">
        <v>123</v>
      </c>
      <c r="M78" s="12"/>
    </row>
    <row r="79" spans="6:13" ht="14.25" customHeight="1" x14ac:dyDescent="0.3">
      <c r="F79" s="15">
        <v>129</v>
      </c>
      <c r="G79" s="12"/>
      <c r="H79" s="15">
        <v>116</v>
      </c>
      <c r="J79" s="15">
        <v>123</v>
      </c>
      <c r="M79" s="12"/>
    </row>
    <row r="80" spans="6:13" ht="14.25" customHeight="1" x14ac:dyDescent="0.3">
      <c r="F80" s="15">
        <v>106</v>
      </c>
      <c r="G80" s="12"/>
      <c r="H80" s="15">
        <v>115</v>
      </c>
      <c r="J80" s="15">
        <v>141</v>
      </c>
      <c r="M80" s="12"/>
    </row>
    <row r="81" spans="6:13" ht="14.25" customHeight="1" x14ac:dyDescent="0.3">
      <c r="F81" s="15">
        <v>130</v>
      </c>
      <c r="G81" s="12"/>
      <c r="H81" s="15">
        <v>82</v>
      </c>
      <c r="J81" s="15">
        <v>113</v>
      </c>
      <c r="M81" s="12"/>
    </row>
    <row r="82" spans="6:13" ht="14.25" customHeight="1" x14ac:dyDescent="0.3">
      <c r="F82" s="15">
        <v>146</v>
      </c>
      <c r="G82" s="12"/>
      <c r="H82" s="15">
        <v>84</v>
      </c>
      <c r="J82" s="15">
        <v>103</v>
      </c>
      <c r="M82" s="12"/>
    </row>
    <row r="83" spans="6:13" ht="14.25" customHeight="1" x14ac:dyDescent="0.3">
      <c r="F83" s="15">
        <v>107</v>
      </c>
      <c r="G83" s="12"/>
      <c r="H83" s="15">
        <v>128</v>
      </c>
      <c r="J83" s="15">
        <v>114</v>
      </c>
      <c r="M83" s="12"/>
    </row>
    <row r="84" spans="6:13" ht="14.25" customHeight="1" x14ac:dyDescent="0.3">
      <c r="F84" s="15">
        <v>137</v>
      </c>
      <c r="G84" s="12"/>
      <c r="H84" s="15">
        <v>125</v>
      </c>
      <c r="J84" s="15">
        <v>92</v>
      </c>
      <c r="M84" s="12"/>
    </row>
    <row r="85" spans="6:13" ht="14.25" customHeight="1" x14ac:dyDescent="0.3">
      <c r="F85" s="15">
        <v>130</v>
      </c>
      <c r="G85" s="12"/>
      <c r="H85" s="15">
        <v>113</v>
      </c>
      <c r="J85" s="15">
        <v>105</v>
      </c>
      <c r="M85" s="12"/>
    </row>
    <row r="86" spans="6:13" ht="14.25" customHeight="1" x14ac:dyDescent="0.3">
      <c r="F86" s="15">
        <v>131</v>
      </c>
      <c r="G86" s="12"/>
      <c r="H86" s="15">
        <v>123</v>
      </c>
      <c r="J86" s="15">
        <v>136</v>
      </c>
      <c r="M86" s="12"/>
    </row>
    <row r="87" spans="6:13" ht="14.25" customHeight="1" x14ac:dyDescent="0.3">
      <c r="F87" s="15">
        <v>133</v>
      </c>
      <c r="G87" s="12"/>
      <c r="H87" s="15">
        <v>133</v>
      </c>
      <c r="J87" s="15">
        <v>126</v>
      </c>
      <c r="M87" s="12"/>
    </row>
    <row r="88" spans="6:13" ht="14.25" customHeight="1" x14ac:dyDescent="0.3">
      <c r="F88" s="15">
        <v>110</v>
      </c>
      <c r="G88" s="12"/>
      <c r="H88" s="15">
        <v>119</v>
      </c>
      <c r="J88" s="15">
        <v>105</v>
      </c>
      <c r="M88" s="12"/>
    </row>
    <row r="89" spans="6:13" ht="14.25" customHeight="1" x14ac:dyDescent="0.3">
      <c r="F89" s="15">
        <v>136</v>
      </c>
      <c r="G89" s="12"/>
      <c r="H89" s="15">
        <v>105</v>
      </c>
      <c r="J89" s="15">
        <v>142</v>
      </c>
      <c r="M89" s="12"/>
    </row>
    <row r="90" spans="6:13" ht="14.25" customHeight="1" x14ac:dyDescent="0.3">
      <c r="F90" s="15">
        <v>120</v>
      </c>
      <c r="G90" s="12"/>
      <c r="H90" s="15">
        <v>139</v>
      </c>
      <c r="J90" s="15">
        <v>119</v>
      </c>
      <c r="M90" s="12"/>
    </row>
    <row r="91" spans="6:13" ht="14.25" customHeight="1" x14ac:dyDescent="0.3">
      <c r="F91" s="15">
        <v>112</v>
      </c>
      <c r="G91" s="12"/>
      <c r="H91" s="15">
        <v>123</v>
      </c>
      <c r="J91" s="15">
        <v>138</v>
      </c>
      <c r="M91" s="12"/>
    </row>
    <row r="92" spans="6:13" ht="14.25" customHeight="1" x14ac:dyDescent="0.3">
      <c r="F92" s="15">
        <v>144</v>
      </c>
      <c r="G92" s="12"/>
      <c r="H92" s="15">
        <v>119</v>
      </c>
      <c r="J92" s="15">
        <v>125</v>
      </c>
      <c r="M92" s="12"/>
    </row>
    <row r="93" spans="6:13" ht="14.25" customHeight="1" x14ac:dyDescent="0.3">
      <c r="F93" s="15">
        <v>132</v>
      </c>
      <c r="G93" s="12"/>
      <c r="H93" s="15">
        <v>99</v>
      </c>
      <c r="J93" s="15">
        <v>101</v>
      </c>
      <c r="M93" s="12"/>
    </row>
    <row r="94" spans="6:13" ht="14.25" customHeight="1" x14ac:dyDescent="0.3">
      <c r="F94" s="15">
        <v>125</v>
      </c>
      <c r="G94" s="12"/>
      <c r="H94" s="15">
        <v>125</v>
      </c>
      <c r="J94" s="15">
        <v>87</v>
      </c>
      <c r="M94" s="12"/>
    </row>
    <row r="95" spans="6:13" ht="14.25" customHeight="1" x14ac:dyDescent="0.3">
      <c r="F95" s="15">
        <v>98</v>
      </c>
      <c r="G95" s="12"/>
      <c r="H95" s="15">
        <v>103</v>
      </c>
      <c r="J95" s="15">
        <v>127</v>
      </c>
      <c r="M95" s="12"/>
    </row>
    <row r="96" spans="6:13" ht="14.25" customHeight="1" x14ac:dyDescent="0.3">
      <c r="F96" s="15">
        <v>113</v>
      </c>
      <c r="G96" s="12"/>
      <c r="H96" s="15">
        <v>90</v>
      </c>
      <c r="J96" s="15">
        <v>112</v>
      </c>
      <c r="M96" s="12"/>
    </row>
    <row r="97" spans="6:13" ht="14.25" customHeight="1" x14ac:dyDescent="0.3">
      <c r="F97" s="15">
        <v>100</v>
      </c>
      <c r="G97" s="12"/>
      <c r="H97" s="15">
        <v>119</v>
      </c>
      <c r="J97" s="15">
        <v>151</v>
      </c>
      <c r="M97" s="12"/>
    </row>
    <row r="98" spans="6:13" ht="14.25" customHeight="1" x14ac:dyDescent="0.3">
      <c r="F98" s="15">
        <v>110</v>
      </c>
      <c r="G98" s="12"/>
      <c r="H98" s="15">
        <v>101</v>
      </c>
      <c r="J98" s="15">
        <v>120</v>
      </c>
      <c r="M98" s="12"/>
    </row>
    <row r="99" spans="6:13" ht="14.25" customHeight="1" x14ac:dyDescent="0.3">
      <c r="F99" s="15">
        <v>153</v>
      </c>
      <c r="G99" s="12"/>
      <c r="H99" s="15">
        <v>135</v>
      </c>
      <c r="J99" s="15">
        <v>106</v>
      </c>
      <c r="M99" s="12"/>
    </row>
    <row r="100" spans="6:13" ht="14.25" customHeight="1" x14ac:dyDescent="0.3">
      <c r="F100" s="15">
        <v>119</v>
      </c>
      <c r="G100" s="12"/>
      <c r="H100" s="15">
        <v>134</v>
      </c>
      <c r="J100" s="15">
        <v>100</v>
      </c>
      <c r="M100" s="12"/>
    </row>
    <row r="101" spans="6:13" ht="14.25" customHeight="1" x14ac:dyDescent="0.3">
      <c r="F101" s="15">
        <v>146</v>
      </c>
      <c r="G101" s="12"/>
      <c r="H101" s="15">
        <v>133</v>
      </c>
      <c r="J101" s="15">
        <v>127</v>
      </c>
      <c r="M101" s="12"/>
    </row>
    <row r="102" spans="6:13" ht="14.25" customHeight="1" x14ac:dyDescent="0.3">
      <c r="F102" s="15">
        <v>135</v>
      </c>
      <c r="G102" s="12"/>
      <c r="H102" s="15">
        <v>133</v>
      </c>
      <c r="J102" s="15">
        <v>126</v>
      </c>
      <c r="M102" s="12"/>
    </row>
    <row r="103" spans="6:13" ht="14.25" customHeight="1" x14ac:dyDescent="0.3">
      <c r="F103" s="15">
        <v>104</v>
      </c>
      <c r="G103" s="12"/>
      <c r="H103" s="15">
        <v>105</v>
      </c>
      <c r="J103" s="15">
        <v>140</v>
      </c>
      <c r="M103" s="12"/>
    </row>
    <row r="104" spans="6:13" ht="14.25" customHeight="1" x14ac:dyDescent="0.3">
      <c r="F104" s="15">
        <v>123</v>
      </c>
      <c r="G104" s="12"/>
      <c r="H104" s="15">
        <v>126</v>
      </c>
      <c r="J104" s="15">
        <v>105</v>
      </c>
      <c r="M104" s="12"/>
    </row>
    <row r="105" spans="6:13" ht="14.25" customHeight="1" x14ac:dyDescent="0.3">
      <c r="F105" s="15">
        <v>144</v>
      </c>
      <c r="G105" s="12"/>
      <c r="H105" s="15">
        <v>131</v>
      </c>
      <c r="J105" s="15">
        <v>128</v>
      </c>
      <c r="M105" s="12"/>
    </row>
    <row r="106" spans="6:13" ht="14.25" customHeight="1" x14ac:dyDescent="0.3">
      <c r="F106" s="15">
        <v>134</v>
      </c>
      <c r="G106" s="12"/>
      <c r="H106" s="15">
        <v>132</v>
      </c>
      <c r="J106" s="15">
        <v>119</v>
      </c>
      <c r="M106" s="12"/>
    </row>
    <row r="107" spans="6:13" ht="14.25" customHeight="1" x14ac:dyDescent="0.3">
      <c r="F107" s="15">
        <v>133</v>
      </c>
      <c r="G107" s="12"/>
      <c r="H107" s="15">
        <v>97</v>
      </c>
      <c r="J107" s="15">
        <v>121</v>
      </c>
      <c r="M107" s="12"/>
    </row>
    <row r="108" spans="6:13" ht="14.25" customHeight="1" x14ac:dyDescent="0.3">
      <c r="F108" s="15">
        <v>133</v>
      </c>
      <c r="G108" s="12"/>
      <c r="H108" s="15">
        <v>140</v>
      </c>
      <c r="J108" s="15">
        <v>109</v>
      </c>
      <c r="M108" s="12"/>
    </row>
    <row r="109" spans="6:13" ht="14.25" customHeight="1" x14ac:dyDescent="0.3">
      <c r="F109" s="15">
        <v>105</v>
      </c>
      <c r="G109" s="12"/>
      <c r="H109" s="15">
        <v>118</v>
      </c>
      <c r="J109" s="15">
        <v>105</v>
      </c>
      <c r="M109" s="12"/>
    </row>
    <row r="110" spans="6:13" ht="14.25" customHeight="1" x14ac:dyDescent="0.3">
      <c r="F110" s="15">
        <v>100</v>
      </c>
      <c r="G110" s="12"/>
      <c r="H110" s="15">
        <v>127</v>
      </c>
      <c r="J110" s="15">
        <v>89</v>
      </c>
      <c r="M110" s="12"/>
    </row>
    <row r="111" spans="6:13" ht="14.25" customHeight="1" x14ac:dyDescent="0.3">
      <c r="F111" s="15">
        <v>109</v>
      </c>
      <c r="G111" s="12"/>
      <c r="H111" s="15">
        <v>83</v>
      </c>
      <c r="J111" s="15">
        <v>130</v>
      </c>
      <c r="M111" s="12"/>
    </row>
    <row r="112" spans="6:13" ht="14.25" customHeight="1" x14ac:dyDescent="0.3">
      <c r="F112" s="15">
        <v>112</v>
      </c>
      <c r="G112" s="12"/>
      <c r="H112" s="15">
        <v>102</v>
      </c>
      <c r="J112" s="15">
        <v>94</v>
      </c>
      <c r="M112" s="12"/>
    </row>
    <row r="113" spans="7:13" ht="14.25" customHeight="1" x14ac:dyDescent="0.3">
      <c r="G113" s="12"/>
      <c r="H113" s="15">
        <v>95</v>
      </c>
      <c r="J113" s="15">
        <v>134</v>
      </c>
      <c r="M113" s="12"/>
    </row>
    <row r="114" spans="7:13" ht="14.25" customHeight="1" x14ac:dyDescent="0.3">
      <c r="G114" s="12"/>
      <c r="H114" s="15">
        <v>114</v>
      </c>
      <c r="J114" s="15">
        <v>136</v>
      </c>
      <c r="M114" s="12"/>
    </row>
    <row r="115" spans="7:13" ht="14.25" customHeight="1" x14ac:dyDescent="0.3">
      <c r="G115" s="12"/>
      <c r="H115" s="15">
        <v>117</v>
      </c>
      <c r="J115" s="15">
        <v>113</v>
      </c>
      <c r="M115" s="12"/>
    </row>
    <row r="116" spans="7:13" ht="14.25" customHeight="1" x14ac:dyDescent="0.3">
      <c r="G116" s="12"/>
      <c r="H116" s="15">
        <v>131</v>
      </c>
      <c r="J116" s="15">
        <v>108</v>
      </c>
      <c r="M116" s="12"/>
    </row>
    <row r="117" spans="7:13" ht="14.25" customHeight="1" x14ac:dyDescent="0.3">
      <c r="G117" s="12"/>
      <c r="H117" s="15">
        <v>113</v>
      </c>
      <c r="J117" s="15">
        <v>103</v>
      </c>
      <c r="M117" s="12"/>
    </row>
    <row r="118" spans="7:13" ht="14.25" customHeight="1" x14ac:dyDescent="0.3">
      <c r="G118" s="12"/>
      <c r="H118" s="15">
        <v>104</v>
      </c>
      <c r="J118" s="15">
        <v>142</v>
      </c>
      <c r="M118" s="12"/>
    </row>
    <row r="119" spans="7:13" ht="14.25" customHeight="1" x14ac:dyDescent="0.3">
      <c r="G119" s="12"/>
      <c r="H119" s="15">
        <v>142</v>
      </c>
      <c r="J119" s="15">
        <v>114</v>
      </c>
      <c r="M119" s="12"/>
    </row>
    <row r="120" spans="7:13" ht="14.25" customHeight="1" x14ac:dyDescent="0.3">
      <c r="G120" s="12"/>
      <c r="H120" s="15">
        <v>82</v>
      </c>
      <c r="J120" s="15">
        <v>91</v>
      </c>
      <c r="M120" s="12"/>
    </row>
    <row r="121" spans="7:13" ht="14.25" customHeight="1" x14ac:dyDescent="0.3">
      <c r="G121" s="12"/>
      <c r="H121" s="15">
        <v>106</v>
      </c>
      <c r="J121" s="15">
        <v>89</v>
      </c>
      <c r="M121" s="12"/>
    </row>
    <row r="122" spans="7:13" ht="14.25" customHeight="1" x14ac:dyDescent="0.3">
      <c r="G122" s="12"/>
      <c r="H122" s="15">
        <v>127</v>
      </c>
      <c r="J122" s="15">
        <v>94</v>
      </c>
      <c r="M122" s="12"/>
    </row>
    <row r="123" spans="7:13" ht="14.25" customHeight="1" x14ac:dyDescent="0.3">
      <c r="G123" s="12"/>
      <c r="H123" s="15">
        <v>123</v>
      </c>
      <c r="J123" s="15">
        <v>134</v>
      </c>
      <c r="M123" s="12"/>
    </row>
    <row r="124" spans="7:13" ht="14.25" customHeight="1" x14ac:dyDescent="0.3">
      <c r="G124" s="12"/>
      <c r="H124" s="15">
        <v>102</v>
      </c>
      <c r="J124" s="15">
        <v>111</v>
      </c>
      <c r="M124" s="12"/>
    </row>
    <row r="125" spans="7:13" ht="14.25" customHeight="1" x14ac:dyDescent="0.3">
      <c r="G125" s="12"/>
      <c r="H125" s="15">
        <v>95</v>
      </c>
      <c r="J125" s="15">
        <v>130</v>
      </c>
      <c r="M125" s="12"/>
    </row>
    <row r="126" spans="7:13" ht="14.25" customHeight="1" x14ac:dyDescent="0.3">
      <c r="G126" s="12"/>
      <c r="H126" s="15">
        <v>143</v>
      </c>
      <c r="J126" s="15">
        <v>94</v>
      </c>
      <c r="M126" s="12"/>
    </row>
    <row r="127" spans="7:13" ht="14.25" customHeight="1" x14ac:dyDescent="0.3">
      <c r="G127" s="12"/>
      <c r="H127" s="15">
        <v>116</v>
      </c>
      <c r="J127" s="15">
        <v>98</v>
      </c>
      <c r="M127" s="12"/>
    </row>
    <row r="128" spans="7:13" ht="14.25" customHeight="1" x14ac:dyDescent="0.3">
      <c r="G128" s="12"/>
      <c r="H128" s="15">
        <v>116</v>
      </c>
      <c r="J128" s="15">
        <v>89</v>
      </c>
      <c r="M128" s="12"/>
    </row>
    <row r="129" spans="7:13" ht="14.25" customHeight="1" x14ac:dyDescent="0.3">
      <c r="G129" s="12"/>
      <c r="H129" s="15">
        <v>123</v>
      </c>
      <c r="J129" s="15">
        <v>118</v>
      </c>
      <c r="M129" s="12"/>
    </row>
    <row r="130" spans="7:13" ht="14.25" customHeight="1" x14ac:dyDescent="0.3">
      <c r="G130" s="12"/>
      <c r="H130" s="15">
        <v>134</v>
      </c>
      <c r="M130" s="12"/>
    </row>
    <row r="131" spans="7:13" ht="14.25" customHeight="1" x14ac:dyDescent="0.3">
      <c r="G131" s="12"/>
      <c r="H131" s="15">
        <v>93</v>
      </c>
      <c r="M131" s="12"/>
    </row>
    <row r="132" spans="7:13" ht="14.25" customHeight="1" x14ac:dyDescent="0.3">
      <c r="G132" s="12"/>
      <c r="H132" s="15">
        <v>96</v>
      </c>
      <c r="M132" s="12"/>
    </row>
    <row r="133" spans="7:13" ht="14.25" customHeight="1" x14ac:dyDescent="0.3">
      <c r="G133" s="12"/>
      <c r="H133" s="15">
        <v>127</v>
      </c>
      <c r="M133" s="12"/>
    </row>
    <row r="134" spans="7:13" ht="14.25" customHeight="1" x14ac:dyDescent="0.3">
      <c r="G134" s="12"/>
      <c r="H134" s="15">
        <v>134</v>
      </c>
      <c r="M134" s="12"/>
    </row>
    <row r="135" spans="7:13" ht="14.25" customHeight="1" x14ac:dyDescent="0.3">
      <c r="G135" s="12"/>
      <c r="H135" s="15">
        <v>97</v>
      </c>
      <c r="M135" s="12"/>
    </row>
    <row r="136" spans="7:13" ht="14.25" customHeight="1" x14ac:dyDescent="0.3">
      <c r="G136" s="12"/>
      <c r="H136" s="15">
        <v>99</v>
      </c>
      <c r="M136" s="12"/>
    </row>
    <row r="137" spans="7:13" ht="14.25" customHeight="1" x14ac:dyDescent="0.3">
      <c r="G137" s="12"/>
      <c r="H137" s="15">
        <v>104</v>
      </c>
      <c r="M137" s="12"/>
    </row>
    <row r="138" spans="7:13" ht="14.25" customHeight="1" x14ac:dyDescent="0.3">
      <c r="G138" s="12"/>
      <c r="H138" s="15">
        <v>102</v>
      </c>
      <c r="M138" s="12"/>
    </row>
    <row r="139" spans="7:13" ht="14.25" customHeight="1" x14ac:dyDescent="0.3">
      <c r="G139" s="12"/>
      <c r="H139" s="15">
        <v>107</v>
      </c>
      <c r="M139" s="12"/>
    </row>
    <row r="140" spans="7:13" ht="14.25" customHeight="1" x14ac:dyDescent="0.3">
      <c r="G140" s="12"/>
      <c r="H140" s="15">
        <v>112</v>
      </c>
      <c r="M140" s="12"/>
    </row>
    <row r="141" spans="7:13" ht="14.25" customHeight="1" x14ac:dyDescent="0.3">
      <c r="G141" s="12"/>
      <c r="H141" s="15">
        <v>113</v>
      </c>
      <c r="M141" s="12"/>
    </row>
    <row r="142" spans="7:13" ht="14.25" customHeight="1" x14ac:dyDescent="0.3">
      <c r="G142" s="12"/>
      <c r="H142" s="15">
        <v>110</v>
      </c>
      <c r="M142" s="12"/>
    </row>
    <row r="143" spans="7:13" ht="14.25" customHeight="1" x14ac:dyDescent="0.3">
      <c r="G143" s="12"/>
      <c r="H143" s="15">
        <v>86</v>
      </c>
      <c r="M143" s="12"/>
    </row>
    <row r="144" spans="7:13" ht="14.25" customHeight="1" x14ac:dyDescent="0.3">
      <c r="G144" s="12"/>
      <c r="H144" s="15">
        <v>116</v>
      </c>
      <c r="M144" s="12"/>
    </row>
    <row r="145" spans="7:13" ht="14.25" customHeight="1" x14ac:dyDescent="0.3">
      <c r="G145" s="12"/>
      <c r="H145" s="15">
        <v>118</v>
      </c>
      <c r="M145" s="12"/>
    </row>
    <row r="146" spans="7:13" ht="14.25" customHeight="1" x14ac:dyDescent="0.3">
      <c r="G146" s="12"/>
      <c r="H146" s="15">
        <v>87</v>
      </c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15">
        <v>178.98699999999999</v>
      </c>
      <c r="C3" s="15">
        <v>141.66499999999999</v>
      </c>
      <c r="D3" s="15">
        <v>134.61500000000001</v>
      </c>
      <c r="E3" s="15">
        <v>137.88999999999999</v>
      </c>
      <c r="F3" s="15">
        <v>169.05199999999999</v>
      </c>
      <c r="G3" s="12"/>
      <c r="H3" s="15">
        <v>116.482</v>
      </c>
      <c r="I3" s="15">
        <v>180.38399999999999</v>
      </c>
      <c r="J3" s="15">
        <v>165.25299999999999</v>
      </c>
      <c r="K3" s="15">
        <v>173.762</v>
      </c>
      <c r="L3" s="15">
        <v>101.444</v>
      </c>
      <c r="M3" s="12"/>
      <c r="N3" s="15">
        <v>86.265000000000001</v>
      </c>
      <c r="O3" s="15">
        <v>96.841999999999999</v>
      </c>
      <c r="P3" s="15">
        <v>94.56</v>
      </c>
      <c r="Q3" s="15">
        <v>74.126999999999995</v>
      </c>
      <c r="R3" s="15">
        <v>78.590999999999994</v>
      </c>
      <c r="V3" s="7" t="s">
        <v>17</v>
      </c>
      <c r="W3" s="7">
        <f>AVERAGE(B$3:B$52)</f>
        <v>181.12620000000004</v>
      </c>
      <c r="X3" s="7">
        <f>AVERAGE(H$3:H$52)</f>
        <v>146.07875999999999</v>
      </c>
      <c r="Y3" s="7">
        <f>AVERAGE(N3:N43)</f>
        <v>110.00125</v>
      </c>
      <c r="AA3" s="17"/>
    </row>
    <row r="4" spans="1:38" ht="14.25" customHeight="1" x14ac:dyDescent="0.3">
      <c r="B4" s="15">
        <v>182.27799999999999</v>
      </c>
      <c r="C4" s="15">
        <v>160.34800000000001</v>
      </c>
      <c r="D4" s="15">
        <v>158.63200000000001</v>
      </c>
      <c r="E4" s="15">
        <v>155.874</v>
      </c>
      <c r="F4" s="15">
        <v>156.43</v>
      </c>
      <c r="G4" s="12"/>
      <c r="H4" s="15">
        <v>131.94800000000001</v>
      </c>
      <c r="I4" s="15">
        <v>179.96100000000001</v>
      </c>
      <c r="J4" s="15">
        <v>173.75</v>
      </c>
      <c r="K4" s="15">
        <v>167.66900000000001</v>
      </c>
      <c r="L4" s="15">
        <v>181.483</v>
      </c>
      <c r="M4" s="12"/>
      <c r="N4" s="21">
        <v>159.607</v>
      </c>
      <c r="O4" s="15">
        <v>69.203000000000003</v>
      </c>
      <c r="P4" s="15">
        <v>81.747</v>
      </c>
      <c r="Q4" s="15">
        <v>78.450999999999993</v>
      </c>
      <c r="R4" s="15">
        <v>82.218999999999994</v>
      </c>
      <c r="V4" s="7" t="s">
        <v>18</v>
      </c>
      <c r="W4" s="7">
        <f>AVERAGE(C$3:C$52)</f>
        <v>166.50198</v>
      </c>
      <c r="X4" s="7">
        <f>AVERAGE(I$3:I$52)</f>
        <v>162.35126000000002</v>
      </c>
      <c r="Y4" s="7">
        <f>AVERAGE(O3:O39)</f>
        <v>83.444666666666663</v>
      </c>
      <c r="AA4" s="17"/>
    </row>
    <row r="5" spans="1:38" ht="14.25" customHeight="1" x14ac:dyDescent="0.3">
      <c r="B5" s="15">
        <v>176.26599999999999</v>
      </c>
      <c r="C5" s="15">
        <v>170.892</v>
      </c>
      <c r="D5" s="15">
        <v>171.529</v>
      </c>
      <c r="E5" s="15">
        <v>97.126000000000005</v>
      </c>
      <c r="F5" s="15">
        <v>160.16</v>
      </c>
      <c r="G5" s="12"/>
      <c r="H5" s="15">
        <v>117.199</v>
      </c>
      <c r="I5" s="15">
        <v>143.31700000000001</v>
      </c>
      <c r="J5" s="15">
        <v>190.03100000000001</v>
      </c>
      <c r="K5" s="15">
        <v>184.68600000000001</v>
      </c>
      <c r="L5" s="15">
        <v>131.357</v>
      </c>
      <c r="M5" s="12"/>
      <c r="N5" s="21">
        <v>113.443</v>
      </c>
      <c r="O5" s="15">
        <v>90.007000000000005</v>
      </c>
      <c r="P5" s="15">
        <v>97.275999999999996</v>
      </c>
      <c r="Q5" s="15">
        <v>70.716999999999999</v>
      </c>
      <c r="R5" s="15">
        <v>85.786000000000001</v>
      </c>
      <c r="V5" s="7" t="s">
        <v>19</v>
      </c>
      <c r="W5" s="7">
        <f>AVERAGE(D$3:D$52)</f>
        <v>161.24552000000003</v>
      </c>
      <c r="X5" s="7">
        <f>AVERAGE(J$3:J$52)</f>
        <v>165.43263999999999</v>
      </c>
      <c r="Y5" s="7">
        <f>AVERAGE(P3:P75)</f>
        <v>113.75128571428571</v>
      </c>
      <c r="AA5" s="17"/>
    </row>
    <row r="6" spans="1:38" ht="14.25" customHeight="1" x14ac:dyDescent="0.3">
      <c r="B6" s="15">
        <v>184.155</v>
      </c>
      <c r="C6" s="15">
        <v>178.696</v>
      </c>
      <c r="D6" s="15">
        <v>144.905</v>
      </c>
      <c r="E6" s="15">
        <v>177.964</v>
      </c>
      <c r="F6" s="15">
        <v>174.61799999999999</v>
      </c>
      <c r="G6" s="12"/>
      <c r="H6" s="15">
        <v>154.86600000000001</v>
      </c>
      <c r="I6" s="15">
        <v>97.786000000000001</v>
      </c>
      <c r="J6" s="15">
        <v>201.03899999999999</v>
      </c>
      <c r="K6" s="15">
        <v>156.78</v>
      </c>
      <c r="L6" s="15">
        <v>145.893</v>
      </c>
      <c r="M6" s="12"/>
      <c r="N6" s="15">
        <v>80.69</v>
      </c>
      <c r="O6" s="15">
        <v>95.037000000000006</v>
      </c>
      <c r="P6" s="21">
        <v>193.154</v>
      </c>
      <c r="Q6" s="15">
        <v>69.513999999999996</v>
      </c>
      <c r="R6" s="15">
        <v>64.626999999999995</v>
      </c>
      <c r="V6" s="7" t="s">
        <v>20</v>
      </c>
      <c r="W6" s="7">
        <f>AVERAGE(E$3:E$52)</f>
        <v>159.13328000000001</v>
      </c>
      <c r="X6" s="7">
        <f>AVERAGE(K$3:K$52)</f>
        <v>156.14197999999999</v>
      </c>
      <c r="Y6" s="7">
        <f>AVERAGE(Q3:Q75)</f>
        <v>90.579785714285691</v>
      </c>
    </row>
    <row r="7" spans="1:38" ht="14.25" customHeight="1" x14ac:dyDescent="0.3">
      <c r="B7" s="15">
        <v>190.49799999999999</v>
      </c>
      <c r="C7" s="15">
        <v>168.17400000000001</v>
      </c>
      <c r="D7" s="15">
        <v>153.93600000000001</v>
      </c>
      <c r="E7" s="15">
        <v>194.75899999999999</v>
      </c>
      <c r="F7" s="15">
        <v>162.82</v>
      </c>
      <c r="G7" s="12"/>
      <c r="H7" s="15">
        <v>125.249</v>
      </c>
      <c r="I7" s="15">
        <v>152.50399999999999</v>
      </c>
      <c r="J7" s="15">
        <v>188.59100000000001</v>
      </c>
      <c r="K7" s="15">
        <v>170.26</v>
      </c>
      <c r="L7" s="15">
        <v>173.232</v>
      </c>
      <c r="M7" s="12"/>
      <c r="O7" s="15">
        <v>92.834999999999994</v>
      </c>
      <c r="P7" s="21">
        <v>175.017</v>
      </c>
      <c r="Q7" s="15">
        <v>78.495000000000005</v>
      </c>
      <c r="R7" s="15">
        <v>94.236000000000004</v>
      </c>
      <c r="V7" s="7" t="s">
        <v>21</v>
      </c>
      <c r="W7" s="7">
        <f>AVERAGE(F$3:F$52)</f>
        <v>153.31253999999998</v>
      </c>
      <c r="X7" s="7">
        <f>AVERAGE(L$3:L$52)</f>
        <v>158.58653999999996</v>
      </c>
      <c r="Y7" s="7">
        <f>AVERAGE(R3:R80)</f>
        <v>93.361666666666679</v>
      </c>
    </row>
    <row r="8" spans="1:38" ht="14.25" customHeight="1" x14ac:dyDescent="0.3">
      <c r="B8" s="15">
        <v>180.12799999999999</v>
      </c>
      <c r="C8" s="15">
        <v>190.268</v>
      </c>
      <c r="D8" s="15">
        <v>196.703</v>
      </c>
      <c r="E8" s="15">
        <v>96.447000000000003</v>
      </c>
      <c r="F8" s="15">
        <v>168.255</v>
      </c>
      <c r="G8" s="12"/>
      <c r="H8" s="15">
        <v>135.995</v>
      </c>
      <c r="I8" s="15">
        <v>174.34700000000001</v>
      </c>
      <c r="J8" s="15">
        <v>165.405</v>
      </c>
      <c r="K8" s="15">
        <v>184.29400000000001</v>
      </c>
      <c r="L8" s="15">
        <v>154.61000000000001</v>
      </c>
      <c r="M8" s="12"/>
      <c r="O8" s="15">
        <v>90.734999999999999</v>
      </c>
      <c r="P8" s="15">
        <v>87.006</v>
      </c>
      <c r="Q8" s="15">
        <v>73.808000000000007</v>
      </c>
      <c r="R8" s="21">
        <v>186.50299999999999</v>
      </c>
      <c r="V8" s="18" t="s">
        <v>60</v>
      </c>
      <c r="W8" s="18">
        <f t="shared" ref="W8:Y8" si="0">AVERAGE(W3:W7)</f>
        <v>164.26390400000003</v>
      </c>
      <c r="X8" s="18">
        <f t="shared" si="0"/>
        <v>157.71823599999999</v>
      </c>
      <c r="Y8" s="18">
        <f t="shared" si="0"/>
        <v>98.227730952380938</v>
      </c>
    </row>
    <row r="9" spans="1:38" ht="14.25" customHeight="1" x14ac:dyDescent="0.3">
      <c r="B9" s="15">
        <v>195.83099999999999</v>
      </c>
      <c r="C9" s="15">
        <v>154.74299999999999</v>
      </c>
      <c r="D9" s="15">
        <v>172.078</v>
      </c>
      <c r="E9" s="15">
        <v>108.794</v>
      </c>
      <c r="F9" s="15">
        <v>137.36099999999999</v>
      </c>
      <c r="G9" s="12"/>
      <c r="H9" s="15">
        <v>193.98699999999999</v>
      </c>
      <c r="I9" s="15">
        <v>170.828</v>
      </c>
      <c r="J9" s="15">
        <v>165.827</v>
      </c>
      <c r="K9" s="15">
        <v>134.50700000000001</v>
      </c>
      <c r="L9" s="15">
        <v>153.04300000000001</v>
      </c>
      <c r="M9" s="12"/>
      <c r="O9" s="15">
        <v>81.772000000000006</v>
      </c>
      <c r="P9" s="15">
        <v>67.498999999999995</v>
      </c>
      <c r="Q9" s="21">
        <v>143.15899999999999</v>
      </c>
      <c r="R9" s="15">
        <v>78.257999999999996</v>
      </c>
      <c r="V9" s="18" t="s">
        <v>61</v>
      </c>
      <c r="W9" s="18">
        <f t="shared" ref="W9:Y9" si="1">STDEV(W3:W7)/SQRT(4)</f>
        <v>5.2720508855349726</v>
      </c>
      <c r="X9" s="18">
        <f t="shared" si="1"/>
        <v>3.7055100595963872</v>
      </c>
      <c r="Y9" s="18">
        <f t="shared" si="1"/>
        <v>6.5206649434877599</v>
      </c>
      <c r="Z9" s="17"/>
    </row>
    <row r="10" spans="1:38" ht="14.25" customHeight="1" x14ac:dyDescent="0.3">
      <c r="B10" s="15">
        <v>188.25800000000001</v>
      </c>
      <c r="C10" s="15">
        <v>169.14500000000001</v>
      </c>
      <c r="D10" s="15">
        <v>202.703</v>
      </c>
      <c r="E10" s="15">
        <v>140.226</v>
      </c>
      <c r="F10" s="15">
        <v>128.416</v>
      </c>
      <c r="G10" s="12"/>
      <c r="H10" s="15">
        <v>132.4</v>
      </c>
      <c r="I10" s="15">
        <v>131.90600000000001</v>
      </c>
      <c r="J10" s="15">
        <v>179.36799999999999</v>
      </c>
      <c r="K10" s="15">
        <v>157.86099999999999</v>
      </c>
      <c r="L10" s="15">
        <v>124.526</v>
      </c>
      <c r="M10" s="12"/>
      <c r="O10" s="15">
        <v>71.927999999999997</v>
      </c>
      <c r="Q10" s="15">
        <v>79.563000000000002</v>
      </c>
      <c r="R10" s="15">
        <v>70.978999999999999</v>
      </c>
      <c r="Z10" s="17"/>
    </row>
    <row r="11" spans="1:38" ht="14.25" customHeight="1" x14ac:dyDescent="0.3">
      <c r="B11" s="15">
        <v>155.69999999999999</v>
      </c>
      <c r="C11" s="15">
        <v>204.773</v>
      </c>
      <c r="D11" s="15">
        <v>187.37299999999999</v>
      </c>
      <c r="E11" s="15">
        <v>129.44800000000001</v>
      </c>
      <c r="F11" s="15">
        <v>104.039</v>
      </c>
      <c r="G11" s="12"/>
      <c r="H11" s="15">
        <v>112.509</v>
      </c>
      <c r="I11" s="15">
        <v>160.91</v>
      </c>
      <c r="J11" s="15">
        <v>98.103999999999999</v>
      </c>
      <c r="K11" s="15">
        <v>170.96899999999999</v>
      </c>
      <c r="L11" s="15">
        <v>170.19200000000001</v>
      </c>
      <c r="M11" s="12"/>
      <c r="O11" s="15">
        <v>63.197000000000003</v>
      </c>
      <c r="Q11" s="15">
        <v>90.606999999999999</v>
      </c>
      <c r="R11" s="15">
        <v>68.956000000000003</v>
      </c>
      <c r="V11" s="7" t="s">
        <v>62</v>
      </c>
      <c r="W11" s="7">
        <f>MIN(B3:F325)</f>
        <v>88.584999999999994</v>
      </c>
      <c r="X11" s="7">
        <f>MIN(H3:L325)</f>
        <v>82.382999999999996</v>
      </c>
      <c r="Y11" s="7">
        <f>MIN(N3:R325)</f>
        <v>63.197000000000003</v>
      </c>
    </row>
    <row r="12" spans="1:38" ht="14.25" customHeight="1" x14ac:dyDescent="0.3">
      <c r="B12" s="15">
        <v>180.429</v>
      </c>
      <c r="C12" s="15">
        <v>136.26</v>
      </c>
      <c r="D12" s="15">
        <v>168.57400000000001</v>
      </c>
      <c r="E12" s="15">
        <v>123.96</v>
      </c>
      <c r="F12" s="15">
        <v>115.386</v>
      </c>
      <c r="G12" s="12"/>
      <c r="H12" s="15">
        <v>93.792000000000002</v>
      </c>
      <c r="I12" s="15">
        <v>175.30099999999999</v>
      </c>
      <c r="J12" s="15">
        <v>162.48699999999999</v>
      </c>
      <c r="K12" s="15">
        <v>146.70599999999999</v>
      </c>
      <c r="L12" s="15">
        <v>144.34700000000001</v>
      </c>
      <c r="M12" s="12"/>
      <c r="O12" s="15">
        <v>81.998999999999995</v>
      </c>
      <c r="Q12" s="15">
        <v>80.814999999999998</v>
      </c>
      <c r="R12" s="21">
        <v>119.065</v>
      </c>
      <c r="V12" s="7" t="s">
        <v>63</v>
      </c>
      <c r="W12" s="7">
        <f>MAX(B4:F326)</f>
        <v>210.572</v>
      </c>
      <c r="X12" s="7">
        <f>MAX(H3:L325)</f>
        <v>202.239</v>
      </c>
      <c r="Y12" s="7">
        <f>MAX(N3:R325)</f>
        <v>193.154</v>
      </c>
    </row>
    <row r="13" spans="1:38" ht="14.25" customHeight="1" x14ac:dyDescent="0.3">
      <c r="B13" s="15">
        <v>194.06700000000001</v>
      </c>
      <c r="C13" s="15">
        <v>194.52699999999999</v>
      </c>
      <c r="D13" s="15">
        <v>141.958</v>
      </c>
      <c r="E13" s="15">
        <v>128.27099999999999</v>
      </c>
      <c r="F13" s="15">
        <v>126.57299999999999</v>
      </c>
      <c r="G13" s="12"/>
      <c r="H13" s="15">
        <v>135.303</v>
      </c>
      <c r="I13" s="15">
        <v>144.04400000000001</v>
      </c>
      <c r="J13" s="15">
        <v>171.48500000000001</v>
      </c>
      <c r="K13" s="15">
        <v>179.32400000000001</v>
      </c>
      <c r="L13" s="15">
        <v>147.37899999999999</v>
      </c>
      <c r="M13" s="12"/>
      <c r="O13" s="15">
        <v>90.79</v>
      </c>
      <c r="Q13" s="15">
        <v>87.006</v>
      </c>
      <c r="R13" s="15">
        <v>75.316999999999993</v>
      </c>
    </row>
    <row r="14" spans="1:38" ht="14.25" customHeight="1" x14ac:dyDescent="0.3">
      <c r="B14" s="15">
        <v>164.465</v>
      </c>
      <c r="C14" s="15">
        <v>110.005</v>
      </c>
      <c r="D14" s="15">
        <v>178.98699999999999</v>
      </c>
      <c r="E14" s="15">
        <v>111.852</v>
      </c>
      <c r="F14" s="15">
        <v>183.39</v>
      </c>
      <c r="G14" s="12"/>
      <c r="H14" s="15">
        <v>153.52799999999999</v>
      </c>
      <c r="I14" s="15">
        <v>179.65899999999999</v>
      </c>
      <c r="J14" s="15">
        <v>188.14599999999999</v>
      </c>
      <c r="K14" s="15">
        <v>168.33799999999999</v>
      </c>
      <c r="L14" s="15">
        <v>96.369</v>
      </c>
      <c r="M14" s="12"/>
      <c r="O14" s="15">
        <v>76.991</v>
      </c>
      <c r="Q14" s="21">
        <v>133.63</v>
      </c>
      <c r="R14" s="21">
        <v>115.803</v>
      </c>
      <c r="V14" s="1" t="s">
        <v>68</v>
      </c>
      <c r="W14" s="7">
        <f>COUNTIF(B3:F217, "&gt;120")</f>
        <v>454</v>
      </c>
      <c r="X14" s="7">
        <f>COUNTIF(H3:L217, "&gt;120")</f>
        <v>411</v>
      </c>
      <c r="Y14" s="7">
        <f>COUNTIF(N3:R217, "&gt;120")</f>
        <v>7</v>
      </c>
    </row>
    <row r="15" spans="1:38" ht="14.25" customHeight="1" x14ac:dyDescent="0.3">
      <c r="B15" s="15">
        <v>189.10900000000001</v>
      </c>
      <c r="C15" s="15">
        <v>165.69</v>
      </c>
      <c r="D15" s="15">
        <v>164.184</v>
      </c>
      <c r="E15" s="15">
        <v>154.76499999999999</v>
      </c>
      <c r="F15" s="15">
        <v>129.893</v>
      </c>
      <c r="G15" s="12"/>
      <c r="H15" s="15">
        <v>147.18799999999999</v>
      </c>
      <c r="I15" s="15">
        <v>180.67400000000001</v>
      </c>
      <c r="J15" s="15">
        <v>152.35599999999999</v>
      </c>
      <c r="K15" s="15">
        <v>168.55600000000001</v>
      </c>
      <c r="L15" s="15">
        <v>175.70400000000001</v>
      </c>
      <c r="M15" s="12"/>
      <c r="Q15" s="15">
        <v>86.224000000000004</v>
      </c>
      <c r="V15" s="1" t="s">
        <v>69</v>
      </c>
      <c r="W15" s="20">
        <f t="shared" ref="W15:Y15" si="2">W14/SUM(W19:W23)</f>
        <v>0.97844827586206895</v>
      </c>
      <c r="X15" s="20">
        <f t="shared" si="2"/>
        <v>0.88008565310492504</v>
      </c>
      <c r="Y15" s="20">
        <f t="shared" si="2"/>
        <v>0.14285714285714285</v>
      </c>
    </row>
    <row r="16" spans="1:38" ht="14.25" customHeight="1" x14ac:dyDescent="0.3">
      <c r="B16" s="15">
        <v>195.08799999999999</v>
      </c>
      <c r="C16" s="15">
        <v>154.691</v>
      </c>
      <c r="D16" s="15">
        <v>172.75399999999999</v>
      </c>
      <c r="E16" s="15">
        <v>142.97999999999999</v>
      </c>
      <c r="F16" s="15">
        <v>111.226</v>
      </c>
      <c r="G16" s="12"/>
      <c r="H16" s="15">
        <v>148.816</v>
      </c>
      <c r="I16" s="15">
        <v>183.06899999999999</v>
      </c>
      <c r="J16" s="15">
        <v>165.35400000000001</v>
      </c>
      <c r="K16" s="15">
        <v>192.68600000000001</v>
      </c>
      <c r="L16" s="15">
        <v>181.12</v>
      </c>
      <c r="M16" s="12"/>
      <c r="Q16" s="21">
        <v>122.001</v>
      </c>
    </row>
    <row r="17" spans="2:26" ht="14.25" customHeight="1" x14ac:dyDescent="0.3">
      <c r="B17" s="15">
        <v>182.40700000000001</v>
      </c>
      <c r="C17" s="15">
        <v>140.69800000000001</v>
      </c>
      <c r="D17" s="15">
        <v>170.82499999999999</v>
      </c>
      <c r="E17" s="15">
        <v>168.04</v>
      </c>
      <c r="F17" s="15">
        <v>170.095</v>
      </c>
      <c r="G17" s="12"/>
      <c r="H17" s="15">
        <v>167.19800000000001</v>
      </c>
      <c r="I17" s="15">
        <v>137.84299999999999</v>
      </c>
      <c r="J17" s="15">
        <v>176.45699999999999</v>
      </c>
      <c r="K17" s="15">
        <v>137.30600000000001</v>
      </c>
      <c r="L17" s="15">
        <v>195.50200000000001</v>
      </c>
      <c r="M17" s="12"/>
      <c r="U17" s="19"/>
      <c r="V17" s="7" t="s">
        <v>64</v>
      </c>
      <c r="Z17" s="18"/>
    </row>
    <row r="18" spans="2:26" ht="14.25" customHeight="1" x14ac:dyDescent="0.3">
      <c r="B18" s="15">
        <v>176.04400000000001</v>
      </c>
      <c r="C18" s="15">
        <v>203.827</v>
      </c>
      <c r="D18" s="15">
        <v>155.00200000000001</v>
      </c>
      <c r="E18" s="15">
        <v>95.793999999999997</v>
      </c>
      <c r="F18" s="15">
        <v>189.10900000000001</v>
      </c>
      <c r="G18" s="12"/>
      <c r="H18" s="15">
        <v>128.01300000000001</v>
      </c>
      <c r="I18" s="15">
        <v>135.41800000000001</v>
      </c>
      <c r="J18" s="15">
        <v>182.6</v>
      </c>
      <c r="K18" s="15">
        <v>136.96600000000001</v>
      </c>
      <c r="L18" s="15">
        <v>185.24700000000001</v>
      </c>
      <c r="M18" s="12"/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15">
        <v>165.08600000000001</v>
      </c>
      <c r="C19" s="15">
        <v>177.851</v>
      </c>
      <c r="D19" s="15">
        <v>160.197</v>
      </c>
      <c r="E19" s="15">
        <v>187.352</v>
      </c>
      <c r="F19" s="15">
        <v>132.15700000000001</v>
      </c>
      <c r="G19" s="12"/>
      <c r="H19" s="15">
        <v>135.62200000000001</v>
      </c>
      <c r="I19" s="15">
        <v>164.529</v>
      </c>
      <c r="J19" s="15">
        <v>142.32599999999999</v>
      </c>
      <c r="K19" s="15">
        <v>145.52099999999999</v>
      </c>
      <c r="L19" s="15">
        <v>150.38300000000001</v>
      </c>
      <c r="M19" s="12"/>
      <c r="V19" s="7" t="s">
        <v>17</v>
      </c>
      <c r="W19" s="7">
        <f>COUNT(B3:B134)</f>
        <v>85</v>
      </c>
      <c r="X19" s="7">
        <f>COUNT(H3:H134)</f>
        <v>100</v>
      </c>
      <c r="Y19" s="7">
        <f>COUNT(N3:N42)</f>
        <v>4</v>
      </c>
    </row>
    <row r="20" spans="2:26" ht="14.25" customHeight="1" x14ac:dyDescent="0.3">
      <c r="B20" s="15">
        <v>185.499</v>
      </c>
      <c r="C20" s="15">
        <v>187.31200000000001</v>
      </c>
      <c r="D20" s="15">
        <v>168.946</v>
      </c>
      <c r="E20" s="15">
        <v>169.64500000000001</v>
      </c>
      <c r="F20" s="15">
        <v>167.20099999999999</v>
      </c>
      <c r="G20" s="12"/>
      <c r="H20" s="15">
        <v>163.375</v>
      </c>
      <c r="I20" s="15">
        <v>158.357</v>
      </c>
      <c r="J20" s="15">
        <v>163.375</v>
      </c>
      <c r="K20" s="15">
        <v>181.303</v>
      </c>
      <c r="L20" s="15">
        <v>97.518000000000001</v>
      </c>
      <c r="M20" s="12"/>
      <c r="V20" s="7" t="s">
        <v>18</v>
      </c>
      <c r="W20" s="7">
        <f>COUNT(C3:C134)</f>
        <v>66</v>
      </c>
      <c r="X20" s="7">
        <f>COUNT(I3:I134)</f>
        <v>72</v>
      </c>
      <c r="Y20" s="7">
        <f>COUNT(O3:O98)</f>
        <v>12</v>
      </c>
    </row>
    <row r="21" spans="2:26" ht="14.25" customHeight="1" x14ac:dyDescent="0.3">
      <c r="B21" s="15">
        <v>183.46100000000001</v>
      </c>
      <c r="C21" s="15">
        <v>117.38800000000001</v>
      </c>
      <c r="D21" s="15">
        <v>138.32599999999999</v>
      </c>
      <c r="E21" s="15">
        <v>159.51900000000001</v>
      </c>
      <c r="F21" s="15">
        <v>145.28899999999999</v>
      </c>
      <c r="G21" s="12"/>
      <c r="H21" s="15">
        <v>113.544</v>
      </c>
      <c r="I21" s="15">
        <v>160.976</v>
      </c>
      <c r="J21" s="15">
        <v>168.95699999999999</v>
      </c>
      <c r="K21" s="15">
        <v>110.247</v>
      </c>
      <c r="L21" s="15">
        <v>155.31299999999999</v>
      </c>
      <c r="M21" s="12"/>
      <c r="V21" s="7" t="s">
        <v>19</v>
      </c>
      <c r="W21" s="7">
        <f>COUNT(D3:D134)</f>
        <v>96</v>
      </c>
      <c r="X21" s="7">
        <f>COUNT(J3:J134)</f>
        <v>113</v>
      </c>
      <c r="Y21" s="7">
        <f>COUNT(P3:P241)</f>
        <v>7</v>
      </c>
    </row>
    <row r="22" spans="2:26" ht="14.25" customHeight="1" x14ac:dyDescent="0.3">
      <c r="B22" s="15">
        <v>190.60300000000001</v>
      </c>
      <c r="C22" s="15">
        <v>162.54900000000001</v>
      </c>
      <c r="D22" s="15">
        <v>143.40799999999999</v>
      </c>
      <c r="E22" s="15">
        <v>199.928</v>
      </c>
      <c r="F22" s="15">
        <v>131.357</v>
      </c>
      <c r="G22" s="12"/>
      <c r="H22" s="15">
        <v>133.68299999999999</v>
      </c>
      <c r="I22" s="15">
        <v>144.023</v>
      </c>
      <c r="J22" s="15">
        <v>162.31100000000001</v>
      </c>
      <c r="K22" s="15">
        <v>150.756</v>
      </c>
      <c r="L22" s="15">
        <v>131.44499999999999</v>
      </c>
      <c r="M22" s="12"/>
      <c r="V22" s="7" t="s">
        <v>20</v>
      </c>
      <c r="W22" s="7">
        <f>COUNT(E3:E134)</f>
        <v>132</v>
      </c>
      <c r="X22" s="7">
        <f>COUNT(K3:K134)</f>
        <v>86</v>
      </c>
      <c r="Y22" s="7">
        <f>COUNT(Q3:Q241)</f>
        <v>14</v>
      </c>
      <c r="Z22" s="17"/>
    </row>
    <row r="23" spans="2:26" ht="14.25" customHeight="1" x14ac:dyDescent="0.3">
      <c r="B23" s="15">
        <v>195.37100000000001</v>
      </c>
      <c r="C23" s="15">
        <v>196.55500000000001</v>
      </c>
      <c r="D23" s="15">
        <v>88.584999999999994</v>
      </c>
      <c r="E23" s="15">
        <v>164.96799999999999</v>
      </c>
      <c r="F23" s="15">
        <v>183.54</v>
      </c>
      <c r="G23" s="12"/>
      <c r="H23" s="15">
        <v>162.93100000000001</v>
      </c>
      <c r="I23" s="15">
        <v>171.63399999999999</v>
      </c>
      <c r="J23" s="15">
        <v>173.345</v>
      </c>
      <c r="K23" s="15">
        <v>128.13800000000001</v>
      </c>
      <c r="L23" s="15">
        <v>181.75700000000001</v>
      </c>
      <c r="M23" s="12"/>
      <c r="V23" s="7" t="s">
        <v>21</v>
      </c>
      <c r="W23" s="7">
        <f>COUNT(F3:F134)</f>
        <v>85</v>
      </c>
      <c r="X23" s="7">
        <f>COUNT(L3:L134)</f>
        <v>96</v>
      </c>
      <c r="Y23" s="7">
        <f>COUNT(R3:R275)</f>
        <v>12</v>
      </c>
      <c r="Z23" s="17"/>
    </row>
    <row r="24" spans="2:26" ht="14.25" customHeight="1" x14ac:dyDescent="0.3">
      <c r="B24" s="15">
        <v>178.392</v>
      </c>
      <c r="C24" s="15">
        <v>195.24799999999999</v>
      </c>
      <c r="D24" s="15">
        <v>189.42</v>
      </c>
      <c r="E24" s="15">
        <v>184.25</v>
      </c>
      <c r="F24" s="15">
        <v>158.762</v>
      </c>
      <c r="G24" s="12"/>
      <c r="H24" s="15">
        <v>178.49299999999999</v>
      </c>
      <c r="I24" s="15">
        <v>136.39699999999999</v>
      </c>
      <c r="J24" s="15">
        <v>175.73500000000001</v>
      </c>
      <c r="K24" s="15">
        <v>153.017</v>
      </c>
      <c r="L24" s="15">
        <v>135.273</v>
      </c>
      <c r="M24" s="12"/>
      <c r="U24" s="7" t="s">
        <v>65</v>
      </c>
    </row>
    <row r="25" spans="2:26" ht="14.25" customHeight="1" x14ac:dyDescent="0.3">
      <c r="B25" s="15">
        <v>194.32</v>
      </c>
      <c r="C25" s="15">
        <v>170.06800000000001</v>
      </c>
      <c r="D25" s="15">
        <v>183.31</v>
      </c>
      <c r="E25" s="15">
        <v>150.26599999999999</v>
      </c>
      <c r="F25" s="15">
        <v>161.797</v>
      </c>
      <c r="G25" s="12"/>
      <c r="H25" s="15">
        <v>137.167</v>
      </c>
      <c r="I25" s="15">
        <v>164.529</v>
      </c>
      <c r="J25" s="15">
        <v>158.46700000000001</v>
      </c>
      <c r="K25" s="15">
        <v>184.37799999999999</v>
      </c>
      <c r="L25" s="15">
        <v>194.63800000000001</v>
      </c>
      <c r="M25" s="12"/>
    </row>
    <row r="26" spans="2:26" ht="14.25" customHeight="1" x14ac:dyDescent="0.3">
      <c r="B26" s="15">
        <v>172.81200000000001</v>
      </c>
      <c r="C26" s="15">
        <v>156.517</v>
      </c>
      <c r="D26" s="15">
        <v>156.773</v>
      </c>
      <c r="E26" s="15">
        <v>171.107</v>
      </c>
      <c r="F26" s="15">
        <v>181.39400000000001</v>
      </c>
      <c r="G26" s="12"/>
      <c r="H26" s="15">
        <v>139.59100000000001</v>
      </c>
      <c r="I26" s="15">
        <v>148.43799999999999</v>
      </c>
      <c r="J26" s="15">
        <v>173.18299999999999</v>
      </c>
      <c r="K26" s="15">
        <v>184.215</v>
      </c>
      <c r="L26" s="15">
        <v>173.27600000000001</v>
      </c>
      <c r="M26" s="12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15">
        <v>175.49</v>
      </c>
      <c r="C27" s="15">
        <v>210.572</v>
      </c>
      <c r="D27" s="15">
        <v>195.64599999999999</v>
      </c>
      <c r="E27" s="15">
        <v>181.215</v>
      </c>
      <c r="F27" s="15">
        <v>171.83600000000001</v>
      </c>
      <c r="G27" s="12"/>
      <c r="H27" s="15">
        <v>178.875</v>
      </c>
      <c r="I27" s="15">
        <v>194.26300000000001</v>
      </c>
      <c r="J27" s="15">
        <v>183.06899999999999</v>
      </c>
      <c r="K27" s="15">
        <v>179.76</v>
      </c>
      <c r="L27" s="15">
        <v>183.94200000000001</v>
      </c>
      <c r="M27" s="12"/>
      <c r="V27" s="7" t="s">
        <v>17</v>
      </c>
      <c r="W27" s="7">
        <f>STDEV(B$3:B$52)</f>
        <v>14.734627759956807</v>
      </c>
      <c r="X27" s="7">
        <f>STDEV(H$3:H$52)</f>
        <v>25.655875952303887</v>
      </c>
      <c r="Y27" s="7">
        <f>STDEV(N3:N292)</f>
        <v>36.033017344050769</v>
      </c>
    </row>
    <row r="28" spans="2:26" ht="14.25" customHeight="1" x14ac:dyDescent="0.3">
      <c r="B28" s="15">
        <v>188.44200000000001</v>
      </c>
      <c r="C28" s="15">
        <v>171.036</v>
      </c>
      <c r="D28" s="15">
        <v>146.11600000000001</v>
      </c>
      <c r="E28" s="15">
        <v>188.697</v>
      </c>
      <c r="F28" s="15">
        <v>175.22300000000001</v>
      </c>
      <c r="G28" s="12"/>
      <c r="H28" s="15">
        <v>148.68100000000001</v>
      </c>
      <c r="I28" s="15">
        <v>190.89500000000001</v>
      </c>
      <c r="J28" s="15">
        <v>180.34</v>
      </c>
      <c r="K28" s="15">
        <v>165.79300000000001</v>
      </c>
      <c r="L28" s="15">
        <v>184.37799999999999</v>
      </c>
      <c r="M28" s="12"/>
      <c r="V28" s="7" t="s">
        <v>18</v>
      </c>
      <c r="W28" s="7">
        <f>STDEV(C$3:C$52)</f>
        <v>26.100576414379272</v>
      </c>
      <c r="X28" s="7">
        <f>STDEV(I$3:I$52)</f>
        <v>22.019181686781881</v>
      </c>
      <c r="Y28" s="7">
        <f>STDEV(O3:O137)</f>
        <v>11.054330532200904</v>
      </c>
    </row>
    <row r="29" spans="2:26" ht="14.25" customHeight="1" x14ac:dyDescent="0.3">
      <c r="B29" s="15">
        <v>159.125</v>
      </c>
      <c r="C29" s="15">
        <v>154.85599999999999</v>
      </c>
      <c r="D29" s="15">
        <v>185.95599999999999</v>
      </c>
      <c r="E29" s="15">
        <v>147.756</v>
      </c>
      <c r="F29" s="15">
        <v>176.81800000000001</v>
      </c>
      <c r="G29" s="12"/>
      <c r="H29" s="15">
        <v>171.505</v>
      </c>
      <c r="I29" s="15">
        <v>165.31399999999999</v>
      </c>
      <c r="J29" s="15">
        <v>163.13200000000001</v>
      </c>
      <c r="K29" s="15">
        <v>108.623</v>
      </c>
      <c r="L29" s="15">
        <v>158.34399999999999</v>
      </c>
      <c r="M29" s="12"/>
      <c r="V29" s="7" t="s">
        <v>19</v>
      </c>
      <c r="W29" s="7">
        <f>STDEV(D$3:D$52)</f>
        <v>26.013378366728947</v>
      </c>
      <c r="X29" s="7">
        <f>STDEV(J$3:J$52)</f>
        <v>18.731096429723355</v>
      </c>
      <c r="Y29" s="7">
        <f>STDEV(P3:P121)</f>
        <v>49.289751834481386</v>
      </c>
    </row>
    <row r="30" spans="2:26" ht="14.25" customHeight="1" x14ac:dyDescent="0.3">
      <c r="B30" s="15">
        <v>187.82300000000001</v>
      </c>
      <c r="C30" s="15">
        <v>167.90799999999999</v>
      </c>
      <c r="D30" s="15">
        <v>137.33199999999999</v>
      </c>
      <c r="E30" s="15">
        <v>181.75700000000001</v>
      </c>
      <c r="F30" s="15">
        <v>155.74799999999999</v>
      </c>
      <c r="G30" s="12"/>
      <c r="H30" s="15">
        <v>167.15299999999999</v>
      </c>
      <c r="I30" s="15">
        <v>139.292</v>
      </c>
      <c r="J30" s="15">
        <v>179.43299999999999</v>
      </c>
      <c r="K30" s="15">
        <v>151.464</v>
      </c>
      <c r="L30" s="15">
        <v>162.571</v>
      </c>
      <c r="M30" s="12"/>
      <c r="V30" s="7" t="s">
        <v>20</v>
      </c>
      <c r="W30" s="7">
        <f>STDEV(E$3:E$52)</f>
        <v>27.792655155149454</v>
      </c>
      <c r="X30" s="7">
        <f>STDEV(K$3:K$52)</f>
        <v>24.873363675840462</v>
      </c>
      <c r="Y30" s="7">
        <f>STDEV(Q3:Q121)</f>
        <v>24.078537555190231</v>
      </c>
    </row>
    <row r="31" spans="2:26" ht="14.25" customHeight="1" x14ac:dyDescent="0.3">
      <c r="B31" s="15">
        <v>199.05199999999999</v>
      </c>
      <c r="C31" s="15">
        <v>149.05799999999999</v>
      </c>
      <c r="D31" s="15">
        <v>190.916</v>
      </c>
      <c r="E31" s="15">
        <v>176.75200000000001</v>
      </c>
      <c r="F31" s="15">
        <v>152.85900000000001</v>
      </c>
      <c r="G31" s="12"/>
      <c r="H31" s="15">
        <v>160.876</v>
      </c>
      <c r="I31" s="15">
        <v>178.44</v>
      </c>
      <c r="J31" s="15">
        <v>167.333</v>
      </c>
      <c r="K31" s="15">
        <v>175.678</v>
      </c>
      <c r="L31" s="15">
        <v>153.358</v>
      </c>
      <c r="M31" s="12"/>
      <c r="V31" s="7" t="s">
        <v>21</v>
      </c>
      <c r="W31" s="7">
        <f>STDEV(F$3:F$52)</f>
        <v>23.391006480522432</v>
      </c>
      <c r="X31" s="7">
        <f>STDEV(L$3:L$52)</f>
        <v>26.269002774054336</v>
      </c>
      <c r="Y31" s="7">
        <f>STDEV(R3:R178)</f>
        <v>34.000135965860004</v>
      </c>
    </row>
    <row r="32" spans="2:26" ht="14.25" customHeight="1" x14ac:dyDescent="0.3">
      <c r="B32" s="15">
        <v>199.928</v>
      </c>
      <c r="C32" s="15">
        <v>179.536</v>
      </c>
      <c r="D32" s="15">
        <v>175.24600000000001</v>
      </c>
      <c r="E32" s="15">
        <v>192.64699999999999</v>
      </c>
      <c r="F32" s="15">
        <v>157.16</v>
      </c>
      <c r="G32" s="12"/>
      <c r="H32" s="15">
        <v>175.601</v>
      </c>
      <c r="I32" s="15">
        <v>171.142</v>
      </c>
      <c r="J32" s="15">
        <v>127.83199999999999</v>
      </c>
      <c r="K32" s="15">
        <v>108.262</v>
      </c>
      <c r="L32" s="15">
        <v>159.321</v>
      </c>
      <c r="M32" s="12"/>
    </row>
    <row r="33" spans="2:25" ht="14.25" customHeight="1" x14ac:dyDescent="0.3">
      <c r="B33" s="15">
        <v>186.06100000000001</v>
      </c>
      <c r="C33" s="15">
        <v>133.95699999999999</v>
      </c>
      <c r="D33" s="15">
        <v>159.00200000000001</v>
      </c>
      <c r="E33" s="15">
        <v>120.31</v>
      </c>
      <c r="F33" s="15">
        <v>162.80799999999999</v>
      </c>
      <c r="G33" s="12"/>
      <c r="H33" s="15">
        <v>184.13</v>
      </c>
      <c r="I33" s="15">
        <v>177.35599999999999</v>
      </c>
      <c r="J33" s="15">
        <v>135.24</v>
      </c>
      <c r="K33" s="15">
        <v>114.723</v>
      </c>
      <c r="L33" s="15">
        <v>153.52799999999999</v>
      </c>
      <c r="M33" s="12"/>
    </row>
    <row r="34" spans="2:25" ht="14.25" customHeight="1" x14ac:dyDescent="0.3">
      <c r="B34" s="15">
        <v>207.43299999999999</v>
      </c>
      <c r="C34" s="15">
        <v>156.31100000000001</v>
      </c>
      <c r="D34" s="15">
        <v>182.792</v>
      </c>
      <c r="E34" s="15">
        <v>159.245</v>
      </c>
      <c r="F34" s="15">
        <v>147.28</v>
      </c>
      <c r="G34" s="12"/>
      <c r="H34" s="15">
        <v>179.76</v>
      </c>
      <c r="I34" s="15">
        <v>139.36799999999999</v>
      </c>
      <c r="J34" s="15">
        <v>160.976</v>
      </c>
      <c r="K34" s="15">
        <v>144.30099999999999</v>
      </c>
      <c r="L34" s="15">
        <v>171.821</v>
      </c>
      <c r="M34" s="12"/>
      <c r="U34" s="1" t="s">
        <v>66</v>
      </c>
    </row>
    <row r="35" spans="2:25" ht="14.25" customHeight="1" x14ac:dyDescent="0.3">
      <c r="B35" s="15">
        <v>199.661</v>
      </c>
      <c r="C35" s="15">
        <v>187.86600000000001</v>
      </c>
      <c r="D35" s="15">
        <v>187.863</v>
      </c>
      <c r="E35" s="15">
        <v>164.465</v>
      </c>
      <c r="F35" s="15">
        <v>91.861999999999995</v>
      </c>
      <c r="G35" s="12"/>
      <c r="H35" s="15">
        <v>130.31</v>
      </c>
      <c r="I35" s="15">
        <v>165.108</v>
      </c>
      <c r="J35" s="15">
        <v>160.13499999999999</v>
      </c>
      <c r="K35" s="15">
        <v>149.46199999999999</v>
      </c>
      <c r="L35" s="15">
        <v>103.14700000000001</v>
      </c>
      <c r="M35" s="12"/>
      <c r="W35" s="6" t="s">
        <v>16</v>
      </c>
      <c r="X35" s="6" t="s">
        <v>22</v>
      </c>
      <c r="Y35" s="6" t="s">
        <v>23</v>
      </c>
    </row>
    <row r="36" spans="2:25" ht="14.25" customHeight="1" x14ac:dyDescent="0.3">
      <c r="B36" s="15">
        <v>186.374</v>
      </c>
      <c r="C36" s="15">
        <v>136.71600000000001</v>
      </c>
      <c r="D36" s="15">
        <v>116.11499999999999</v>
      </c>
      <c r="E36" s="15">
        <v>165.35400000000001</v>
      </c>
      <c r="F36" s="15">
        <v>130.43299999999999</v>
      </c>
      <c r="G36" s="12"/>
      <c r="H36" s="15">
        <v>114.074</v>
      </c>
      <c r="I36" s="15">
        <v>186.43899999999999</v>
      </c>
      <c r="J36" s="15">
        <v>165.923</v>
      </c>
      <c r="K36" s="15">
        <v>181.96600000000001</v>
      </c>
      <c r="L36" s="15">
        <v>105.861</v>
      </c>
      <c r="M36" s="12"/>
      <c r="V36" s="7" t="s">
        <v>17</v>
      </c>
      <c r="W36" s="20">
        <f t="shared" ref="W36:Y36" si="3">(W27/W3)</f>
        <v>8.1350062884092994E-2</v>
      </c>
      <c r="X36" s="20">
        <f t="shared" si="3"/>
        <v>0.17563043355723917</v>
      </c>
      <c r="Y36" s="20">
        <f t="shared" si="3"/>
        <v>0.32756916256906871</v>
      </c>
    </row>
    <row r="37" spans="2:25" ht="14.25" customHeight="1" x14ac:dyDescent="0.3">
      <c r="B37" s="15">
        <v>169.00800000000001</v>
      </c>
      <c r="C37" s="15">
        <v>178.875</v>
      </c>
      <c r="D37" s="15">
        <v>128.16200000000001</v>
      </c>
      <c r="E37" s="15">
        <v>141.22499999999999</v>
      </c>
      <c r="F37" s="15">
        <v>130.679</v>
      </c>
      <c r="G37" s="12"/>
      <c r="H37" s="15">
        <v>113.45099999999999</v>
      </c>
      <c r="I37" s="15">
        <v>193.82300000000001</v>
      </c>
      <c r="J37" s="15">
        <v>157.58099999999999</v>
      </c>
      <c r="K37" s="15">
        <v>159.51900000000001</v>
      </c>
      <c r="L37" s="15">
        <v>180.00299999999999</v>
      </c>
      <c r="M37" s="12"/>
      <c r="V37" s="7" t="s">
        <v>18</v>
      </c>
      <c r="W37" s="20">
        <f t="shared" ref="W37:Y37" si="4">(W28/W4)</f>
        <v>0.15675835455157514</v>
      </c>
      <c r="X37" s="20">
        <f t="shared" si="4"/>
        <v>0.13562679887289988</v>
      </c>
      <c r="Y37" s="20">
        <f t="shared" si="4"/>
        <v>0.13247497981338019</v>
      </c>
    </row>
    <row r="38" spans="2:25" ht="14.25" customHeight="1" x14ac:dyDescent="0.3">
      <c r="B38" s="15">
        <v>182.84200000000001</v>
      </c>
      <c r="C38" s="15">
        <v>197.64699999999999</v>
      </c>
      <c r="D38" s="15">
        <v>166.85</v>
      </c>
      <c r="E38" s="15">
        <v>184.215</v>
      </c>
      <c r="F38" s="15">
        <v>138.98500000000001</v>
      </c>
      <c r="G38" s="12"/>
      <c r="H38" s="15">
        <v>109.98699999999999</v>
      </c>
      <c r="I38" s="15">
        <v>184.816</v>
      </c>
      <c r="J38" s="15">
        <v>180.637</v>
      </c>
      <c r="K38" s="15">
        <v>99.096000000000004</v>
      </c>
      <c r="L38" s="15">
        <v>175.14599999999999</v>
      </c>
      <c r="M38" s="12"/>
      <c r="V38" s="7" t="s">
        <v>19</v>
      </c>
      <c r="W38" s="20">
        <f t="shared" ref="W38:Y38" si="5">(W29/W5)</f>
        <v>0.16132775885326267</v>
      </c>
      <c r="X38" s="20">
        <f t="shared" si="5"/>
        <v>0.11322491395726596</v>
      </c>
      <c r="Y38" s="20">
        <f t="shared" si="5"/>
        <v>0.43331160193023843</v>
      </c>
    </row>
    <row r="39" spans="2:25" ht="14.25" customHeight="1" x14ac:dyDescent="0.3">
      <c r="B39" s="15">
        <v>189.38800000000001</v>
      </c>
      <c r="C39" s="15">
        <v>107.91800000000001</v>
      </c>
      <c r="D39" s="15">
        <v>189.547</v>
      </c>
      <c r="E39" s="15">
        <v>129.50200000000001</v>
      </c>
      <c r="F39" s="15">
        <v>177.172</v>
      </c>
      <c r="G39" s="12"/>
      <c r="H39" s="15">
        <v>181.03700000000001</v>
      </c>
      <c r="I39" s="15">
        <v>184.17400000000001</v>
      </c>
      <c r="J39" s="15">
        <v>147.18799999999999</v>
      </c>
      <c r="K39" s="15">
        <v>188.17500000000001</v>
      </c>
      <c r="L39" s="15">
        <v>158.714</v>
      </c>
      <c r="M39" s="12"/>
      <c r="V39" s="7" t="s">
        <v>20</v>
      </c>
      <c r="W39" s="20">
        <f t="shared" ref="W39:Y39" si="6">(W30/W6)</f>
        <v>0.17465017471612129</v>
      </c>
      <c r="X39" s="20">
        <f t="shared" si="6"/>
        <v>0.15929965583785002</v>
      </c>
      <c r="Y39" s="20">
        <f t="shared" si="6"/>
        <v>0.26582683283377112</v>
      </c>
    </row>
    <row r="40" spans="2:25" ht="14.25" customHeight="1" x14ac:dyDescent="0.3">
      <c r="B40" s="15">
        <v>181.96600000000001</v>
      </c>
      <c r="C40" s="15">
        <v>168.577</v>
      </c>
      <c r="D40" s="15">
        <v>152.77699999999999</v>
      </c>
      <c r="E40" s="15">
        <v>178.535</v>
      </c>
      <c r="F40" s="15">
        <v>182.40700000000001</v>
      </c>
      <c r="G40" s="12"/>
      <c r="H40" s="15">
        <v>165.52699999999999</v>
      </c>
      <c r="I40" s="15">
        <v>143.411</v>
      </c>
      <c r="J40" s="15">
        <v>172.75399999999999</v>
      </c>
      <c r="K40" s="15">
        <v>171.74199999999999</v>
      </c>
      <c r="L40" s="15">
        <v>177.01599999999999</v>
      </c>
      <c r="M40" s="12"/>
      <c r="V40" s="7" t="s">
        <v>21</v>
      </c>
      <c r="W40" s="20">
        <f t="shared" ref="W40:Y40" si="7">(W31/W7)</f>
        <v>0.15257073218226266</v>
      </c>
      <c r="X40" s="20">
        <f t="shared" si="7"/>
        <v>0.16564459237243176</v>
      </c>
      <c r="Y40" s="20">
        <f t="shared" si="7"/>
        <v>0.3641766174467751</v>
      </c>
    </row>
    <row r="41" spans="2:25" ht="14.25" customHeight="1" x14ac:dyDescent="0.3">
      <c r="B41" s="15">
        <v>190.11500000000001</v>
      </c>
      <c r="C41" s="15">
        <v>166.76499999999999</v>
      </c>
      <c r="D41" s="15">
        <v>152.422</v>
      </c>
      <c r="E41" s="15">
        <v>166.10499999999999</v>
      </c>
      <c r="F41" s="15">
        <v>174.30099999999999</v>
      </c>
      <c r="G41" s="12"/>
      <c r="H41" s="15">
        <v>148.37700000000001</v>
      </c>
      <c r="I41" s="15">
        <v>179.29</v>
      </c>
      <c r="J41" s="15">
        <v>171.107</v>
      </c>
      <c r="K41" s="15">
        <v>181.303</v>
      </c>
      <c r="L41" s="15">
        <v>175.55500000000001</v>
      </c>
      <c r="M41" s="12"/>
    </row>
    <row r="42" spans="2:25" ht="14.25" customHeight="1" x14ac:dyDescent="0.3">
      <c r="B42" s="15">
        <v>185.03299999999999</v>
      </c>
      <c r="C42" s="15">
        <v>95.058000000000007</v>
      </c>
      <c r="D42" s="15">
        <v>113.86199999999999</v>
      </c>
      <c r="E42" s="15">
        <v>183.54900000000001</v>
      </c>
      <c r="F42" s="15">
        <v>109.66200000000001</v>
      </c>
      <c r="G42" s="12"/>
      <c r="H42" s="15">
        <v>175.63499999999999</v>
      </c>
      <c r="I42" s="15">
        <v>190.31100000000001</v>
      </c>
      <c r="J42" s="15">
        <v>178.08500000000001</v>
      </c>
      <c r="K42" s="15">
        <v>177.749</v>
      </c>
      <c r="L42" s="15">
        <v>170.684</v>
      </c>
      <c r="M42" s="12"/>
    </row>
    <row r="43" spans="2:25" ht="14.25" customHeight="1" x14ac:dyDescent="0.3">
      <c r="B43" s="15">
        <v>167.441</v>
      </c>
      <c r="C43" s="15">
        <v>139.10400000000001</v>
      </c>
      <c r="D43" s="15">
        <v>120.014</v>
      </c>
      <c r="E43" s="15">
        <v>177.94399999999999</v>
      </c>
      <c r="F43" s="15">
        <v>165.381</v>
      </c>
      <c r="G43" s="12"/>
      <c r="H43" s="15">
        <v>165.887</v>
      </c>
      <c r="I43" s="15">
        <v>180.03100000000001</v>
      </c>
      <c r="J43" s="15">
        <v>183.67400000000001</v>
      </c>
      <c r="K43" s="15">
        <v>175.12</v>
      </c>
      <c r="L43" s="15">
        <v>141.18199999999999</v>
      </c>
      <c r="M43" s="12"/>
    </row>
    <row r="44" spans="2:25" ht="14.25" customHeight="1" x14ac:dyDescent="0.3">
      <c r="B44" s="15">
        <v>198.167</v>
      </c>
      <c r="C44" s="15">
        <v>160.43199999999999</v>
      </c>
      <c r="D44" s="15">
        <v>188.32499999999999</v>
      </c>
      <c r="E44" s="15">
        <v>172.62899999999999</v>
      </c>
      <c r="F44" s="15">
        <v>152.01599999999999</v>
      </c>
      <c r="G44" s="12"/>
      <c r="H44" s="15">
        <v>139.119</v>
      </c>
      <c r="I44" s="15">
        <v>174.41900000000001</v>
      </c>
      <c r="J44" s="15">
        <v>164.43100000000001</v>
      </c>
      <c r="K44" s="15">
        <v>154.25899999999999</v>
      </c>
      <c r="L44" s="15">
        <v>194.85400000000001</v>
      </c>
      <c r="M44" s="12"/>
    </row>
    <row r="45" spans="2:25" ht="14.25" customHeight="1" x14ac:dyDescent="0.3">
      <c r="B45" s="15">
        <v>155.261</v>
      </c>
      <c r="C45" s="15">
        <v>187.58500000000001</v>
      </c>
      <c r="D45" s="15">
        <v>175.601</v>
      </c>
      <c r="E45" s="15">
        <v>161.56700000000001</v>
      </c>
      <c r="F45" s="15">
        <v>162.54900000000001</v>
      </c>
      <c r="G45" s="12"/>
      <c r="H45" s="15">
        <v>177.20599999999999</v>
      </c>
      <c r="I45" s="15">
        <v>162.58600000000001</v>
      </c>
      <c r="J45" s="15">
        <v>153.489</v>
      </c>
      <c r="K45" s="15">
        <v>119.645</v>
      </c>
      <c r="L45" s="15">
        <v>178.726</v>
      </c>
      <c r="M45" s="12"/>
    </row>
    <row r="46" spans="2:25" ht="14.25" customHeight="1" x14ac:dyDescent="0.3">
      <c r="B46" s="15">
        <v>182.06800000000001</v>
      </c>
      <c r="C46" s="15">
        <v>163.5</v>
      </c>
      <c r="D46" s="15">
        <v>152.50399999999999</v>
      </c>
      <c r="E46" s="15">
        <v>173.834</v>
      </c>
      <c r="F46" s="15">
        <v>138.15899999999999</v>
      </c>
      <c r="G46" s="12"/>
      <c r="H46" s="15">
        <v>112.443</v>
      </c>
      <c r="I46" s="15">
        <v>176.99100000000001</v>
      </c>
      <c r="J46" s="15">
        <v>152.29300000000001</v>
      </c>
      <c r="K46" s="15">
        <v>139.79900000000001</v>
      </c>
      <c r="L46" s="15">
        <v>161.92699999999999</v>
      </c>
      <c r="M46" s="12"/>
    </row>
    <row r="47" spans="2:25" ht="14.25" customHeight="1" x14ac:dyDescent="0.3">
      <c r="B47" s="15">
        <v>137.19999999999999</v>
      </c>
      <c r="C47" s="15">
        <v>194.018</v>
      </c>
      <c r="D47" s="15">
        <v>169.21899999999999</v>
      </c>
      <c r="E47" s="15">
        <v>186.834</v>
      </c>
      <c r="F47" s="15">
        <v>166.84100000000001</v>
      </c>
      <c r="G47" s="12"/>
      <c r="H47" s="15">
        <v>109.218</v>
      </c>
      <c r="I47" s="15">
        <v>134.749</v>
      </c>
      <c r="J47" s="15">
        <v>183.27799999999999</v>
      </c>
      <c r="K47" s="15">
        <v>171.03899999999999</v>
      </c>
      <c r="L47" s="15">
        <v>196.86099999999999</v>
      </c>
      <c r="M47" s="12"/>
    </row>
    <row r="48" spans="2:25" ht="14.25" customHeight="1" x14ac:dyDescent="0.3">
      <c r="B48" s="15">
        <v>195.08799999999999</v>
      </c>
      <c r="C48" s="15">
        <v>172.63399999999999</v>
      </c>
      <c r="D48" s="15">
        <v>183.46100000000001</v>
      </c>
      <c r="E48" s="15">
        <v>146.542</v>
      </c>
      <c r="F48" s="15">
        <v>151.315</v>
      </c>
      <c r="G48" s="12"/>
      <c r="H48" s="15">
        <v>102.169</v>
      </c>
      <c r="I48" s="15">
        <v>116.959</v>
      </c>
      <c r="J48" s="15">
        <v>167.02099999999999</v>
      </c>
      <c r="K48" s="15">
        <v>128.96199999999999</v>
      </c>
      <c r="L48" s="15">
        <v>166.31</v>
      </c>
      <c r="M48" s="12"/>
    </row>
    <row r="49" spans="2:13" ht="14.25" customHeight="1" x14ac:dyDescent="0.3">
      <c r="B49" s="15">
        <v>168.02799999999999</v>
      </c>
      <c r="C49" s="15">
        <v>195.87899999999999</v>
      </c>
      <c r="D49" s="15">
        <v>180.136</v>
      </c>
      <c r="E49" s="15">
        <v>164.94300000000001</v>
      </c>
      <c r="F49" s="15">
        <v>188.59899999999999</v>
      </c>
      <c r="G49" s="12"/>
      <c r="H49" s="15">
        <v>138.56899999999999</v>
      </c>
      <c r="I49" s="15">
        <v>139.25200000000001</v>
      </c>
      <c r="J49" s="15">
        <v>168.577</v>
      </c>
      <c r="K49" s="15">
        <v>159.84899999999999</v>
      </c>
      <c r="L49" s="15">
        <v>165.01300000000001</v>
      </c>
      <c r="M49" s="12"/>
    </row>
    <row r="50" spans="2:13" ht="14.25" customHeight="1" x14ac:dyDescent="0.3">
      <c r="B50" s="15">
        <v>138.815</v>
      </c>
      <c r="C50" s="15">
        <v>174.80199999999999</v>
      </c>
      <c r="D50" s="15">
        <v>180.67400000000001</v>
      </c>
      <c r="E50" s="15">
        <v>178.51599999999999</v>
      </c>
      <c r="F50" s="15">
        <v>158.61000000000001</v>
      </c>
      <c r="G50" s="12"/>
      <c r="H50" s="15">
        <v>158.749</v>
      </c>
      <c r="I50" s="15">
        <v>137.358</v>
      </c>
      <c r="J50" s="15">
        <v>137.81</v>
      </c>
      <c r="K50" s="15">
        <v>175.04</v>
      </c>
      <c r="L50" s="15">
        <v>153.61600000000001</v>
      </c>
      <c r="M50" s="12"/>
    </row>
    <row r="51" spans="2:13" ht="14.25" customHeight="1" x14ac:dyDescent="0.3">
      <c r="B51" s="15">
        <v>172.48599999999999</v>
      </c>
      <c r="C51" s="15">
        <v>192.81100000000001</v>
      </c>
      <c r="D51" s="15">
        <v>119.758</v>
      </c>
      <c r="E51" s="15">
        <v>187.333</v>
      </c>
      <c r="F51" s="15">
        <v>138.18100000000001</v>
      </c>
      <c r="G51" s="12"/>
      <c r="H51" s="15">
        <v>155.03800000000001</v>
      </c>
      <c r="I51" s="15">
        <v>189.65299999999999</v>
      </c>
      <c r="J51" s="15">
        <v>117.849</v>
      </c>
      <c r="K51" s="15">
        <v>144.971</v>
      </c>
      <c r="L51" s="15">
        <v>138.04300000000001</v>
      </c>
      <c r="M51" s="12"/>
    </row>
    <row r="52" spans="2:13" ht="14.25" customHeight="1" x14ac:dyDescent="0.3">
      <c r="B52" s="15">
        <v>174.761</v>
      </c>
      <c r="C52" s="15">
        <v>173.78800000000001</v>
      </c>
      <c r="D52" s="15">
        <v>108.25700000000001</v>
      </c>
      <c r="E52" s="15">
        <v>193.96799999999999</v>
      </c>
      <c r="F52" s="15">
        <v>160.423</v>
      </c>
      <c r="G52" s="12"/>
      <c r="H52" s="15">
        <v>181.68199999999999</v>
      </c>
      <c r="I52" s="15">
        <v>145.28899999999999</v>
      </c>
      <c r="J52" s="15">
        <v>168.49299999999999</v>
      </c>
      <c r="K52" s="15">
        <v>112.554</v>
      </c>
      <c r="L52" s="15">
        <v>178.35499999999999</v>
      </c>
      <c r="M52" s="12"/>
    </row>
    <row r="53" spans="2:13" ht="14.25" customHeight="1" x14ac:dyDescent="0.3">
      <c r="B53" s="15">
        <v>179.80500000000001</v>
      </c>
      <c r="C53" s="15">
        <v>194.09299999999999</v>
      </c>
      <c r="D53" s="15">
        <v>141.19999999999999</v>
      </c>
      <c r="E53" s="15">
        <v>140.44</v>
      </c>
      <c r="F53" s="15">
        <v>187.333</v>
      </c>
      <c r="G53" s="12"/>
      <c r="H53" s="15">
        <v>169.21899999999999</v>
      </c>
      <c r="I53" s="15">
        <v>158.46700000000001</v>
      </c>
      <c r="J53" s="15">
        <v>97.935000000000002</v>
      </c>
      <c r="K53" s="15">
        <v>100.849</v>
      </c>
      <c r="L53" s="15">
        <v>160.52000000000001</v>
      </c>
      <c r="M53" s="12"/>
    </row>
    <row r="54" spans="2:13" ht="14.25" customHeight="1" x14ac:dyDescent="0.3">
      <c r="B54" s="15">
        <v>191.405</v>
      </c>
      <c r="C54" s="15">
        <v>170.83699999999999</v>
      </c>
      <c r="D54" s="15">
        <v>136.96600000000001</v>
      </c>
      <c r="E54" s="15">
        <v>174.5</v>
      </c>
      <c r="F54" s="15">
        <v>172.88399999999999</v>
      </c>
      <c r="G54" s="12"/>
      <c r="H54" s="15">
        <v>155.50299999999999</v>
      </c>
      <c r="I54" s="15">
        <v>159.17599999999999</v>
      </c>
      <c r="J54" s="15">
        <v>119.842</v>
      </c>
      <c r="K54" s="15">
        <v>145.06800000000001</v>
      </c>
      <c r="L54" s="15">
        <v>175.63499999999999</v>
      </c>
      <c r="M54" s="12"/>
    </row>
    <row r="55" spans="2:13" ht="14.25" customHeight="1" x14ac:dyDescent="0.3">
      <c r="B55" s="15">
        <v>187.91900000000001</v>
      </c>
      <c r="C55" s="15">
        <v>171.327</v>
      </c>
      <c r="D55" s="15">
        <v>165.47800000000001</v>
      </c>
      <c r="E55" s="15">
        <v>167.40799999999999</v>
      </c>
      <c r="F55" s="15">
        <v>163.33799999999999</v>
      </c>
      <c r="G55" s="12"/>
      <c r="H55" s="15">
        <v>166.226</v>
      </c>
      <c r="I55" s="15">
        <v>105.913</v>
      </c>
      <c r="J55" s="15">
        <v>159.94300000000001</v>
      </c>
      <c r="K55" s="15">
        <v>151.51400000000001</v>
      </c>
      <c r="L55" s="15">
        <v>152.702</v>
      </c>
      <c r="M55" s="12"/>
    </row>
    <row r="56" spans="2:13" ht="14.25" customHeight="1" x14ac:dyDescent="0.3">
      <c r="B56" s="15">
        <v>123.956</v>
      </c>
      <c r="C56" s="15">
        <v>124.67100000000001</v>
      </c>
      <c r="D56" s="15">
        <v>154.70099999999999</v>
      </c>
      <c r="E56" s="15">
        <v>185.97800000000001</v>
      </c>
      <c r="F56" s="15">
        <v>170.19200000000001</v>
      </c>
      <c r="G56" s="12"/>
      <c r="H56" s="15">
        <v>160.52600000000001</v>
      </c>
      <c r="I56" s="15">
        <v>166.38</v>
      </c>
      <c r="J56" s="15">
        <v>187.36</v>
      </c>
      <c r="K56" s="15">
        <v>159.69800000000001</v>
      </c>
      <c r="L56" s="15">
        <v>149.86500000000001</v>
      </c>
      <c r="M56" s="12"/>
    </row>
    <row r="57" spans="2:13" ht="14.25" customHeight="1" x14ac:dyDescent="0.3">
      <c r="B57" s="15">
        <v>193.98400000000001</v>
      </c>
      <c r="C57" s="15">
        <v>190.71899999999999</v>
      </c>
      <c r="D57" s="15">
        <v>183.94200000000001</v>
      </c>
      <c r="E57" s="15">
        <v>143.29599999999999</v>
      </c>
      <c r="F57" s="15">
        <v>157.31700000000001</v>
      </c>
      <c r="G57" s="12"/>
      <c r="H57" s="15">
        <v>186.67500000000001</v>
      </c>
      <c r="I57" s="15">
        <v>142.80799999999999</v>
      </c>
      <c r="J57" s="15">
        <v>166.63900000000001</v>
      </c>
      <c r="K57" s="15">
        <v>153.381</v>
      </c>
      <c r="L57" s="15">
        <v>144.291</v>
      </c>
      <c r="M57" s="12"/>
    </row>
    <row r="58" spans="2:13" ht="14.25" customHeight="1" x14ac:dyDescent="0.3">
      <c r="B58" s="15">
        <v>141.50899999999999</v>
      </c>
      <c r="C58" s="15">
        <v>166.226</v>
      </c>
      <c r="D58" s="15">
        <v>118.303</v>
      </c>
      <c r="E58" s="15">
        <v>183.72399999999999</v>
      </c>
      <c r="F58" s="15">
        <v>185.06800000000001</v>
      </c>
      <c r="G58" s="12"/>
      <c r="H58" s="15">
        <v>155.77699999999999</v>
      </c>
      <c r="I58" s="15">
        <v>100.425</v>
      </c>
      <c r="J58" s="15">
        <v>168.68100000000001</v>
      </c>
      <c r="K58" s="15">
        <v>106.68300000000001</v>
      </c>
      <c r="L58" s="15">
        <v>150.089</v>
      </c>
      <c r="M58" s="12"/>
    </row>
    <row r="59" spans="2:13" ht="14.25" customHeight="1" x14ac:dyDescent="0.3">
      <c r="B59" s="15">
        <v>195.869</v>
      </c>
      <c r="C59" s="15">
        <v>107.494</v>
      </c>
      <c r="D59" s="15">
        <v>190.09700000000001</v>
      </c>
      <c r="E59" s="15">
        <v>162.86699999999999</v>
      </c>
      <c r="F59" s="15">
        <v>181.762</v>
      </c>
      <c r="G59" s="12"/>
      <c r="H59" s="15">
        <v>184.029</v>
      </c>
      <c r="I59" s="15">
        <v>138.471</v>
      </c>
      <c r="J59" s="15">
        <v>181.98</v>
      </c>
      <c r="K59" s="15">
        <v>101.795</v>
      </c>
      <c r="L59" s="15">
        <v>153.40700000000001</v>
      </c>
      <c r="M59" s="12"/>
    </row>
    <row r="60" spans="2:13" ht="14.25" customHeight="1" x14ac:dyDescent="0.3">
      <c r="B60" s="15">
        <v>175.73500000000001</v>
      </c>
      <c r="C60" s="15">
        <v>160.19999999999999</v>
      </c>
      <c r="D60" s="15">
        <v>181.65199999999999</v>
      </c>
      <c r="E60" s="15">
        <v>140.369</v>
      </c>
      <c r="F60" s="15">
        <v>192.584</v>
      </c>
      <c r="G60" s="12"/>
      <c r="H60" s="15">
        <v>174.60300000000001</v>
      </c>
      <c r="I60" s="15">
        <v>122.506</v>
      </c>
      <c r="J60" s="15">
        <v>150.506</v>
      </c>
      <c r="K60" s="15">
        <v>143.55099999999999</v>
      </c>
      <c r="L60" s="15">
        <v>168.74</v>
      </c>
      <c r="M60" s="12"/>
    </row>
    <row r="61" spans="2:13" ht="14.25" customHeight="1" x14ac:dyDescent="0.3">
      <c r="B61" s="15">
        <v>167.66900000000001</v>
      </c>
      <c r="C61" s="15">
        <v>196.077</v>
      </c>
      <c r="D61" s="15">
        <v>197.80199999999999</v>
      </c>
      <c r="E61" s="15">
        <v>104.17400000000001</v>
      </c>
      <c r="F61" s="15">
        <v>178.749</v>
      </c>
      <c r="G61" s="12"/>
      <c r="H61" s="15">
        <v>175.238</v>
      </c>
      <c r="I61" s="15">
        <v>153.476</v>
      </c>
      <c r="J61" s="15">
        <v>163.43600000000001</v>
      </c>
      <c r="K61" s="15">
        <v>177.69499999999999</v>
      </c>
      <c r="L61" s="15">
        <v>156.786</v>
      </c>
      <c r="M61" s="12"/>
    </row>
    <row r="62" spans="2:13" ht="14.25" customHeight="1" x14ac:dyDescent="0.3">
      <c r="B62" s="15">
        <v>208.99700000000001</v>
      </c>
      <c r="C62" s="15">
        <v>151.11500000000001</v>
      </c>
      <c r="D62" s="15">
        <v>126.71599999999999</v>
      </c>
      <c r="E62" s="15">
        <v>100.889</v>
      </c>
      <c r="F62" s="15">
        <v>145.786</v>
      </c>
      <c r="G62" s="12"/>
      <c r="H62" s="15">
        <v>185.17400000000001</v>
      </c>
      <c r="I62" s="15">
        <v>148.85300000000001</v>
      </c>
      <c r="J62" s="15">
        <v>179.46600000000001</v>
      </c>
      <c r="K62" s="15">
        <v>147.10599999999999</v>
      </c>
      <c r="L62" s="15">
        <v>132.54400000000001</v>
      </c>
      <c r="M62" s="12"/>
    </row>
    <row r="63" spans="2:13" ht="14.25" customHeight="1" x14ac:dyDescent="0.3">
      <c r="B63" s="15">
        <v>155.67400000000001</v>
      </c>
      <c r="C63" s="15">
        <v>107.494</v>
      </c>
      <c r="D63" s="15">
        <v>147.15700000000001</v>
      </c>
      <c r="E63" s="15">
        <v>106.721</v>
      </c>
      <c r="F63" s="15">
        <v>179.47800000000001</v>
      </c>
      <c r="G63" s="12"/>
      <c r="H63" s="15">
        <v>166.80099999999999</v>
      </c>
      <c r="I63" s="15">
        <v>144.30099999999999</v>
      </c>
      <c r="J63" s="15">
        <v>117.473</v>
      </c>
      <c r="K63" s="15">
        <v>160.33199999999999</v>
      </c>
      <c r="L63" s="15">
        <v>159.98400000000001</v>
      </c>
      <c r="M63" s="12"/>
    </row>
    <row r="64" spans="2:13" ht="14.25" customHeight="1" x14ac:dyDescent="0.3">
      <c r="B64" s="15">
        <v>201.511</v>
      </c>
      <c r="C64" s="15">
        <v>114.998</v>
      </c>
      <c r="D64" s="15">
        <v>158.34399999999999</v>
      </c>
      <c r="E64" s="15">
        <v>109.291</v>
      </c>
      <c r="F64" s="15">
        <v>163.113</v>
      </c>
      <c r="G64" s="12"/>
      <c r="H64" s="15">
        <v>179.23400000000001</v>
      </c>
      <c r="I64" s="15">
        <v>113.336</v>
      </c>
      <c r="J64" s="15">
        <v>156.16999999999999</v>
      </c>
      <c r="K64" s="15">
        <v>174.99100000000001</v>
      </c>
      <c r="L64" s="15">
        <v>152.846</v>
      </c>
      <c r="M64" s="12"/>
    </row>
    <row r="65" spans="2:13" ht="14.25" customHeight="1" x14ac:dyDescent="0.3">
      <c r="B65" s="15">
        <v>123.44499999999999</v>
      </c>
      <c r="C65" s="15">
        <v>174.30099999999999</v>
      </c>
      <c r="D65" s="15">
        <v>177.47800000000001</v>
      </c>
      <c r="E65" s="15">
        <v>108.63200000000001</v>
      </c>
      <c r="F65" s="15">
        <v>187.673</v>
      </c>
      <c r="G65" s="12"/>
      <c r="H65" s="15">
        <v>164.38200000000001</v>
      </c>
      <c r="I65" s="15">
        <v>168.303</v>
      </c>
      <c r="J65" s="15">
        <v>166.56700000000001</v>
      </c>
      <c r="K65" s="15">
        <v>175.62700000000001</v>
      </c>
      <c r="L65" s="15">
        <v>153.27600000000001</v>
      </c>
      <c r="M65" s="12"/>
    </row>
    <row r="66" spans="2:13" ht="14.25" customHeight="1" x14ac:dyDescent="0.3">
      <c r="B66" s="15">
        <v>177.91800000000001</v>
      </c>
      <c r="C66" s="15">
        <v>198.46600000000001</v>
      </c>
      <c r="D66" s="15">
        <v>184.024</v>
      </c>
      <c r="E66" s="15">
        <v>171.83600000000001</v>
      </c>
      <c r="F66" s="15">
        <v>170.91900000000001</v>
      </c>
      <c r="G66" s="12"/>
      <c r="H66" s="15">
        <v>186.56800000000001</v>
      </c>
      <c r="I66" s="15">
        <v>121.08</v>
      </c>
      <c r="J66" s="15">
        <v>196.48599999999999</v>
      </c>
      <c r="K66" s="15">
        <v>117.712</v>
      </c>
      <c r="L66" s="15">
        <v>181.364</v>
      </c>
      <c r="M66" s="12"/>
    </row>
    <row r="67" spans="2:13" ht="14.25" customHeight="1" x14ac:dyDescent="0.3">
      <c r="B67" s="15">
        <v>186.77199999999999</v>
      </c>
      <c r="C67" s="15">
        <v>172.762</v>
      </c>
      <c r="D67" s="15">
        <v>167.93199999999999</v>
      </c>
      <c r="E67" s="15">
        <v>120.39400000000001</v>
      </c>
      <c r="F67" s="15">
        <v>179.42699999999999</v>
      </c>
      <c r="G67" s="12"/>
      <c r="H67" s="15">
        <v>157.75</v>
      </c>
      <c r="I67" s="15">
        <v>136.04300000000001</v>
      </c>
      <c r="J67" s="15">
        <v>165.30500000000001</v>
      </c>
      <c r="K67" s="15">
        <v>164.977</v>
      </c>
      <c r="L67" s="15">
        <v>184.065</v>
      </c>
      <c r="M67" s="12"/>
    </row>
    <row r="68" spans="2:13" ht="14.25" customHeight="1" x14ac:dyDescent="0.3">
      <c r="B68" s="15">
        <v>168.35900000000001</v>
      </c>
      <c r="C68" s="15">
        <v>198.39</v>
      </c>
      <c r="D68" s="15">
        <v>183.715</v>
      </c>
      <c r="E68" s="15">
        <v>143.691</v>
      </c>
      <c r="F68" s="15">
        <v>121.444</v>
      </c>
      <c r="G68" s="12"/>
      <c r="H68" s="15">
        <v>148.096</v>
      </c>
      <c r="I68" s="15">
        <v>167.37799999999999</v>
      </c>
      <c r="J68" s="15">
        <v>169.506</v>
      </c>
      <c r="K68" s="15">
        <v>179.76</v>
      </c>
      <c r="L68" s="15">
        <v>160.96899999999999</v>
      </c>
      <c r="M68" s="12"/>
    </row>
    <row r="69" spans="2:13" ht="14.25" customHeight="1" x14ac:dyDescent="0.3">
      <c r="B69" s="15">
        <v>188.20699999999999</v>
      </c>
      <c r="D69" s="15">
        <v>178.268</v>
      </c>
      <c r="E69" s="15">
        <v>173.643</v>
      </c>
      <c r="F69" s="15">
        <v>167.935</v>
      </c>
      <c r="G69" s="12"/>
      <c r="H69" s="15">
        <v>185.964</v>
      </c>
      <c r="I69" s="15">
        <v>179.68199999999999</v>
      </c>
      <c r="J69" s="15">
        <v>166.70500000000001</v>
      </c>
      <c r="K69" s="15">
        <v>178.45699999999999</v>
      </c>
      <c r="L69" s="15">
        <v>142.69900000000001</v>
      </c>
      <c r="M69" s="12"/>
    </row>
    <row r="70" spans="2:13" ht="14.25" customHeight="1" x14ac:dyDescent="0.3">
      <c r="B70" s="15">
        <v>145.53800000000001</v>
      </c>
      <c r="D70" s="15">
        <v>200.40199999999999</v>
      </c>
      <c r="E70" s="15">
        <v>131.643</v>
      </c>
      <c r="F70" s="15">
        <v>155.46799999999999</v>
      </c>
      <c r="G70" s="12"/>
      <c r="H70" s="15">
        <v>128.81800000000001</v>
      </c>
      <c r="I70" s="15">
        <v>179.77099999999999</v>
      </c>
      <c r="J70" s="15">
        <v>142.32599999999999</v>
      </c>
      <c r="K70" s="15">
        <v>187.07599999999999</v>
      </c>
      <c r="L70" s="15">
        <v>93.480999999999995</v>
      </c>
      <c r="M70" s="12"/>
    </row>
    <row r="71" spans="2:13" ht="14.25" customHeight="1" x14ac:dyDescent="0.3">
      <c r="B71" s="15">
        <v>210.43100000000001</v>
      </c>
      <c r="D71" s="15">
        <v>187.17</v>
      </c>
      <c r="E71" s="15">
        <v>189.53399999999999</v>
      </c>
      <c r="F71" s="15">
        <v>166.38</v>
      </c>
      <c r="G71" s="12"/>
      <c r="H71" s="15">
        <v>171.64599999999999</v>
      </c>
      <c r="I71" s="15">
        <v>178.23699999999999</v>
      </c>
      <c r="J71" s="15">
        <v>145.55199999999999</v>
      </c>
      <c r="K71" s="15">
        <v>197.35</v>
      </c>
      <c r="L71" s="15">
        <v>164.453</v>
      </c>
      <c r="M71" s="12"/>
    </row>
    <row r="72" spans="2:13" ht="14.25" customHeight="1" x14ac:dyDescent="0.3">
      <c r="B72" s="15">
        <v>134.73400000000001</v>
      </c>
      <c r="D72" s="15">
        <v>148.95699999999999</v>
      </c>
      <c r="E72" s="15">
        <v>158.762</v>
      </c>
      <c r="F72" s="15">
        <v>172.62899999999999</v>
      </c>
      <c r="G72" s="12"/>
      <c r="H72" s="15">
        <v>164.58699999999999</v>
      </c>
      <c r="I72" s="15">
        <v>181.75700000000001</v>
      </c>
      <c r="J72" s="15">
        <v>152.94800000000001</v>
      </c>
      <c r="K72" s="15">
        <v>177.13499999999999</v>
      </c>
      <c r="L72" s="15">
        <v>139.56200000000001</v>
      </c>
      <c r="M72" s="12"/>
    </row>
    <row r="73" spans="2:13" ht="14.25" customHeight="1" x14ac:dyDescent="0.3">
      <c r="B73" s="15">
        <v>169.40799999999999</v>
      </c>
      <c r="D73" s="15">
        <v>169.58600000000001</v>
      </c>
      <c r="E73" s="15">
        <v>185.64</v>
      </c>
      <c r="F73" s="15">
        <v>178.95699999999999</v>
      </c>
      <c r="G73" s="12"/>
      <c r="H73" s="15">
        <v>164.767</v>
      </c>
      <c r="I73" s="15">
        <v>195.61500000000001</v>
      </c>
      <c r="J73" s="15">
        <v>92.888999999999996</v>
      </c>
      <c r="K73" s="15">
        <v>144.315</v>
      </c>
      <c r="L73" s="15">
        <v>97.935000000000002</v>
      </c>
      <c r="M73" s="12"/>
    </row>
    <row r="74" spans="2:13" ht="14.25" customHeight="1" x14ac:dyDescent="0.3">
      <c r="B74" s="15">
        <v>154.07599999999999</v>
      </c>
      <c r="D74" s="15">
        <v>191.51499999999999</v>
      </c>
      <c r="E74" s="15">
        <v>154.934</v>
      </c>
      <c r="F74" s="15">
        <v>179.066</v>
      </c>
      <c r="G74" s="12"/>
      <c r="H74" s="15">
        <v>150.10599999999999</v>
      </c>
      <c r="I74" s="15">
        <v>122.739</v>
      </c>
      <c r="J74" s="15">
        <v>105.932</v>
      </c>
      <c r="K74" s="15">
        <v>172.18299999999999</v>
      </c>
      <c r="L74" s="15">
        <v>139.202</v>
      </c>
      <c r="M74" s="12"/>
    </row>
    <row r="75" spans="2:13" ht="14.25" customHeight="1" x14ac:dyDescent="0.3">
      <c r="B75" s="15">
        <v>176.559</v>
      </c>
      <c r="D75" s="15">
        <v>174.411</v>
      </c>
      <c r="E75" s="15">
        <v>94.209000000000003</v>
      </c>
      <c r="F75" s="15">
        <v>186.374</v>
      </c>
      <c r="G75" s="12"/>
      <c r="H75" s="15">
        <v>124.155</v>
      </c>
      <c r="I75" s="15"/>
      <c r="J75" s="15">
        <v>139.88499999999999</v>
      </c>
      <c r="K75" s="15">
        <v>178.79900000000001</v>
      </c>
      <c r="L75" s="15">
        <v>99.242999999999995</v>
      </c>
      <c r="M75" s="12"/>
    </row>
    <row r="76" spans="2:13" ht="14.25" customHeight="1" x14ac:dyDescent="0.3">
      <c r="B76" s="15">
        <v>183.01499999999999</v>
      </c>
      <c r="D76" s="15">
        <v>193.518</v>
      </c>
      <c r="E76" s="15">
        <v>104.904</v>
      </c>
      <c r="F76" s="15">
        <v>154.49299999999999</v>
      </c>
      <c r="G76" s="12"/>
      <c r="H76" s="15">
        <v>161.05000000000001</v>
      </c>
      <c r="I76" s="15"/>
      <c r="J76" s="15">
        <v>91.319000000000003</v>
      </c>
      <c r="K76" s="15">
        <v>173.97800000000001</v>
      </c>
      <c r="L76" s="15">
        <v>137.30600000000001</v>
      </c>
      <c r="M76" s="12"/>
    </row>
    <row r="77" spans="2:13" ht="14.25" customHeight="1" x14ac:dyDescent="0.3">
      <c r="B77" s="15">
        <v>186.834</v>
      </c>
      <c r="D77" s="15">
        <v>178.44499999999999</v>
      </c>
      <c r="E77" s="15">
        <v>127.867</v>
      </c>
      <c r="F77" s="15">
        <v>190.268</v>
      </c>
      <c r="G77" s="12"/>
      <c r="H77" s="15">
        <v>151.59</v>
      </c>
      <c r="I77" s="15"/>
      <c r="J77" s="15">
        <v>164.012</v>
      </c>
      <c r="K77" s="15">
        <v>165.23500000000001</v>
      </c>
      <c r="L77" s="15">
        <v>155.51599999999999</v>
      </c>
      <c r="M77" s="12"/>
    </row>
    <row r="78" spans="2:13" ht="14.25" customHeight="1" x14ac:dyDescent="0.3">
      <c r="B78" s="15">
        <v>186.374</v>
      </c>
      <c r="D78" s="15">
        <v>171.4</v>
      </c>
      <c r="E78" s="15">
        <v>179.98599999999999</v>
      </c>
      <c r="F78" s="15">
        <v>173.71299999999999</v>
      </c>
      <c r="G78" s="12"/>
      <c r="H78" s="15">
        <v>125.825</v>
      </c>
      <c r="I78" s="15"/>
      <c r="J78" s="15">
        <v>165.39</v>
      </c>
      <c r="K78" s="15">
        <v>183.154</v>
      </c>
      <c r="L78" s="15">
        <v>141.565</v>
      </c>
      <c r="M78" s="12"/>
    </row>
    <row r="79" spans="2:13" ht="14.25" customHeight="1" x14ac:dyDescent="0.3">
      <c r="B79" s="15">
        <v>209.714</v>
      </c>
      <c r="D79" s="15">
        <v>194.452</v>
      </c>
      <c r="E79" s="15">
        <v>128.38800000000001</v>
      </c>
      <c r="F79" s="15">
        <v>195.14500000000001</v>
      </c>
      <c r="G79" s="12"/>
      <c r="H79" s="15">
        <v>169.00800000000001</v>
      </c>
      <c r="I79" s="15"/>
      <c r="J79" s="15">
        <v>193.67599999999999</v>
      </c>
      <c r="K79" s="15">
        <v>121.898</v>
      </c>
      <c r="L79" s="15">
        <v>146.39400000000001</v>
      </c>
      <c r="M79" s="12"/>
    </row>
    <row r="80" spans="2:13" ht="14.25" customHeight="1" x14ac:dyDescent="0.3">
      <c r="B80" s="15">
        <v>172.971</v>
      </c>
      <c r="D80" s="15">
        <v>165.17099999999999</v>
      </c>
      <c r="E80" s="15">
        <v>156.11199999999999</v>
      </c>
      <c r="F80" s="15">
        <v>182.86099999999999</v>
      </c>
      <c r="G80" s="12"/>
      <c r="H80" s="15">
        <v>183.887</v>
      </c>
      <c r="I80" s="15"/>
      <c r="J80" s="15">
        <v>167.70500000000001</v>
      </c>
      <c r="K80" s="15">
        <v>166.18899999999999</v>
      </c>
      <c r="L80" s="15">
        <v>173.34800000000001</v>
      </c>
      <c r="M80" s="12"/>
    </row>
    <row r="81" spans="2:13" ht="14.25" customHeight="1" x14ac:dyDescent="0.3">
      <c r="B81" s="15">
        <v>127.017</v>
      </c>
      <c r="D81" s="15">
        <v>161.642</v>
      </c>
      <c r="E81" s="15">
        <v>107.36799999999999</v>
      </c>
      <c r="F81" s="15">
        <v>164.453</v>
      </c>
      <c r="G81" s="12"/>
      <c r="H81" s="15">
        <v>136.39699999999999</v>
      </c>
      <c r="I81" s="15"/>
      <c r="J81" s="15">
        <v>154.46299999999999</v>
      </c>
      <c r="K81" s="15">
        <v>172.16300000000001</v>
      </c>
      <c r="L81" s="15">
        <v>174.01300000000001</v>
      </c>
      <c r="M81" s="12"/>
    </row>
    <row r="82" spans="2:13" ht="14.25" customHeight="1" x14ac:dyDescent="0.3">
      <c r="B82" s="15">
        <v>195.14500000000001</v>
      </c>
      <c r="D82" s="15">
        <v>195.923</v>
      </c>
      <c r="E82" s="15">
        <v>132.90299999999999</v>
      </c>
      <c r="F82" s="15">
        <v>186.172</v>
      </c>
      <c r="G82" s="12"/>
      <c r="H82" s="15">
        <v>182.751</v>
      </c>
      <c r="I82" s="15"/>
      <c r="J82" s="15">
        <v>134.28200000000001</v>
      </c>
      <c r="K82" s="15">
        <v>173.80799999999999</v>
      </c>
      <c r="L82" s="15">
        <v>167.935</v>
      </c>
      <c r="M82" s="12"/>
    </row>
    <row r="83" spans="2:13" ht="14.25" customHeight="1" x14ac:dyDescent="0.3">
      <c r="B83" s="15">
        <v>187.07599999999999</v>
      </c>
      <c r="D83" s="15">
        <v>93.421999999999997</v>
      </c>
      <c r="E83" s="15">
        <v>106.726</v>
      </c>
      <c r="F83" s="15">
        <v>182.995</v>
      </c>
      <c r="G83" s="12"/>
      <c r="H83" s="15">
        <v>165.08600000000001</v>
      </c>
      <c r="I83" s="15"/>
      <c r="J83" s="15">
        <v>181.07</v>
      </c>
      <c r="K83" s="15">
        <v>157.23699999999999</v>
      </c>
      <c r="L83" s="15">
        <v>162.21799999999999</v>
      </c>
      <c r="M83" s="12"/>
    </row>
    <row r="84" spans="2:13" ht="14.25" customHeight="1" x14ac:dyDescent="0.3">
      <c r="B84" s="15">
        <v>155.91300000000001</v>
      </c>
      <c r="D84" s="15">
        <v>192.40700000000001</v>
      </c>
      <c r="E84" s="15">
        <v>198.80199999999999</v>
      </c>
      <c r="F84" s="15">
        <v>187.38399999999999</v>
      </c>
      <c r="G84" s="12"/>
      <c r="H84" s="15">
        <v>147.756</v>
      </c>
      <c r="I84" s="15"/>
      <c r="J84" s="15">
        <v>175.48699999999999</v>
      </c>
      <c r="K84" s="15">
        <v>122.083</v>
      </c>
      <c r="L84" s="15">
        <v>99.602000000000004</v>
      </c>
      <c r="M84" s="12"/>
    </row>
    <row r="85" spans="2:13" ht="14.25" customHeight="1" x14ac:dyDescent="0.3">
      <c r="B85" s="15">
        <v>163.69399999999999</v>
      </c>
      <c r="D85" s="15">
        <v>126.402</v>
      </c>
      <c r="E85" s="15">
        <v>163.14099999999999</v>
      </c>
      <c r="F85" s="15">
        <v>162.59800000000001</v>
      </c>
      <c r="G85" s="12"/>
      <c r="H85" s="15">
        <v>167.95599999999999</v>
      </c>
      <c r="I85" s="15"/>
      <c r="J85" s="15">
        <v>188.37799999999999</v>
      </c>
      <c r="K85" s="15">
        <v>127.348</v>
      </c>
      <c r="L85" s="15">
        <v>165.75399999999999</v>
      </c>
      <c r="M85" s="12"/>
    </row>
    <row r="86" spans="2:13" ht="14.25" customHeight="1" x14ac:dyDescent="0.3">
      <c r="B86" s="15">
        <v>194.072</v>
      </c>
      <c r="D86" s="15">
        <v>160.369</v>
      </c>
      <c r="E86" s="15">
        <v>188.66499999999999</v>
      </c>
      <c r="F86" s="15">
        <v>155.46799999999999</v>
      </c>
      <c r="G86" s="12"/>
      <c r="H86" s="15">
        <v>167.696</v>
      </c>
      <c r="I86" s="15"/>
      <c r="J86" s="15">
        <v>141.22499999999999</v>
      </c>
      <c r="K86" s="15">
        <v>173.53100000000001</v>
      </c>
      <c r="L86" s="15">
        <v>138.37700000000001</v>
      </c>
      <c r="M86" s="12"/>
    </row>
    <row r="87" spans="2:13" ht="14.25" customHeight="1" x14ac:dyDescent="0.3">
      <c r="B87" s="15">
        <v>161.334</v>
      </c>
      <c r="D87" s="15">
        <v>165.55099999999999</v>
      </c>
      <c r="E87" s="15">
        <v>162.32599999999999</v>
      </c>
      <c r="F87" s="15">
        <v>189.23099999999999</v>
      </c>
      <c r="G87" s="12"/>
      <c r="H87" s="15">
        <v>158.46100000000001</v>
      </c>
      <c r="I87" s="15"/>
      <c r="J87" s="15">
        <v>150.02199999999999</v>
      </c>
      <c r="K87" s="15">
        <v>174.30099999999999</v>
      </c>
      <c r="L87" s="15">
        <v>100.22</v>
      </c>
      <c r="M87" s="12"/>
    </row>
    <row r="88" spans="2:13" ht="14.25" customHeight="1" x14ac:dyDescent="0.3">
      <c r="D88" s="15">
        <v>185.69399999999999</v>
      </c>
      <c r="E88" s="15">
        <v>156.517</v>
      </c>
      <c r="G88" s="12"/>
      <c r="H88" s="15">
        <v>130.85900000000001</v>
      </c>
      <c r="I88" s="15"/>
      <c r="J88" s="15">
        <v>141.59700000000001</v>
      </c>
      <c r="K88" s="15">
        <v>169.483</v>
      </c>
      <c r="L88" s="15">
        <v>97.914000000000001</v>
      </c>
      <c r="M88" s="12"/>
    </row>
    <row r="89" spans="2:13" ht="14.25" customHeight="1" x14ac:dyDescent="0.3">
      <c r="D89" s="15">
        <v>177.88499999999999</v>
      </c>
      <c r="E89" s="15">
        <v>179.36799999999999</v>
      </c>
      <c r="G89" s="12"/>
      <c r="H89" s="15">
        <v>132.36199999999999</v>
      </c>
      <c r="I89" s="15"/>
      <c r="J89" s="15">
        <v>158.83799999999999</v>
      </c>
      <c r="L89" s="15">
        <v>120.744</v>
      </c>
      <c r="M89" s="12"/>
    </row>
    <row r="90" spans="2:13" ht="14.25" customHeight="1" x14ac:dyDescent="0.3">
      <c r="D90" s="15">
        <v>177.64699999999999</v>
      </c>
      <c r="E90" s="15">
        <v>112.443</v>
      </c>
      <c r="G90" s="12"/>
      <c r="H90" s="15">
        <v>169.14500000000001</v>
      </c>
      <c r="I90" s="15"/>
      <c r="J90" s="15">
        <v>149.227</v>
      </c>
      <c r="L90" s="15">
        <v>172.535</v>
      </c>
      <c r="M90" s="12"/>
    </row>
    <row r="91" spans="2:13" ht="14.25" customHeight="1" x14ac:dyDescent="0.3">
      <c r="D91" s="15">
        <v>182.011</v>
      </c>
      <c r="E91" s="15">
        <v>181.85900000000001</v>
      </c>
      <c r="G91" s="12"/>
      <c r="H91" s="15">
        <v>107.045</v>
      </c>
      <c r="I91" s="15"/>
      <c r="J91" s="15">
        <v>163.52199999999999</v>
      </c>
      <c r="L91" s="15">
        <v>179.42400000000001</v>
      </c>
      <c r="M91" s="12"/>
    </row>
    <row r="92" spans="2:13" ht="14.25" customHeight="1" x14ac:dyDescent="0.3">
      <c r="D92" s="15">
        <v>168.24299999999999</v>
      </c>
      <c r="E92" s="15">
        <v>148.488</v>
      </c>
      <c r="G92" s="12"/>
      <c r="H92" s="15">
        <v>124.09399999999999</v>
      </c>
      <c r="I92" s="15"/>
      <c r="J92" s="15">
        <v>137.22999999999999</v>
      </c>
      <c r="L92" s="15">
        <v>137.15600000000001</v>
      </c>
      <c r="M92" s="12"/>
    </row>
    <row r="93" spans="2:13" ht="14.25" customHeight="1" x14ac:dyDescent="0.3">
      <c r="D93" s="15">
        <v>157.28800000000001</v>
      </c>
      <c r="E93" s="15">
        <v>164.35499999999999</v>
      </c>
      <c r="G93" s="12"/>
      <c r="H93" s="15">
        <v>93.272000000000006</v>
      </c>
      <c r="I93" s="15"/>
      <c r="J93" s="15">
        <v>171.91499999999999</v>
      </c>
      <c r="L93" s="15">
        <v>180.262</v>
      </c>
      <c r="M93" s="12"/>
    </row>
    <row r="94" spans="2:13" ht="14.25" customHeight="1" x14ac:dyDescent="0.3">
      <c r="D94" s="15">
        <v>173.232</v>
      </c>
      <c r="E94" s="15">
        <v>183.19800000000001</v>
      </c>
      <c r="G94" s="12"/>
      <c r="H94" s="15">
        <v>91.965999999999994</v>
      </c>
      <c r="I94" s="15"/>
      <c r="J94" s="15">
        <v>101.593</v>
      </c>
      <c r="L94" s="15">
        <v>146.477</v>
      </c>
      <c r="M94" s="12"/>
    </row>
    <row r="95" spans="2:13" ht="14.25" customHeight="1" x14ac:dyDescent="0.3">
      <c r="D95" s="15">
        <v>150.02199999999999</v>
      </c>
      <c r="E95" s="15">
        <v>189.88800000000001</v>
      </c>
      <c r="G95" s="12"/>
      <c r="H95" s="15">
        <v>162.697</v>
      </c>
      <c r="I95" s="15"/>
      <c r="J95" s="15">
        <v>133.40100000000001</v>
      </c>
      <c r="L95" s="15">
        <v>161.70699999999999</v>
      </c>
      <c r="M95" s="12"/>
    </row>
    <row r="96" spans="2:13" ht="14.25" customHeight="1" x14ac:dyDescent="0.3">
      <c r="D96" s="15">
        <v>101.795</v>
      </c>
      <c r="E96" s="15">
        <v>162.07900000000001</v>
      </c>
      <c r="G96" s="12"/>
      <c r="H96" s="15">
        <v>121.91500000000001</v>
      </c>
      <c r="I96" s="15"/>
      <c r="J96" s="15">
        <v>180.45400000000001</v>
      </c>
      <c r="L96" s="15">
        <v>144.565</v>
      </c>
      <c r="M96" s="12"/>
    </row>
    <row r="97" spans="4:13" ht="14.25" customHeight="1" x14ac:dyDescent="0.3">
      <c r="D97" s="15">
        <v>157.93799999999999</v>
      </c>
      <c r="E97" s="15">
        <v>152.994</v>
      </c>
      <c r="G97" s="12"/>
      <c r="H97" s="15">
        <v>162.965</v>
      </c>
      <c r="I97" s="15"/>
      <c r="J97" s="15">
        <v>144.44399999999999</v>
      </c>
      <c r="L97" s="15">
        <v>174.38800000000001</v>
      </c>
      <c r="M97" s="12"/>
    </row>
    <row r="98" spans="4:13" ht="14.25" customHeight="1" x14ac:dyDescent="0.3">
      <c r="D98" s="15">
        <v>122.57599999999999</v>
      </c>
      <c r="E98" s="15">
        <v>173.834</v>
      </c>
      <c r="G98" s="12"/>
      <c r="H98" s="15">
        <v>175.864</v>
      </c>
      <c r="I98" s="15"/>
      <c r="J98" s="15">
        <v>144.023</v>
      </c>
      <c r="L98" s="15">
        <v>163.13200000000001</v>
      </c>
      <c r="M98" s="12"/>
    </row>
    <row r="99" spans="4:13" ht="14.25" customHeight="1" x14ac:dyDescent="0.3">
      <c r="E99" s="15">
        <v>132.828</v>
      </c>
      <c r="G99" s="12"/>
      <c r="H99" s="15">
        <v>160.369</v>
      </c>
      <c r="J99" s="15">
        <v>158.34399999999999</v>
      </c>
      <c r="M99" s="12"/>
    </row>
    <row r="100" spans="4:13" ht="14.25" customHeight="1" x14ac:dyDescent="0.3">
      <c r="E100" s="15">
        <v>195.64599999999999</v>
      </c>
      <c r="G100" s="12"/>
      <c r="H100" s="15">
        <v>140.56899999999999</v>
      </c>
      <c r="J100" s="15">
        <v>158.12799999999999</v>
      </c>
      <c r="M100" s="12"/>
    </row>
    <row r="101" spans="4:13" ht="14.25" customHeight="1" x14ac:dyDescent="0.3">
      <c r="E101" s="15">
        <v>148.38</v>
      </c>
      <c r="G101" s="12"/>
      <c r="H101" s="15">
        <v>89.620999999999995</v>
      </c>
      <c r="J101" s="15">
        <v>125.765</v>
      </c>
      <c r="M101" s="12"/>
    </row>
    <row r="102" spans="4:13" ht="14.25" customHeight="1" x14ac:dyDescent="0.3">
      <c r="E102" s="15">
        <v>162.33600000000001</v>
      </c>
      <c r="G102" s="12"/>
      <c r="H102" s="15">
        <v>82.382999999999996</v>
      </c>
      <c r="J102" s="15">
        <v>93.400999999999996</v>
      </c>
      <c r="M102" s="12"/>
    </row>
    <row r="103" spans="4:13" ht="14.25" customHeight="1" x14ac:dyDescent="0.3">
      <c r="E103" s="15">
        <v>160.785</v>
      </c>
      <c r="G103" s="12"/>
      <c r="J103" s="15">
        <v>146.322</v>
      </c>
      <c r="M103" s="12"/>
    </row>
    <row r="104" spans="4:13" ht="14.25" customHeight="1" x14ac:dyDescent="0.3">
      <c r="E104" s="15">
        <v>175.875</v>
      </c>
      <c r="G104" s="12"/>
      <c r="J104" s="15">
        <v>120.48099999999999</v>
      </c>
      <c r="M104" s="12"/>
    </row>
    <row r="105" spans="4:13" ht="14.25" customHeight="1" x14ac:dyDescent="0.3">
      <c r="E105" s="15">
        <v>170.76599999999999</v>
      </c>
      <c r="G105" s="12"/>
      <c r="J105" s="15">
        <v>116.249</v>
      </c>
      <c r="M105" s="12"/>
    </row>
    <row r="106" spans="4:13" ht="14.25" customHeight="1" x14ac:dyDescent="0.3">
      <c r="E106" s="15">
        <v>182.31399999999999</v>
      </c>
      <c r="G106" s="12"/>
      <c r="J106" s="15">
        <v>103.676</v>
      </c>
      <c r="M106" s="12"/>
    </row>
    <row r="107" spans="4:13" ht="14.25" customHeight="1" x14ac:dyDescent="0.3">
      <c r="E107" s="15">
        <v>174.50299999999999</v>
      </c>
      <c r="G107" s="12"/>
      <c r="J107" s="15">
        <v>143.73699999999999</v>
      </c>
      <c r="M107" s="12"/>
    </row>
    <row r="108" spans="4:13" ht="14.25" customHeight="1" x14ac:dyDescent="0.3">
      <c r="E108" s="15">
        <v>165.43899999999999</v>
      </c>
      <c r="G108" s="12"/>
      <c r="J108" s="15">
        <v>136.39699999999999</v>
      </c>
      <c r="M108" s="12"/>
    </row>
    <row r="109" spans="4:13" ht="14.25" customHeight="1" x14ac:dyDescent="0.3">
      <c r="E109" s="15">
        <v>154.85599999999999</v>
      </c>
      <c r="G109" s="12"/>
      <c r="J109" s="15">
        <v>126.18</v>
      </c>
      <c r="M109" s="12"/>
    </row>
    <row r="110" spans="4:13" ht="14.25" customHeight="1" x14ac:dyDescent="0.3">
      <c r="E110" s="15">
        <v>160.05000000000001</v>
      </c>
      <c r="G110" s="12"/>
      <c r="J110" s="15">
        <v>133.95699999999999</v>
      </c>
      <c r="M110" s="12"/>
    </row>
    <row r="111" spans="4:13" ht="14.25" customHeight="1" x14ac:dyDescent="0.3">
      <c r="E111" s="15">
        <v>169.346</v>
      </c>
      <c r="G111" s="12"/>
      <c r="J111" s="15">
        <v>132.571</v>
      </c>
      <c r="M111" s="12"/>
    </row>
    <row r="112" spans="4:13" ht="14.25" customHeight="1" x14ac:dyDescent="0.3">
      <c r="E112" s="15">
        <v>170.14500000000001</v>
      </c>
      <c r="G112" s="12"/>
      <c r="J112" s="15">
        <v>179.74600000000001</v>
      </c>
      <c r="M112" s="12"/>
    </row>
    <row r="113" spans="5:13" ht="14.25" customHeight="1" x14ac:dyDescent="0.3">
      <c r="E113" s="15">
        <v>161.04400000000001</v>
      </c>
      <c r="G113" s="12"/>
      <c r="J113" s="15">
        <v>131.73500000000001</v>
      </c>
      <c r="M113" s="12"/>
    </row>
    <row r="114" spans="5:13" ht="14.25" customHeight="1" x14ac:dyDescent="0.3">
      <c r="E114" s="15">
        <v>159.77000000000001</v>
      </c>
      <c r="G114" s="12"/>
      <c r="J114" s="15">
        <v>202.239</v>
      </c>
      <c r="M114" s="12"/>
    </row>
    <row r="115" spans="5:13" ht="14.25" customHeight="1" x14ac:dyDescent="0.3">
      <c r="E115" s="15">
        <v>185.97800000000001</v>
      </c>
      <c r="G115" s="12"/>
      <c r="J115" s="15">
        <v>119.477</v>
      </c>
      <c r="M115" s="12"/>
    </row>
    <row r="116" spans="5:13" ht="14.25" customHeight="1" x14ac:dyDescent="0.3">
      <c r="E116" s="15">
        <v>176.10599999999999</v>
      </c>
      <c r="G116" s="12"/>
      <c r="M116" s="12"/>
    </row>
    <row r="117" spans="5:13" ht="14.25" customHeight="1" x14ac:dyDescent="0.3">
      <c r="E117" s="15">
        <v>180.637</v>
      </c>
      <c r="G117" s="12"/>
      <c r="M117" s="12"/>
    </row>
    <row r="118" spans="5:13" ht="14.25" customHeight="1" x14ac:dyDescent="0.3">
      <c r="E118" s="15">
        <v>183.215</v>
      </c>
      <c r="G118" s="12"/>
      <c r="M118" s="12"/>
    </row>
    <row r="119" spans="5:13" ht="14.25" customHeight="1" x14ac:dyDescent="0.3">
      <c r="E119" s="15">
        <v>179.87200000000001</v>
      </c>
      <c r="G119" s="12"/>
      <c r="M119" s="12"/>
    </row>
    <row r="120" spans="5:13" ht="14.25" customHeight="1" x14ac:dyDescent="0.3">
      <c r="E120" s="15">
        <v>154.74299999999999</v>
      </c>
      <c r="G120" s="12"/>
      <c r="M120" s="12"/>
    </row>
    <row r="121" spans="5:13" ht="14.25" customHeight="1" x14ac:dyDescent="0.3">
      <c r="E121" s="15">
        <v>168.52600000000001</v>
      </c>
      <c r="G121" s="12"/>
      <c r="M121" s="12"/>
    </row>
    <row r="122" spans="5:13" ht="14.25" customHeight="1" x14ac:dyDescent="0.3">
      <c r="E122" s="15">
        <v>174.733</v>
      </c>
      <c r="G122" s="12"/>
      <c r="M122" s="12"/>
    </row>
    <row r="123" spans="5:13" ht="14.25" customHeight="1" x14ac:dyDescent="0.3">
      <c r="E123" s="15">
        <v>163.94200000000001</v>
      </c>
      <c r="G123" s="12"/>
      <c r="M123" s="12"/>
    </row>
    <row r="124" spans="5:13" ht="14.25" customHeight="1" x14ac:dyDescent="0.3">
      <c r="E124" s="15">
        <v>176.71799999999999</v>
      </c>
      <c r="G124" s="12"/>
      <c r="M124" s="12"/>
    </row>
    <row r="125" spans="5:13" ht="14.25" customHeight="1" x14ac:dyDescent="0.3">
      <c r="E125" s="15">
        <v>177.376</v>
      </c>
      <c r="G125" s="12"/>
      <c r="M125" s="12"/>
    </row>
    <row r="126" spans="5:13" ht="14.25" customHeight="1" x14ac:dyDescent="0.3">
      <c r="E126" s="15">
        <v>149.78399999999999</v>
      </c>
      <c r="G126" s="12"/>
      <c r="M126" s="12"/>
    </row>
    <row r="127" spans="5:13" ht="14.25" customHeight="1" x14ac:dyDescent="0.3">
      <c r="E127" s="15">
        <v>172.346</v>
      </c>
      <c r="G127" s="12"/>
      <c r="M127" s="12"/>
    </row>
    <row r="128" spans="5:13" ht="14.25" customHeight="1" x14ac:dyDescent="0.3">
      <c r="E128" s="15">
        <v>151.63</v>
      </c>
      <c r="G128" s="12"/>
      <c r="M128" s="12"/>
    </row>
    <row r="129" spans="5:13" ht="14.25" customHeight="1" x14ac:dyDescent="0.3">
      <c r="E129" s="15">
        <v>154.85599999999999</v>
      </c>
      <c r="G129" s="12"/>
      <c r="M129" s="12"/>
    </row>
    <row r="130" spans="5:13" ht="14.25" customHeight="1" x14ac:dyDescent="0.3">
      <c r="E130" s="15">
        <v>182.22300000000001</v>
      </c>
      <c r="G130" s="12"/>
      <c r="M130" s="12"/>
    </row>
    <row r="131" spans="5:13" ht="14.25" customHeight="1" x14ac:dyDescent="0.3">
      <c r="E131" s="15">
        <v>145.91</v>
      </c>
      <c r="G131" s="12"/>
      <c r="M131" s="12"/>
    </row>
    <row r="132" spans="5:13" ht="14.25" customHeight="1" x14ac:dyDescent="0.3">
      <c r="E132" s="15">
        <v>189.17599999999999</v>
      </c>
      <c r="G132" s="12"/>
      <c r="M132" s="12"/>
    </row>
    <row r="133" spans="5:13" ht="14.25" customHeight="1" x14ac:dyDescent="0.3">
      <c r="E133" s="15">
        <v>155.90600000000001</v>
      </c>
      <c r="G133" s="12"/>
      <c r="M133" s="12"/>
    </row>
    <row r="134" spans="5:13" ht="14.25" customHeight="1" x14ac:dyDescent="0.3">
      <c r="E134" s="15">
        <v>177.35300000000001</v>
      </c>
      <c r="G134" s="12"/>
      <c r="M134" s="12"/>
    </row>
    <row r="135" spans="5:13" ht="14.25" customHeight="1" x14ac:dyDescent="0.3">
      <c r="E135" s="15">
        <v>167.33600000000001</v>
      </c>
      <c r="G135" s="12"/>
      <c r="M135" s="12"/>
    </row>
    <row r="136" spans="5:13" ht="14.25" customHeight="1" x14ac:dyDescent="0.3">
      <c r="E136" s="15">
        <v>137.09399999999999</v>
      </c>
      <c r="G136" s="12"/>
      <c r="M136" s="12"/>
    </row>
    <row r="137" spans="5:13" ht="14.25" customHeight="1" x14ac:dyDescent="0.3">
      <c r="E137" s="15">
        <v>178.49299999999999</v>
      </c>
      <c r="G137" s="12"/>
      <c r="M137" s="12"/>
    </row>
    <row r="138" spans="5:13" ht="14.25" customHeight="1" x14ac:dyDescent="0.3">
      <c r="E138" s="15">
        <v>157.31700000000001</v>
      </c>
      <c r="G138" s="12"/>
      <c r="M138" s="12"/>
    </row>
    <row r="139" spans="5:13" ht="14.25" customHeight="1" x14ac:dyDescent="0.3">
      <c r="E139" s="15">
        <v>172.63399999999999</v>
      </c>
      <c r="G139" s="12"/>
      <c r="M139" s="12"/>
    </row>
    <row r="140" spans="5:13" ht="14.25" customHeight="1" x14ac:dyDescent="0.3">
      <c r="E140" s="15">
        <v>185.73699999999999</v>
      </c>
      <c r="G140" s="12"/>
      <c r="M140" s="12"/>
    </row>
    <row r="141" spans="5:13" ht="14.25" customHeight="1" x14ac:dyDescent="0.3">
      <c r="E141" s="15">
        <v>188.09800000000001</v>
      </c>
      <c r="G141" s="12"/>
      <c r="M141" s="12"/>
    </row>
    <row r="142" spans="5:13" ht="14.25" customHeight="1" x14ac:dyDescent="0.3">
      <c r="E142" s="15">
        <v>169.09700000000001</v>
      </c>
      <c r="G142" s="12"/>
      <c r="M142" s="12"/>
    </row>
    <row r="143" spans="5:13" ht="14.25" customHeight="1" x14ac:dyDescent="0.3">
      <c r="E143" s="15">
        <v>171.142</v>
      </c>
      <c r="G143" s="12"/>
      <c r="M143" s="12"/>
    </row>
    <row r="144" spans="5:13" ht="14.25" customHeight="1" x14ac:dyDescent="0.3">
      <c r="E144" s="15">
        <v>171.34399999999999</v>
      </c>
      <c r="G144" s="12"/>
      <c r="M144" s="12"/>
    </row>
    <row r="145" spans="5:13" ht="14.25" customHeight="1" x14ac:dyDescent="0.3">
      <c r="E145" s="15">
        <v>171.578</v>
      </c>
      <c r="G145" s="12"/>
      <c r="M145" s="12"/>
    </row>
    <row r="146" spans="5:13" ht="14.25" customHeight="1" x14ac:dyDescent="0.3">
      <c r="E146" s="15">
        <v>190.01499999999999</v>
      </c>
      <c r="G146" s="12"/>
      <c r="M146" s="12"/>
    </row>
    <row r="147" spans="5:13" ht="14.25" customHeight="1" x14ac:dyDescent="0.3">
      <c r="E147" s="15">
        <v>140.858</v>
      </c>
      <c r="G147" s="12"/>
      <c r="M147" s="12"/>
    </row>
    <row r="148" spans="5:13" ht="14.25" customHeight="1" x14ac:dyDescent="0.3">
      <c r="E148" s="15">
        <v>170.684</v>
      </c>
      <c r="G148" s="12"/>
      <c r="M148" s="12"/>
    </row>
    <row r="149" spans="5:13" ht="14.25" customHeight="1" x14ac:dyDescent="0.3">
      <c r="E149" s="15">
        <v>185.03299999999999</v>
      </c>
      <c r="G149" s="12"/>
      <c r="M149" s="12"/>
    </row>
    <row r="150" spans="5:13" ht="14.25" customHeight="1" x14ac:dyDescent="0.3">
      <c r="E150" s="15">
        <v>186.38200000000001</v>
      </c>
      <c r="G150" s="12"/>
      <c r="M150" s="12"/>
    </row>
    <row r="151" spans="5:13" ht="14.25" customHeight="1" x14ac:dyDescent="0.3">
      <c r="E151" s="15">
        <v>137.58000000000001</v>
      </c>
      <c r="G151" s="12"/>
      <c r="M151" s="12"/>
    </row>
    <row r="152" spans="5:13" ht="14.25" customHeight="1" x14ac:dyDescent="0.3">
      <c r="E152" s="15">
        <v>121.39</v>
      </c>
      <c r="G152" s="12"/>
      <c r="M152" s="12"/>
    </row>
    <row r="153" spans="5:13" ht="14.25" customHeight="1" x14ac:dyDescent="0.3">
      <c r="E153" s="15">
        <v>161.85599999999999</v>
      </c>
      <c r="G153" s="12"/>
      <c r="M153" s="12"/>
    </row>
    <row r="154" spans="5:13" ht="14.25" customHeight="1" x14ac:dyDescent="0.3">
      <c r="E154" s="15">
        <v>204.08500000000001</v>
      </c>
      <c r="G154" s="12"/>
      <c r="M154" s="12"/>
    </row>
    <row r="155" spans="5:13" ht="14.25" customHeight="1" x14ac:dyDescent="0.3">
      <c r="E155" s="15">
        <v>181.63800000000001</v>
      </c>
      <c r="G155" s="12"/>
      <c r="M155" s="12"/>
    </row>
    <row r="156" spans="5:13" ht="14.25" customHeight="1" x14ac:dyDescent="0.3">
      <c r="E156" s="15">
        <v>123.55500000000001</v>
      </c>
      <c r="G156" s="12"/>
      <c r="M156" s="12"/>
    </row>
    <row r="157" spans="5:13" ht="14.25" customHeight="1" x14ac:dyDescent="0.3">
      <c r="E157" s="15">
        <v>179.65899999999999</v>
      </c>
      <c r="G157" s="12"/>
      <c r="M157" s="12"/>
    </row>
    <row r="158" spans="5:13" ht="14.25" customHeight="1" x14ac:dyDescent="0.3">
      <c r="E158" s="15">
        <v>129.292</v>
      </c>
      <c r="G158" s="12"/>
      <c r="M158" s="12"/>
    </row>
    <row r="159" spans="5:13" ht="14.25" customHeight="1" x14ac:dyDescent="0.3">
      <c r="E159" s="15">
        <v>132.87700000000001</v>
      </c>
      <c r="G159" s="12"/>
      <c r="M159" s="12"/>
    </row>
    <row r="160" spans="5:13" ht="14.25" customHeight="1" x14ac:dyDescent="0.3">
      <c r="E160" s="15">
        <v>107.29300000000001</v>
      </c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4.44140625" defaultRowHeight="15" customHeight="1" x14ac:dyDescent="0.3"/>
  <cols>
    <col min="1" max="1" width="18" customWidth="1"/>
    <col min="2" max="6" width="10.6640625" customWidth="1"/>
    <col min="7" max="7" width="2.6640625" customWidth="1"/>
    <col min="8" max="12" width="10.6640625" customWidth="1"/>
    <col min="13" max="13" width="3.109375" customWidth="1"/>
    <col min="14" max="18" width="10.6640625" customWidth="1"/>
    <col min="19" max="19" width="3.44140625" customWidth="1"/>
    <col min="20" max="22" width="8.88671875" customWidth="1"/>
    <col min="23" max="23" width="18" customWidth="1"/>
    <col min="24" max="24" width="17" customWidth="1"/>
    <col min="25" max="25" width="17.6640625" customWidth="1"/>
    <col min="26" max="38" width="8.88671875" customWidth="1"/>
  </cols>
  <sheetData>
    <row r="1" spans="1:38" ht="14.25" customHeight="1" x14ac:dyDescent="0.3">
      <c r="A1" s="10" t="s">
        <v>27</v>
      </c>
      <c r="B1" s="11" t="s">
        <v>28</v>
      </c>
      <c r="C1" s="11" t="s">
        <v>29</v>
      </c>
      <c r="D1" s="11" t="s">
        <v>30</v>
      </c>
      <c r="E1" s="11" t="s">
        <v>31</v>
      </c>
      <c r="F1" s="11" t="s">
        <v>32</v>
      </c>
      <c r="G1" s="12"/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2"/>
      <c r="N1" s="11" t="s">
        <v>38</v>
      </c>
      <c r="O1" s="11" t="s">
        <v>39</v>
      </c>
      <c r="P1" s="11" t="s">
        <v>40</v>
      </c>
      <c r="Q1" s="11" t="s">
        <v>41</v>
      </c>
      <c r="R1" s="11" t="s">
        <v>42</v>
      </c>
      <c r="V1" s="7" t="s">
        <v>43</v>
      </c>
      <c r="W1" s="26"/>
      <c r="X1" s="27"/>
      <c r="Y1" s="27"/>
      <c r="Z1" s="27"/>
      <c r="AA1" s="27"/>
    </row>
    <row r="2" spans="1:38" ht="64.5" customHeight="1" x14ac:dyDescent="0.3">
      <c r="A2" s="7" t="s">
        <v>44</v>
      </c>
      <c r="B2" s="13" t="s">
        <v>45</v>
      </c>
      <c r="C2" s="13" t="s">
        <v>46</v>
      </c>
      <c r="D2" s="13" t="s">
        <v>47</v>
      </c>
      <c r="E2" s="13" t="s">
        <v>48</v>
      </c>
      <c r="F2" s="13" t="s">
        <v>49</v>
      </c>
      <c r="G2" s="14"/>
      <c r="H2" s="13" t="s">
        <v>50</v>
      </c>
      <c r="I2" s="13" t="s">
        <v>51</v>
      </c>
      <c r="J2" s="13" t="s">
        <v>52</v>
      </c>
      <c r="K2" s="13" t="s">
        <v>53</v>
      </c>
      <c r="L2" s="13" t="s">
        <v>54</v>
      </c>
      <c r="M2" s="14"/>
      <c r="N2" s="13" t="s">
        <v>55</v>
      </c>
      <c r="O2" s="13" t="s">
        <v>56</v>
      </c>
      <c r="P2" s="13" t="s">
        <v>57</v>
      </c>
      <c r="Q2" s="13" t="s">
        <v>58</v>
      </c>
      <c r="R2" s="13" t="s">
        <v>59</v>
      </c>
      <c r="S2" s="13"/>
      <c r="T2" s="13"/>
      <c r="U2" s="13"/>
      <c r="W2" s="6" t="s">
        <v>16</v>
      </c>
      <c r="X2" s="6" t="s">
        <v>22</v>
      </c>
      <c r="Y2" s="6" t="s">
        <v>23</v>
      </c>
      <c r="Z2" s="6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14.25" customHeight="1" x14ac:dyDescent="0.3">
      <c r="B3" s="15">
        <v>204.249</v>
      </c>
      <c r="C3" s="15">
        <v>195.29400000000001</v>
      </c>
      <c r="D3" s="15">
        <v>198.624</v>
      </c>
      <c r="E3" s="15">
        <v>195.167</v>
      </c>
      <c r="F3" s="15">
        <v>200.46299999999999</v>
      </c>
      <c r="G3" s="12"/>
      <c r="H3" s="15">
        <v>184.398</v>
      </c>
      <c r="I3" s="16">
        <v>164.06700000000001</v>
      </c>
      <c r="J3" s="15">
        <v>135.995</v>
      </c>
      <c r="K3" s="15">
        <v>179.785</v>
      </c>
      <c r="L3" s="15">
        <v>190.41399999999999</v>
      </c>
      <c r="M3" s="12"/>
      <c r="N3" s="15">
        <v>100.325</v>
      </c>
      <c r="O3" s="15">
        <v>95.91</v>
      </c>
      <c r="P3" s="15">
        <v>91.57</v>
      </c>
      <c r="Q3" s="15">
        <v>81.512</v>
      </c>
      <c r="R3" s="15">
        <v>83.885999999999996</v>
      </c>
      <c r="V3" s="7" t="s">
        <v>17</v>
      </c>
      <c r="W3" s="7">
        <f>AVERAGE(B$3:B$52)</f>
        <v>193.76363888888889</v>
      </c>
      <c r="X3" s="7">
        <f>AVERAGE(H$3:H$52)</f>
        <v>156.64194000000003</v>
      </c>
      <c r="Y3" s="7">
        <f>AVERAGE(N3:N43)</f>
        <v>136.91489999999999</v>
      </c>
      <c r="AA3" s="17"/>
    </row>
    <row r="4" spans="1:38" ht="14.25" customHeight="1" x14ac:dyDescent="0.3">
      <c r="B4" s="15">
        <v>181.02199999999999</v>
      </c>
      <c r="C4" s="15">
        <v>203.208</v>
      </c>
      <c r="D4" s="15">
        <v>151.922</v>
      </c>
      <c r="E4" s="15">
        <v>205.34800000000001</v>
      </c>
      <c r="F4" s="15">
        <v>194.505</v>
      </c>
      <c r="G4" s="12"/>
      <c r="H4" s="15">
        <v>186.27600000000001</v>
      </c>
      <c r="I4" s="16">
        <v>127.161</v>
      </c>
      <c r="J4" s="15">
        <v>193.15799999999999</v>
      </c>
      <c r="K4" s="15">
        <v>174.61</v>
      </c>
      <c r="L4" s="15">
        <v>109.67400000000001</v>
      </c>
      <c r="M4" s="12"/>
      <c r="N4" s="15">
        <v>117.515</v>
      </c>
      <c r="P4" s="15">
        <v>150.976</v>
      </c>
      <c r="Q4" s="15">
        <v>98.774000000000001</v>
      </c>
      <c r="R4" s="15">
        <v>77.957999999999998</v>
      </c>
      <c r="V4" s="7" t="s">
        <v>18</v>
      </c>
      <c r="W4" s="7">
        <f>AVERAGE(C$3:C$52)</f>
        <v>174.92694444444447</v>
      </c>
      <c r="X4" s="7">
        <f>AVERAGE(I$3:I$52)</f>
        <v>177.27697222222221</v>
      </c>
      <c r="Y4" s="7">
        <f>AVERAGE(O3:O39)</f>
        <v>95.91</v>
      </c>
      <c r="AA4" s="17"/>
    </row>
    <row r="5" spans="1:38" ht="14.25" customHeight="1" x14ac:dyDescent="0.3">
      <c r="B5" s="15">
        <v>186.572</v>
      </c>
      <c r="C5" s="15">
        <v>153.80199999999999</v>
      </c>
      <c r="D5" s="15">
        <v>194.96</v>
      </c>
      <c r="E5" s="15">
        <v>200.40199999999999</v>
      </c>
      <c r="F5" s="15">
        <v>183.26400000000001</v>
      </c>
      <c r="G5" s="12"/>
      <c r="H5" s="15">
        <v>124.148</v>
      </c>
      <c r="I5" s="16">
        <v>192.518</v>
      </c>
      <c r="J5" s="15">
        <v>160.02000000000001</v>
      </c>
      <c r="K5" s="15">
        <v>204.244</v>
      </c>
      <c r="L5" s="15">
        <v>150.98599999999999</v>
      </c>
      <c r="M5" s="12"/>
      <c r="N5" s="15">
        <v>113.21599999999999</v>
      </c>
      <c r="R5" s="15">
        <v>76.483999999999995</v>
      </c>
      <c r="V5" s="7" t="s">
        <v>19</v>
      </c>
      <c r="W5" s="7">
        <f>AVERAGE(D$3:D$52)</f>
        <v>181.32422</v>
      </c>
      <c r="X5" s="7">
        <f>AVERAGE(J$3:J$52)</f>
        <v>178.12225925925927</v>
      </c>
      <c r="Y5" s="7">
        <f>AVERAGE(P3:P75)</f>
        <v>121.273</v>
      </c>
      <c r="AA5" s="17"/>
    </row>
    <row r="6" spans="1:38" ht="14.25" customHeight="1" x14ac:dyDescent="0.3">
      <c r="B6" s="15">
        <v>191.999</v>
      </c>
      <c r="C6" s="15">
        <v>136.952</v>
      </c>
      <c r="D6" s="15">
        <v>198.583</v>
      </c>
      <c r="E6" s="15">
        <v>186.72399999999999</v>
      </c>
      <c r="F6" s="15">
        <v>136.233</v>
      </c>
      <c r="G6" s="12"/>
      <c r="H6" s="15">
        <v>195.78399999999999</v>
      </c>
      <c r="I6" s="16">
        <v>185.601</v>
      </c>
      <c r="J6" s="15">
        <v>184.21100000000001</v>
      </c>
      <c r="K6" s="15">
        <v>137.16200000000001</v>
      </c>
      <c r="L6" s="15">
        <v>173.78200000000001</v>
      </c>
      <c r="M6" s="12"/>
      <c r="N6" s="15">
        <v>101.96599999999999</v>
      </c>
      <c r="R6" s="15">
        <v>83.207999999999998</v>
      </c>
      <c r="V6" s="7" t="s">
        <v>20</v>
      </c>
      <c r="W6" s="7">
        <f>AVERAGE(E$3:E$52)</f>
        <v>177.87184000000005</v>
      </c>
      <c r="X6" s="7">
        <f>AVERAGE(K$3:K$52)</f>
        <v>168.01707407407412</v>
      </c>
      <c r="Y6" s="7">
        <f>AVERAGE(Q3:Q75)</f>
        <v>90.143000000000001</v>
      </c>
    </row>
    <row r="7" spans="1:38" ht="14.25" customHeight="1" x14ac:dyDescent="0.3">
      <c r="B7" s="15">
        <v>184.126</v>
      </c>
      <c r="C7" s="15">
        <v>123.068</v>
      </c>
      <c r="D7" s="15">
        <v>178.267</v>
      </c>
      <c r="E7" s="15">
        <v>186.523</v>
      </c>
      <c r="F7" s="15">
        <v>103.69799999999999</v>
      </c>
      <c r="G7" s="12"/>
      <c r="H7" s="15">
        <v>123.113</v>
      </c>
      <c r="I7" s="16">
        <v>148.322</v>
      </c>
      <c r="J7" s="15">
        <v>144.92599999999999</v>
      </c>
      <c r="K7" s="15">
        <v>111.989</v>
      </c>
      <c r="L7" s="15">
        <v>165.822</v>
      </c>
      <c r="M7" s="12"/>
      <c r="N7" s="15">
        <v>100.727</v>
      </c>
      <c r="V7" s="7" t="s">
        <v>21</v>
      </c>
      <c r="W7" s="7">
        <f>AVERAGE(F$3:F$52)</f>
        <v>183.7189210526316</v>
      </c>
      <c r="X7" s="7">
        <f>AVERAGE(L$3:L$52)</f>
        <v>166.61321875000002</v>
      </c>
      <c r="Y7" s="7">
        <f>AVERAGE(R3:R80)</f>
        <v>80.383999999999986</v>
      </c>
    </row>
    <row r="8" spans="1:38" ht="14.25" customHeight="1" x14ac:dyDescent="0.3">
      <c r="B8" s="15">
        <v>202.03200000000001</v>
      </c>
      <c r="C8" s="15">
        <v>181.12</v>
      </c>
      <c r="D8" s="15">
        <v>97.328999999999994</v>
      </c>
      <c r="E8" s="15">
        <v>205.44499999999999</v>
      </c>
      <c r="F8" s="15">
        <v>179.751</v>
      </c>
      <c r="G8" s="12"/>
      <c r="H8" s="15">
        <v>197.49</v>
      </c>
      <c r="I8" s="16">
        <v>159.04599999999999</v>
      </c>
      <c r="J8" s="15">
        <v>187.31700000000001</v>
      </c>
      <c r="K8" s="15">
        <v>190.148</v>
      </c>
      <c r="L8" s="15">
        <v>186.96</v>
      </c>
      <c r="M8" s="12"/>
      <c r="N8" s="15">
        <v>186.059</v>
      </c>
      <c r="V8" s="18" t="s">
        <v>60</v>
      </c>
      <c r="W8" s="18">
        <f t="shared" ref="W8:Y8" si="0">AVERAGE(W3:W7)</f>
        <v>182.321112877193</v>
      </c>
      <c r="X8" s="18">
        <f t="shared" si="0"/>
        <v>169.33429286111112</v>
      </c>
      <c r="Y8" s="18">
        <f t="shared" si="0"/>
        <v>104.92498000000001</v>
      </c>
    </row>
    <row r="9" spans="1:38" ht="14.25" customHeight="1" x14ac:dyDescent="0.3">
      <c r="B9" s="15">
        <v>201.779</v>
      </c>
      <c r="C9" s="15">
        <v>113.292</v>
      </c>
      <c r="D9" s="15">
        <v>183.82599999999999</v>
      </c>
      <c r="E9" s="15">
        <v>204.71899999999999</v>
      </c>
      <c r="F9" s="15">
        <v>159.62700000000001</v>
      </c>
      <c r="G9" s="12"/>
      <c r="H9" s="15">
        <v>126.038</v>
      </c>
      <c r="I9" s="16">
        <v>190.56299999999999</v>
      </c>
      <c r="J9" s="15">
        <v>187.899</v>
      </c>
      <c r="K9" s="15">
        <v>157.148</v>
      </c>
      <c r="L9" s="15">
        <v>178.25800000000001</v>
      </c>
      <c r="M9" s="12"/>
      <c r="N9" s="15">
        <v>175.44300000000001</v>
      </c>
      <c r="V9" s="18" t="s">
        <v>61</v>
      </c>
      <c r="W9" s="18">
        <f t="shared" ref="W9:Y9" si="1">STDEV(W3:W7)/SQRT(4)</f>
        <v>3.6085733034316854</v>
      </c>
      <c r="X9" s="18">
        <f t="shared" si="1"/>
        <v>4.405604666575563</v>
      </c>
      <c r="Y9" s="18">
        <f t="shared" si="1"/>
        <v>11.706433156623739</v>
      </c>
      <c r="Z9" s="17"/>
    </row>
    <row r="10" spans="1:38" ht="14.25" customHeight="1" x14ac:dyDescent="0.3">
      <c r="B10" s="15">
        <v>204.85499999999999</v>
      </c>
      <c r="C10" s="15">
        <v>192.822</v>
      </c>
      <c r="D10" s="15">
        <v>196.905</v>
      </c>
      <c r="E10" s="15">
        <v>198.30799999999999</v>
      </c>
      <c r="F10" s="15">
        <v>181.97499999999999</v>
      </c>
      <c r="G10" s="12"/>
      <c r="H10" s="15">
        <v>105.651</v>
      </c>
      <c r="I10" s="16">
        <v>153.077</v>
      </c>
      <c r="J10" s="15">
        <v>167.98099999999999</v>
      </c>
      <c r="K10" s="15">
        <v>175.95</v>
      </c>
      <c r="L10" s="15">
        <v>118.633</v>
      </c>
      <c r="M10" s="12"/>
      <c r="N10" s="15">
        <v>191.239</v>
      </c>
      <c r="Z10" s="17"/>
    </row>
    <row r="11" spans="1:38" ht="14.25" customHeight="1" x14ac:dyDescent="0.3">
      <c r="B11" s="15">
        <v>178.81700000000001</v>
      </c>
      <c r="C11" s="15">
        <v>206.50800000000001</v>
      </c>
      <c r="D11" s="15">
        <v>187.87799999999999</v>
      </c>
      <c r="E11" s="15">
        <v>190.90199999999999</v>
      </c>
      <c r="F11" s="15">
        <v>174.94900000000001</v>
      </c>
      <c r="G11" s="12"/>
      <c r="H11" s="15">
        <v>158.97900000000001</v>
      </c>
      <c r="I11" s="16">
        <v>204.001</v>
      </c>
      <c r="J11" s="15">
        <v>232.79300000000001</v>
      </c>
      <c r="K11" s="15">
        <v>191.833</v>
      </c>
      <c r="L11" s="15">
        <v>198.00899999999999</v>
      </c>
      <c r="M11" s="12"/>
      <c r="N11" s="15">
        <v>95.762</v>
      </c>
      <c r="V11" s="7" t="s">
        <v>62</v>
      </c>
      <c r="W11" s="7">
        <f>MIN(B3:F325)</f>
        <v>88.328999999999994</v>
      </c>
      <c r="X11" s="7">
        <f>MIN(H3:L325)</f>
        <v>89.540999999999997</v>
      </c>
      <c r="Y11" s="7">
        <f>MIN(N3:R325)</f>
        <v>76.483999999999995</v>
      </c>
    </row>
    <row r="12" spans="1:38" ht="14.25" customHeight="1" x14ac:dyDescent="0.3">
      <c r="B12" s="15">
        <v>190.22</v>
      </c>
      <c r="C12" s="15">
        <v>220.40100000000001</v>
      </c>
      <c r="D12" s="15">
        <v>201.297</v>
      </c>
      <c r="E12" s="15">
        <v>196.65</v>
      </c>
      <c r="F12" s="15">
        <v>174.41</v>
      </c>
      <c r="G12" s="12"/>
      <c r="H12" s="15">
        <v>159.386</v>
      </c>
      <c r="I12" s="16">
        <v>180.14699999999999</v>
      </c>
      <c r="J12" s="15">
        <v>194.87200000000001</v>
      </c>
      <c r="K12" s="15">
        <v>142.649</v>
      </c>
      <c r="L12" s="15">
        <v>151.52199999999999</v>
      </c>
      <c r="M12" s="12"/>
      <c r="N12" s="15">
        <v>186.89699999999999</v>
      </c>
      <c r="V12" s="7" t="s">
        <v>63</v>
      </c>
      <c r="W12" s="7">
        <f>MAX(B4:F326)</f>
        <v>236.209</v>
      </c>
      <c r="X12" s="7">
        <f>MAX(H3:L325)</f>
        <v>232.79300000000001</v>
      </c>
      <c r="Y12" s="7">
        <f>MAX(N3:R325)</f>
        <v>191.239</v>
      </c>
    </row>
    <row r="13" spans="1:38" ht="14.25" customHeight="1" x14ac:dyDescent="0.3">
      <c r="B13" s="15">
        <v>196.17599999999999</v>
      </c>
      <c r="C13" s="15">
        <v>166.73500000000001</v>
      </c>
      <c r="D13" s="15">
        <v>236.209</v>
      </c>
      <c r="E13" s="15">
        <v>180.358</v>
      </c>
      <c r="F13" s="15">
        <v>197.07900000000001</v>
      </c>
      <c r="G13" s="12"/>
      <c r="H13" s="15">
        <v>167.435</v>
      </c>
      <c r="I13" s="16">
        <v>169.01400000000001</v>
      </c>
      <c r="J13" s="15">
        <v>144.08600000000001</v>
      </c>
      <c r="K13" s="15">
        <v>180.07400000000001</v>
      </c>
      <c r="L13" s="15">
        <v>171.511</v>
      </c>
      <c r="M13" s="12"/>
    </row>
    <row r="14" spans="1:38" ht="14.25" customHeight="1" x14ac:dyDescent="0.3">
      <c r="B14" s="15">
        <v>176.62700000000001</v>
      </c>
      <c r="C14" s="15">
        <v>95.418000000000006</v>
      </c>
      <c r="D14" s="15">
        <v>183.131</v>
      </c>
      <c r="E14" s="15">
        <v>199.08199999999999</v>
      </c>
      <c r="F14" s="15">
        <v>180.52600000000001</v>
      </c>
      <c r="G14" s="12"/>
      <c r="H14" s="15">
        <v>130.78200000000001</v>
      </c>
      <c r="I14" s="16">
        <v>175.001</v>
      </c>
      <c r="J14" s="15">
        <v>192.678</v>
      </c>
      <c r="K14" s="15">
        <v>168.321</v>
      </c>
      <c r="L14" s="15">
        <v>191.93899999999999</v>
      </c>
      <c r="M14" s="12"/>
      <c r="V14" s="1" t="s">
        <v>68</v>
      </c>
      <c r="W14" s="7">
        <f>COUNTIF(B3:F217, "&gt;200")</f>
        <v>57</v>
      </c>
      <c r="X14" s="7">
        <f>COUNTIF(H3:L217, "&gt;200")</f>
        <v>16</v>
      </c>
      <c r="Y14" s="7">
        <f>COUNTIF(N3:R217, "&gt;200")</f>
        <v>0</v>
      </c>
    </row>
    <row r="15" spans="1:38" ht="14.25" customHeight="1" x14ac:dyDescent="0.3">
      <c r="B15" s="15">
        <v>190.20400000000001</v>
      </c>
      <c r="C15" s="15">
        <v>136.88499999999999</v>
      </c>
      <c r="D15" s="15">
        <v>154.626</v>
      </c>
      <c r="E15" s="15">
        <v>105.82299999999999</v>
      </c>
      <c r="F15" s="15">
        <v>185.732</v>
      </c>
      <c r="G15" s="12"/>
      <c r="H15" s="15">
        <v>121.55800000000001</v>
      </c>
      <c r="I15" s="16">
        <v>141.029</v>
      </c>
      <c r="J15" s="15">
        <v>170.834</v>
      </c>
      <c r="K15" s="15">
        <v>189.34800000000001</v>
      </c>
      <c r="L15" s="15">
        <v>184.84700000000001</v>
      </c>
      <c r="M15" s="12"/>
      <c r="V15" s="1" t="s">
        <v>69</v>
      </c>
      <c r="W15" s="20">
        <f t="shared" ref="W15:Y15" si="2">W14/SUM(W19:W23)</f>
        <v>0.24782608695652175</v>
      </c>
      <c r="X15" s="20">
        <f t="shared" si="2"/>
        <v>8.6021505376344093E-2</v>
      </c>
      <c r="Y15" s="20">
        <f t="shared" si="2"/>
        <v>0</v>
      </c>
    </row>
    <row r="16" spans="1:38" ht="14.25" customHeight="1" x14ac:dyDescent="0.3">
      <c r="B16" s="15">
        <v>191.43199999999999</v>
      </c>
      <c r="C16" s="15">
        <v>169.874</v>
      </c>
      <c r="D16" s="15">
        <v>184.23599999999999</v>
      </c>
      <c r="E16" s="15">
        <v>129.47999999999999</v>
      </c>
      <c r="F16" s="15">
        <v>197.203</v>
      </c>
      <c r="G16" s="12"/>
      <c r="H16" s="15">
        <v>180.87100000000001</v>
      </c>
      <c r="I16" s="16">
        <v>203.92400000000001</v>
      </c>
      <c r="J16" s="15">
        <v>204.56100000000001</v>
      </c>
      <c r="K16" s="15">
        <v>142.73099999999999</v>
      </c>
      <c r="L16" s="15">
        <v>177.77199999999999</v>
      </c>
      <c r="M16" s="12"/>
    </row>
    <row r="17" spans="2:26" ht="14.25" customHeight="1" x14ac:dyDescent="0.3">
      <c r="B17" s="15">
        <v>202.34700000000001</v>
      </c>
      <c r="C17" s="15">
        <v>192.749</v>
      </c>
      <c r="D17" s="15">
        <v>189.47900000000001</v>
      </c>
      <c r="E17" s="15">
        <v>121.928</v>
      </c>
      <c r="F17" s="15">
        <v>173.666</v>
      </c>
      <c r="G17" s="12"/>
      <c r="H17" s="15">
        <v>192.476</v>
      </c>
      <c r="I17" s="16">
        <v>159.792</v>
      </c>
      <c r="J17" s="15">
        <v>139.05600000000001</v>
      </c>
      <c r="K17" s="15">
        <v>191.143</v>
      </c>
      <c r="L17" s="15">
        <v>142.00200000000001</v>
      </c>
      <c r="M17" s="12"/>
      <c r="U17" s="19"/>
      <c r="V17" s="7" t="s">
        <v>64</v>
      </c>
      <c r="Z17" s="18"/>
    </row>
    <row r="18" spans="2:26" ht="14.25" customHeight="1" x14ac:dyDescent="0.3">
      <c r="B18" s="15">
        <v>186.059</v>
      </c>
      <c r="C18" s="15">
        <v>194.22399999999999</v>
      </c>
      <c r="D18" s="15">
        <v>195.29400000000001</v>
      </c>
      <c r="E18" s="15">
        <v>99.356999999999999</v>
      </c>
      <c r="F18" s="15">
        <v>165.541</v>
      </c>
      <c r="G18" s="12"/>
      <c r="H18" s="15">
        <v>198.27699999999999</v>
      </c>
      <c r="I18" s="16">
        <v>210.142</v>
      </c>
      <c r="J18" s="15">
        <v>222.685</v>
      </c>
      <c r="K18" s="15">
        <v>182.821</v>
      </c>
      <c r="L18" s="15">
        <v>218.58600000000001</v>
      </c>
      <c r="M18" s="12"/>
      <c r="W18" s="6" t="s">
        <v>16</v>
      </c>
      <c r="X18" s="6" t="s">
        <v>22</v>
      </c>
      <c r="Y18" s="6" t="s">
        <v>23</v>
      </c>
      <c r="Z18" s="18"/>
    </row>
    <row r="19" spans="2:26" ht="14.25" customHeight="1" x14ac:dyDescent="0.3">
      <c r="B19" s="15">
        <v>190.756</v>
      </c>
      <c r="C19" s="15">
        <v>151.12</v>
      </c>
      <c r="D19" s="15">
        <v>192.21299999999999</v>
      </c>
      <c r="E19" s="15">
        <v>206.53</v>
      </c>
      <c r="F19" s="15">
        <v>145.17699999999999</v>
      </c>
      <c r="G19" s="12"/>
      <c r="H19" s="15">
        <v>191.69300000000001</v>
      </c>
      <c r="I19" s="16">
        <v>194.536</v>
      </c>
      <c r="J19" s="15">
        <v>229.40700000000001</v>
      </c>
      <c r="K19" s="15">
        <v>197.595</v>
      </c>
      <c r="L19" s="15">
        <v>183.37100000000001</v>
      </c>
      <c r="M19" s="12"/>
      <c r="V19" s="7" t="s">
        <v>17</v>
      </c>
      <c r="W19" s="7">
        <f>COUNT(B3:B134)</f>
        <v>36</v>
      </c>
      <c r="X19" s="7">
        <f>COUNT(H3:H134)</f>
        <v>64</v>
      </c>
      <c r="Y19" s="7">
        <f>COUNT(N3:N42)</f>
        <v>10</v>
      </c>
    </row>
    <row r="20" spans="2:26" ht="14.25" customHeight="1" x14ac:dyDescent="0.3">
      <c r="B20" s="15">
        <v>189.11500000000001</v>
      </c>
      <c r="C20" s="15">
        <v>196.49299999999999</v>
      </c>
      <c r="D20" s="15">
        <v>185.83</v>
      </c>
      <c r="E20" s="15">
        <v>135.11000000000001</v>
      </c>
      <c r="F20" s="15">
        <v>127.824</v>
      </c>
      <c r="G20" s="12"/>
      <c r="H20" s="15">
        <v>167.51</v>
      </c>
      <c r="I20" s="16">
        <v>163.499</v>
      </c>
      <c r="J20" s="15">
        <v>213.48400000000001</v>
      </c>
      <c r="K20" s="15">
        <v>124.23399999999999</v>
      </c>
      <c r="L20" s="15">
        <v>156.839</v>
      </c>
      <c r="M20" s="12"/>
      <c r="V20" s="7" t="s">
        <v>18</v>
      </c>
      <c r="W20" s="7">
        <f>COUNT(C3:C134)</f>
        <v>36</v>
      </c>
      <c r="X20" s="7">
        <f>COUNT(I3:I134)</f>
        <v>36</v>
      </c>
      <c r="Y20" s="7">
        <f>COUNT(O3:O98)</f>
        <v>1</v>
      </c>
    </row>
    <row r="21" spans="2:26" ht="14.25" customHeight="1" x14ac:dyDescent="0.3">
      <c r="B21" s="15">
        <v>192.69399999999999</v>
      </c>
      <c r="C21" s="15">
        <v>198.16300000000001</v>
      </c>
      <c r="D21" s="15">
        <v>179.131</v>
      </c>
      <c r="E21" s="15">
        <v>205.21</v>
      </c>
      <c r="F21" s="15">
        <v>202.05699999999999</v>
      </c>
      <c r="G21" s="12"/>
      <c r="H21" s="15">
        <v>183.553</v>
      </c>
      <c r="I21" s="16">
        <v>193.035</v>
      </c>
      <c r="J21" s="15">
        <v>188.684</v>
      </c>
      <c r="K21" s="15">
        <v>196.78100000000001</v>
      </c>
      <c r="L21" s="15">
        <v>205.733</v>
      </c>
      <c r="M21" s="12"/>
      <c r="V21" s="7" t="s">
        <v>19</v>
      </c>
      <c r="W21" s="7">
        <f>COUNT(D3:D134)</f>
        <v>64</v>
      </c>
      <c r="X21" s="7">
        <f>COUNT(J3:J134)</f>
        <v>27</v>
      </c>
      <c r="Y21" s="7">
        <f>COUNT(P3:P241)</f>
        <v>2</v>
      </c>
    </row>
    <row r="22" spans="2:26" ht="14.25" customHeight="1" x14ac:dyDescent="0.3">
      <c r="B22" s="15">
        <v>205.29900000000001</v>
      </c>
      <c r="C22" s="15">
        <v>203.815</v>
      </c>
      <c r="D22" s="15">
        <v>184.70500000000001</v>
      </c>
      <c r="E22" s="15">
        <v>194.30699999999999</v>
      </c>
      <c r="F22" s="15">
        <v>206.31200000000001</v>
      </c>
      <c r="G22" s="12"/>
      <c r="H22" s="15">
        <v>110.721</v>
      </c>
      <c r="I22" s="16">
        <v>136.774</v>
      </c>
      <c r="J22" s="15">
        <v>121.02800000000001</v>
      </c>
      <c r="K22" s="15">
        <v>178.292</v>
      </c>
      <c r="L22" s="15">
        <v>122.06399999999999</v>
      </c>
      <c r="M22" s="12"/>
      <c r="V22" s="7" t="s">
        <v>20</v>
      </c>
      <c r="W22" s="7">
        <f>COUNT(E3:E134)</f>
        <v>56</v>
      </c>
      <c r="X22" s="7">
        <f>COUNT(K3:K134)</f>
        <v>27</v>
      </c>
      <c r="Y22" s="7">
        <f>COUNT(Q3:Q241)</f>
        <v>2</v>
      </c>
      <c r="Z22" s="17"/>
    </row>
    <row r="23" spans="2:26" ht="14.25" customHeight="1" x14ac:dyDescent="0.3">
      <c r="B23" s="15">
        <v>205.25</v>
      </c>
      <c r="C23" s="15">
        <v>199.499</v>
      </c>
      <c r="D23" s="15">
        <v>197.077</v>
      </c>
      <c r="E23" s="15">
        <v>199.79</v>
      </c>
      <c r="F23" s="15">
        <v>188.09299999999999</v>
      </c>
      <c r="G23" s="12"/>
      <c r="H23" s="15">
        <v>168.87899999999999</v>
      </c>
      <c r="I23" s="16">
        <v>179.751</v>
      </c>
      <c r="J23" s="15">
        <v>198.494</v>
      </c>
      <c r="K23" s="15">
        <v>150.36500000000001</v>
      </c>
      <c r="L23" s="15">
        <v>197.94300000000001</v>
      </c>
      <c r="M23" s="12"/>
      <c r="V23" s="7" t="s">
        <v>21</v>
      </c>
      <c r="W23" s="7">
        <f>COUNT(F3:F134)</f>
        <v>38</v>
      </c>
      <c r="X23" s="7">
        <f>COUNT(L3:L134)</f>
        <v>32</v>
      </c>
      <c r="Y23" s="7">
        <f>COUNT(R3:R275)</f>
        <v>4</v>
      </c>
      <c r="Z23" s="17"/>
    </row>
    <row r="24" spans="2:26" ht="14.25" customHeight="1" x14ac:dyDescent="0.3">
      <c r="B24" s="15">
        <v>203.21799999999999</v>
      </c>
      <c r="C24" s="15">
        <v>174.21299999999999</v>
      </c>
      <c r="D24" s="15">
        <v>177.83799999999999</v>
      </c>
      <c r="E24" s="15">
        <v>202.03200000000001</v>
      </c>
      <c r="F24" s="15">
        <v>199.83600000000001</v>
      </c>
      <c r="G24" s="12"/>
      <c r="H24" s="15">
        <v>198.124</v>
      </c>
      <c r="I24" s="16">
        <v>189.73500000000001</v>
      </c>
      <c r="J24" s="15">
        <v>167.773</v>
      </c>
      <c r="K24" s="15">
        <v>182.36699999999999</v>
      </c>
      <c r="L24" s="15">
        <v>155.30799999999999</v>
      </c>
      <c r="M24" s="12"/>
      <c r="U24" s="7" t="s">
        <v>65</v>
      </c>
    </row>
    <row r="25" spans="2:26" ht="14.25" customHeight="1" x14ac:dyDescent="0.3">
      <c r="B25" s="15">
        <v>195.04599999999999</v>
      </c>
      <c r="C25" s="15">
        <v>124.20099999999999</v>
      </c>
      <c r="D25" s="15">
        <v>198.41300000000001</v>
      </c>
      <c r="E25" s="15">
        <v>178.553</v>
      </c>
      <c r="F25" s="15">
        <v>186.26599999999999</v>
      </c>
      <c r="G25" s="12"/>
      <c r="H25" s="15">
        <v>173.79400000000001</v>
      </c>
      <c r="I25" s="16">
        <v>160.34899999999999</v>
      </c>
      <c r="J25" s="15">
        <v>105.38200000000001</v>
      </c>
      <c r="K25" s="15">
        <v>172.93299999999999</v>
      </c>
      <c r="L25" s="15">
        <v>184.51599999999999</v>
      </c>
      <c r="M25" s="12"/>
    </row>
    <row r="26" spans="2:26" ht="14.25" customHeight="1" x14ac:dyDescent="0.3">
      <c r="B26" s="15">
        <v>200.07599999999999</v>
      </c>
      <c r="C26" s="15">
        <v>193.47200000000001</v>
      </c>
      <c r="D26" s="15">
        <v>189.828</v>
      </c>
      <c r="E26" s="15">
        <v>155.917</v>
      </c>
      <c r="F26" s="15">
        <v>202.44</v>
      </c>
      <c r="G26" s="12"/>
      <c r="H26" s="15">
        <v>158.358</v>
      </c>
      <c r="I26" s="16">
        <v>223.619</v>
      </c>
      <c r="J26" s="15">
        <v>203.60599999999999</v>
      </c>
      <c r="K26" s="15">
        <v>101.184</v>
      </c>
      <c r="L26" s="15">
        <v>186.32</v>
      </c>
      <c r="M26" s="12"/>
      <c r="W26" s="6" t="s">
        <v>16</v>
      </c>
      <c r="X26" s="6" t="s">
        <v>22</v>
      </c>
      <c r="Y26" s="6" t="s">
        <v>23</v>
      </c>
    </row>
    <row r="27" spans="2:26" ht="14.25" customHeight="1" x14ac:dyDescent="0.3">
      <c r="B27" s="15">
        <v>152.31100000000001</v>
      </c>
      <c r="C27" s="15">
        <v>197.572</v>
      </c>
      <c r="D27" s="15">
        <v>175.642</v>
      </c>
      <c r="E27" s="15">
        <v>171.86699999999999</v>
      </c>
      <c r="F27" s="15">
        <v>189.87899999999999</v>
      </c>
      <c r="G27" s="12"/>
      <c r="H27" s="15">
        <v>141.00399999999999</v>
      </c>
      <c r="I27" s="16">
        <v>173.99700000000001</v>
      </c>
      <c r="J27" s="15">
        <v>182.48599999999999</v>
      </c>
      <c r="K27" s="15">
        <v>185.511</v>
      </c>
      <c r="L27" s="15">
        <v>179.70599999999999</v>
      </c>
      <c r="M27" s="12"/>
      <c r="V27" s="7" t="s">
        <v>17</v>
      </c>
      <c r="W27" s="7">
        <f>STDEV(B$3:B$52)</f>
        <v>12.010485987913768</v>
      </c>
      <c r="X27" s="7">
        <f>STDEV(H$3:H$52)</f>
        <v>32.273899309965259</v>
      </c>
      <c r="Y27" s="7">
        <f>STDEV(N3:N292)</f>
        <v>41.965913250981373</v>
      </c>
    </row>
    <row r="28" spans="2:26" ht="14.25" customHeight="1" x14ac:dyDescent="0.3">
      <c r="B28" s="15">
        <v>203.09899999999999</v>
      </c>
      <c r="C28" s="15">
        <v>215.34700000000001</v>
      </c>
      <c r="D28" s="15">
        <v>195.333</v>
      </c>
      <c r="E28" s="15">
        <v>178.93799999999999</v>
      </c>
      <c r="F28" s="15">
        <v>193.15799999999999</v>
      </c>
      <c r="G28" s="12"/>
      <c r="H28" s="15">
        <v>179.56200000000001</v>
      </c>
      <c r="I28" s="16">
        <v>169.52799999999999</v>
      </c>
      <c r="J28" s="15">
        <v>154.56399999999999</v>
      </c>
      <c r="K28" s="15">
        <v>150.90299999999999</v>
      </c>
      <c r="L28" s="15">
        <v>200.53100000000001</v>
      </c>
      <c r="M28" s="12"/>
      <c r="V28" s="7" t="s">
        <v>18</v>
      </c>
      <c r="W28" s="7">
        <f>STDEV(C$3:C$52)</f>
        <v>35.452741191575257</v>
      </c>
      <c r="X28" s="7">
        <f>STDEV(I$3:I$52)</f>
        <v>21.540927517483894</v>
      </c>
      <c r="Y28" s="7" t="e">
        <f>STDEV(O3:O137)</f>
        <v>#DIV/0!</v>
      </c>
    </row>
    <row r="29" spans="2:26" ht="14.25" customHeight="1" x14ac:dyDescent="0.3">
      <c r="B29" s="15">
        <v>193.66800000000001</v>
      </c>
      <c r="C29" s="15">
        <v>214.56700000000001</v>
      </c>
      <c r="D29" s="15">
        <v>203.517</v>
      </c>
      <c r="E29" s="15">
        <v>185.06899999999999</v>
      </c>
      <c r="F29" s="15">
        <v>196.95599999999999</v>
      </c>
      <c r="G29" s="12"/>
      <c r="H29" s="15">
        <v>109.212</v>
      </c>
      <c r="I29" s="16">
        <v>193.96100000000001</v>
      </c>
      <c r="J29" s="15">
        <v>181.321</v>
      </c>
      <c r="K29" s="15">
        <v>176.34</v>
      </c>
      <c r="L29" s="15">
        <v>182.03399999999999</v>
      </c>
      <c r="M29" s="12"/>
      <c r="V29" s="7" t="s">
        <v>19</v>
      </c>
      <c r="W29" s="7">
        <f>STDEV(D$3:D$52)</f>
        <v>27.596128497538384</v>
      </c>
      <c r="X29" s="7">
        <f>STDEV(J$3:J$52)</f>
        <v>32.197261238750549</v>
      </c>
      <c r="Y29" s="7">
        <f>STDEV(P3:P121)</f>
        <v>42.006385443168035</v>
      </c>
    </row>
    <row r="30" spans="2:26" ht="14.25" customHeight="1" x14ac:dyDescent="0.3">
      <c r="B30" s="15">
        <v>210.73599999999999</v>
      </c>
      <c r="C30" s="15">
        <v>182.71100000000001</v>
      </c>
      <c r="D30" s="15">
        <v>183.25299999999999</v>
      </c>
      <c r="E30" s="15">
        <v>185.678</v>
      </c>
      <c r="F30" s="15">
        <v>198.41800000000001</v>
      </c>
      <c r="G30" s="12"/>
      <c r="H30" s="15">
        <v>158.90299999999999</v>
      </c>
      <c r="I30" s="16">
        <v>192.173</v>
      </c>
      <c r="L30" s="15">
        <v>159.33600000000001</v>
      </c>
      <c r="M30" s="12"/>
      <c r="V30" s="7" t="s">
        <v>20</v>
      </c>
      <c r="W30" s="7">
        <f>STDEV(E$3:E$52)</f>
        <v>29.978129527605201</v>
      </c>
      <c r="X30" s="7">
        <f>STDEV(K$3:K$52)</f>
        <v>26.934547889175445</v>
      </c>
      <c r="Y30" s="7">
        <f>STDEV(Q3:Q121)</f>
        <v>12.206077256842184</v>
      </c>
    </row>
    <row r="31" spans="2:26" ht="14.25" customHeight="1" x14ac:dyDescent="0.3">
      <c r="B31" s="15">
        <v>192.63300000000001</v>
      </c>
      <c r="C31" s="15">
        <v>202.31200000000001</v>
      </c>
      <c r="D31" s="15">
        <v>199.41</v>
      </c>
      <c r="E31" s="15">
        <v>181.06399999999999</v>
      </c>
      <c r="F31" s="15">
        <v>178.88499999999999</v>
      </c>
      <c r="G31" s="12"/>
      <c r="H31" s="15">
        <v>184.51599999999999</v>
      </c>
      <c r="I31" s="16">
        <v>178.267</v>
      </c>
      <c r="L31" s="15">
        <v>112.94799999999999</v>
      </c>
      <c r="M31" s="12"/>
      <c r="V31" s="7" t="s">
        <v>21</v>
      </c>
      <c r="W31" s="7">
        <f>STDEV(F$3:F$52)</f>
        <v>22.889199717252769</v>
      </c>
      <c r="X31" s="7">
        <f>STDEV(L$3:L$52)</f>
        <v>32.8740881593002</v>
      </c>
      <c r="Y31" s="7">
        <f>STDEV(R3:R178)</f>
        <v>3.711893317432494</v>
      </c>
    </row>
    <row r="32" spans="2:26" ht="14.25" customHeight="1" x14ac:dyDescent="0.3">
      <c r="B32" s="15">
        <v>181.8</v>
      </c>
      <c r="C32" s="15">
        <v>114.845</v>
      </c>
      <c r="D32" s="15">
        <v>123.908</v>
      </c>
      <c r="E32" s="15">
        <v>177.142</v>
      </c>
      <c r="F32" s="15">
        <v>197.33600000000001</v>
      </c>
      <c r="G32" s="12"/>
      <c r="H32" s="15">
        <v>193.744</v>
      </c>
      <c r="I32" s="16">
        <v>186.18100000000001</v>
      </c>
      <c r="L32" s="15">
        <v>199.59299999999999</v>
      </c>
      <c r="M32" s="12"/>
    </row>
    <row r="33" spans="2:25" ht="14.25" customHeight="1" x14ac:dyDescent="0.3">
      <c r="B33" s="15">
        <v>174.57499999999999</v>
      </c>
      <c r="C33" s="15">
        <v>162.41800000000001</v>
      </c>
      <c r="D33" s="15">
        <v>203.28800000000001</v>
      </c>
      <c r="E33" s="15">
        <v>165.75200000000001</v>
      </c>
      <c r="F33" s="15">
        <v>192.56800000000001</v>
      </c>
      <c r="G33" s="12"/>
      <c r="H33" s="15">
        <v>191.524</v>
      </c>
      <c r="I33" s="16">
        <v>176.91300000000001</v>
      </c>
      <c r="L33" s="15">
        <v>99.894999999999996</v>
      </c>
      <c r="M33" s="12"/>
    </row>
    <row r="34" spans="2:25" ht="14.25" customHeight="1" x14ac:dyDescent="0.3">
      <c r="B34" s="15">
        <v>199.489</v>
      </c>
      <c r="C34" s="15">
        <v>99.453000000000003</v>
      </c>
      <c r="D34" s="15">
        <v>118.898</v>
      </c>
      <c r="E34" s="15">
        <v>124.73399999999999</v>
      </c>
      <c r="F34" s="15">
        <v>204.02600000000001</v>
      </c>
      <c r="G34" s="12"/>
      <c r="H34" s="15">
        <v>119.517</v>
      </c>
      <c r="I34" s="16">
        <v>195.416</v>
      </c>
      <c r="L34" s="15">
        <v>94.769000000000005</v>
      </c>
      <c r="M34" s="12"/>
      <c r="U34" s="1" t="s">
        <v>66</v>
      </c>
    </row>
    <row r="35" spans="2:25" ht="14.25" customHeight="1" x14ac:dyDescent="0.3">
      <c r="B35" s="15">
        <v>211.869</v>
      </c>
      <c r="C35" s="15">
        <v>203.255</v>
      </c>
      <c r="D35" s="15">
        <v>190.99799999999999</v>
      </c>
      <c r="E35" s="15">
        <v>200.27600000000001</v>
      </c>
      <c r="F35" s="15">
        <v>202.72900000000001</v>
      </c>
      <c r="G35" s="12"/>
      <c r="H35" s="15">
        <v>114.637</v>
      </c>
      <c r="I35" s="16">
        <v>149.11500000000001</v>
      </c>
      <c r="M35" s="12"/>
      <c r="W35" s="6" t="s">
        <v>16</v>
      </c>
      <c r="X35" s="6" t="s">
        <v>22</v>
      </c>
      <c r="Y35" s="6" t="s">
        <v>23</v>
      </c>
    </row>
    <row r="36" spans="2:25" ht="14.25" customHeight="1" x14ac:dyDescent="0.3">
      <c r="B36" s="15">
        <v>205.15100000000001</v>
      </c>
      <c r="C36" s="15">
        <v>185.309</v>
      </c>
      <c r="D36" s="15">
        <v>205.34800000000001</v>
      </c>
      <c r="E36" s="15">
        <v>147.04400000000001</v>
      </c>
      <c r="F36" s="15">
        <v>201.26599999999999</v>
      </c>
      <c r="G36" s="12"/>
      <c r="H36" s="15">
        <v>171.44300000000001</v>
      </c>
      <c r="I36" s="16">
        <v>188.65199999999999</v>
      </c>
      <c r="M36" s="12"/>
      <c r="V36" s="7" t="s">
        <v>17</v>
      </c>
      <c r="W36" s="20">
        <f t="shared" ref="W36:Y36" si="3">(W27/W3)</f>
        <v>6.1985241693365473E-2</v>
      </c>
      <c r="X36" s="20">
        <f t="shared" si="3"/>
        <v>0.20603613125555806</v>
      </c>
      <c r="Y36" s="20">
        <f t="shared" si="3"/>
        <v>0.30651092942390767</v>
      </c>
    </row>
    <row r="37" spans="2:25" ht="14.25" customHeight="1" x14ac:dyDescent="0.3">
      <c r="B37" s="15">
        <v>193.679</v>
      </c>
      <c r="C37" s="15">
        <v>214.24199999999999</v>
      </c>
      <c r="D37" s="15">
        <v>197.12</v>
      </c>
      <c r="E37" s="15">
        <v>125.559</v>
      </c>
      <c r="F37" s="15">
        <v>197.328</v>
      </c>
      <c r="G37" s="12"/>
      <c r="H37" s="15">
        <v>173.666</v>
      </c>
      <c r="I37" s="16">
        <v>180.708</v>
      </c>
      <c r="M37" s="12"/>
      <c r="V37" s="7" t="s">
        <v>18</v>
      </c>
      <c r="W37" s="20">
        <f t="shared" ref="W37:Y37" si="4">(W28/W4)</f>
        <v>0.2026716999154741</v>
      </c>
      <c r="X37" s="20">
        <f t="shared" si="4"/>
        <v>0.12151001479471157</v>
      </c>
      <c r="Y37" s="20" t="e">
        <f t="shared" si="4"/>
        <v>#DIV/0!</v>
      </c>
    </row>
    <row r="38" spans="2:25" ht="14.25" customHeight="1" x14ac:dyDescent="0.3">
      <c r="B38" s="15">
        <v>206.511</v>
      </c>
      <c r="C38" s="15">
        <v>182.011</v>
      </c>
      <c r="D38" s="15">
        <v>193.511</v>
      </c>
      <c r="E38" s="15">
        <v>214.30799999999999</v>
      </c>
      <c r="F38" s="15">
        <v>181.57400000000001</v>
      </c>
      <c r="G38" s="12"/>
      <c r="H38" s="15">
        <v>187.554</v>
      </c>
      <c r="I38" s="16">
        <v>192.357</v>
      </c>
      <c r="M38" s="12"/>
      <c r="V38" s="7" t="s">
        <v>19</v>
      </c>
      <c r="W38" s="20">
        <f t="shared" ref="W38:Y38" si="5">(W29/W5)</f>
        <v>0.15219218093169454</v>
      </c>
      <c r="X38" s="20">
        <f t="shared" si="5"/>
        <v>0.18075933559705762</v>
      </c>
      <c r="Y38" s="20">
        <f t="shared" si="5"/>
        <v>0.34637871119843688</v>
      </c>
    </row>
    <row r="39" spans="2:25" ht="14.25" customHeight="1" x14ac:dyDescent="0.3">
      <c r="D39" s="15">
        <v>163.85400000000001</v>
      </c>
      <c r="E39" s="15">
        <v>197.18199999999999</v>
      </c>
      <c r="F39" s="15">
        <v>195.65700000000001</v>
      </c>
      <c r="G39" s="12"/>
      <c r="H39" s="15">
        <v>143.05600000000001</v>
      </c>
      <c r="M39" s="12"/>
      <c r="V39" s="7" t="s">
        <v>20</v>
      </c>
      <c r="W39" s="20">
        <f t="shared" ref="W39:Y39" si="6">(W30/W6)</f>
        <v>0.16853780524002671</v>
      </c>
      <c r="X39" s="20">
        <f t="shared" si="6"/>
        <v>0.16030839745073017</v>
      </c>
      <c r="Y39" s="20">
        <f t="shared" si="6"/>
        <v>0.13540793247220731</v>
      </c>
    </row>
    <row r="40" spans="2:25" ht="14.25" customHeight="1" x14ac:dyDescent="0.3">
      <c r="D40" s="15">
        <v>202.10900000000001</v>
      </c>
      <c r="E40" s="15">
        <v>197.779</v>
      </c>
      <c r="F40" s="15">
        <v>204.91200000000001</v>
      </c>
      <c r="G40" s="12"/>
      <c r="H40" s="15">
        <v>113.127</v>
      </c>
      <c r="M40" s="12"/>
      <c r="V40" s="7" t="s">
        <v>21</v>
      </c>
      <c r="W40" s="20">
        <f t="shared" ref="W40:Y40" si="7">(W31/W7)</f>
        <v>0.12458814577239703</v>
      </c>
      <c r="X40" s="20">
        <f t="shared" si="7"/>
        <v>0.19730780310190843</v>
      </c>
      <c r="Y40" s="20">
        <f t="shared" si="7"/>
        <v>4.617701678732701E-2</v>
      </c>
    </row>
    <row r="41" spans="2:25" ht="14.25" customHeight="1" x14ac:dyDescent="0.3">
      <c r="D41" s="15">
        <v>205.114</v>
      </c>
      <c r="E41" s="15">
        <v>190.82</v>
      </c>
      <c r="F41" s="22"/>
      <c r="G41" s="12"/>
      <c r="H41" s="15">
        <v>148.08600000000001</v>
      </c>
      <c r="M41" s="12"/>
    </row>
    <row r="42" spans="2:25" ht="14.25" customHeight="1" x14ac:dyDescent="0.3">
      <c r="D42" s="15">
        <v>140.303</v>
      </c>
      <c r="E42" s="15">
        <v>151.91900000000001</v>
      </c>
      <c r="F42" s="22"/>
      <c r="G42" s="12"/>
      <c r="H42" s="15">
        <v>111.958</v>
      </c>
      <c r="M42" s="12"/>
    </row>
    <row r="43" spans="2:25" ht="14.25" customHeight="1" x14ac:dyDescent="0.3">
      <c r="D43" s="15">
        <v>170.267</v>
      </c>
      <c r="E43" s="15">
        <v>130.53800000000001</v>
      </c>
      <c r="G43" s="12"/>
      <c r="H43" s="15">
        <v>124.78700000000001</v>
      </c>
      <c r="M43" s="12"/>
    </row>
    <row r="44" spans="2:25" ht="14.25" customHeight="1" x14ac:dyDescent="0.3">
      <c r="D44" s="15">
        <v>188.15</v>
      </c>
      <c r="E44" s="15">
        <v>210.98599999999999</v>
      </c>
      <c r="G44" s="12"/>
      <c r="H44" s="15">
        <v>186.946</v>
      </c>
      <c r="M44" s="12"/>
    </row>
    <row r="45" spans="2:25" ht="14.25" customHeight="1" x14ac:dyDescent="0.3">
      <c r="D45" s="15">
        <v>144.89500000000001</v>
      </c>
      <c r="E45" s="15">
        <v>201.65100000000001</v>
      </c>
      <c r="G45" s="12"/>
      <c r="H45" s="15">
        <v>169.82900000000001</v>
      </c>
      <c r="M45" s="12"/>
    </row>
    <row r="46" spans="2:25" ht="14.25" customHeight="1" x14ac:dyDescent="0.3">
      <c r="D46" s="15">
        <v>203.30799999999999</v>
      </c>
      <c r="E46" s="15">
        <v>194.078</v>
      </c>
      <c r="G46" s="12"/>
      <c r="H46" s="15">
        <v>183.261</v>
      </c>
      <c r="M46" s="12"/>
    </row>
    <row r="47" spans="2:25" ht="14.25" customHeight="1" x14ac:dyDescent="0.3">
      <c r="D47" s="15">
        <v>204.6</v>
      </c>
      <c r="E47" s="15">
        <v>188.15</v>
      </c>
      <c r="G47" s="12"/>
      <c r="H47" s="15">
        <v>131.33799999999999</v>
      </c>
      <c r="M47" s="12"/>
    </row>
    <row r="48" spans="2:25" ht="14.25" customHeight="1" x14ac:dyDescent="0.3">
      <c r="D48" s="15">
        <v>139.405</v>
      </c>
      <c r="E48" s="15">
        <v>201.61799999999999</v>
      </c>
      <c r="G48" s="12"/>
      <c r="H48" s="15">
        <v>127.515</v>
      </c>
      <c r="M48" s="12"/>
    </row>
    <row r="49" spans="4:13" ht="14.25" customHeight="1" x14ac:dyDescent="0.3">
      <c r="D49" s="15">
        <v>152.24100000000001</v>
      </c>
      <c r="E49" s="15">
        <v>149.30099999999999</v>
      </c>
      <c r="G49" s="12"/>
      <c r="H49" s="15">
        <v>177.233</v>
      </c>
      <c r="M49" s="12"/>
    </row>
    <row r="50" spans="4:13" ht="14.25" customHeight="1" x14ac:dyDescent="0.3">
      <c r="D50" s="15">
        <v>203.06899999999999</v>
      </c>
      <c r="E50" s="15">
        <v>194.91800000000001</v>
      </c>
      <c r="G50" s="12"/>
      <c r="H50" s="15">
        <v>89.540999999999997</v>
      </c>
      <c r="M50" s="12"/>
    </row>
    <row r="51" spans="4:13" ht="14.25" customHeight="1" x14ac:dyDescent="0.3">
      <c r="D51" s="15">
        <v>204.64</v>
      </c>
      <c r="E51" s="15">
        <v>148.02099999999999</v>
      </c>
      <c r="G51" s="12"/>
      <c r="H51" s="15">
        <v>191.81200000000001</v>
      </c>
      <c r="M51" s="12"/>
    </row>
    <row r="52" spans="4:13" ht="14.25" customHeight="1" x14ac:dyDescent="0.3">
      <c r="D52" s="15">
        <v>116.429</v>
      </c>
      <c r="E52" s="15">
        <v>195.535</v>
      </c>
      <c r="G52" s="12"/>
      <c r="H52" s="15">
        <v>103.032</v>
      </c>
      <c r="M52" s="12"/>
    </row>
    <row r="53" spans="4:13" ht="14.25" customHeight="1" x14ac:dyDescent="0.3">
      <c r="D53" s="15">
        <v>120.89</v>
      </c>
      <c r="E53" s="15">
        <v>135.976</v>
      </c>
      <c r="G53" s="12"/>
      <c r="H53" s="15">
        <v>178.65799999999999</v>
      </c>
      <c r="M53" s="12"/>
    </row>
    <row r="54" spans="4:13" ht="14.25" customHeight="1" x14ac:dyDescent="0.3">
      <c r="D54" s="15">
        <v>215.02699999999999</v>
      </c>
      <c r="E54" s="15">
        <v>88.328999999999994</v>
      </c>
      <c r="G54" s="12"/>
      <c r="H54" s="15">
        <v>177.71</v>
      </c>
      <c r="M54" s="12"/>
    </row>
    <row r="55" spans="4:13" ht="14.25" customHeight="1" x14ac:dyDescent="0.3">
      <c r="D55" s="15">
        <v>211.41900000000001</v>
      </c>
      <c r="E55" s="15">
        <v>101.727</v>
      </c>
      <c r="G55" s="12"/>
      <c r="H55" s="15">
        <v>159.65600000000001</v>
      </c>
      <c r="M55" s="12"/>
    </row>
    <row r="56" spans="4:13" ht="14.25" customHeight="1" x14ac:dyDescent="0.3">
      <c r="D56" s="15">
        <v>170.45400000000001</v>
      </c>
      <c r="E56" s="15">
        <v>172.76599999999999</v>
      </c>
      <c r="G56" s="12"/>
      <c r="H56" s="15">
        <v>120.529</v>
      </c>
      <c r="M56" s="12"/>
    </row>
    <row r="57" spans="4:13" ht="14.25" customHeight="1" x14ac:dyDescent="0.3">
      <c r="D57" s="15">
        <v>198.196</v>
      </c>
      <c r="E57" s="15">
        <v>209.40600000000001</v>
      </c>
      <c r="G57" s="12"/>
      <c r="H57" s="15">
        <v>189.828</v>
      </c>
      <c r="M57" s="12"/>
    </row>
    <row r="58" spans="4:13" ht="14.25" customHeight="1" x14ac:dyDescent="0.3">
      <c r="D58" s="15">
        <v>199.43799999999999</v>
      </c>
      <c r="E58" s="15">
        <v>193.01400000000001</v>
      </c>
      <c r="G58" s="12"/>
      <c r="H58" s="15">
        <v>167.42599999999999</v>
      </c>
      <c r="M58" s="12"/>
    </row>
    <row r="59" spans="4:13" ht="14.25" customHeight="1" x14ac:dyDescent="0.3">
      <c r="D59" s="15">
        <v>122.985</v>
      </c>
      <c r="G59" s="12"/>
      <c r="H59" s="15">
        <v>199.15100000000001</v>
      </c>
      <c r="M59" s="12"/>
    </row>
    <row r="60" spans="4:13" ht="14.25" customHeight="1" x14ac:dyDescent="0.3">
      <c r="D60" s="15">
        <v>191.833</v>
      </c>
      <c r="G60" s="12"/>
      <c r="H60" s="15">
        <v>193.10599999999999</v>
      </c>
      <c r="M60" s="12"/>
    </row>
    <row r="61" spans="4:13" ht="14.25" customHeight="1" x14ac:dyDescent="0.3">
      <c r="D61" s="15">
        <v>196.40799999999999</v>
      </c>
      <c r="G61" s="12"/>
      <c r="H61" s="15">
        <v>176.42400000000001</v>
      </c>
      <c r="M61" s="12"/>
    </row>
    <row r="62" spans="4:13" ht="14.25" customHeight="1" x14ac:dyDescent="0.3">
      <c r="D62" s="15">
        <v>157.99600000000001</v>
      </c>
      <c r="G62" s="12"/>
      <c r="H62" s="15">
        <v>196.58799999999999</v>
      </c>
      <c r="M62" s="12"/>
    </row>
    <row r="63" spans="4:13" ht="14.25" customHeight="1" x14ac:dyDescent="0.3">
      <c r="D63" s="15">
        <v>153.381</v>
      </c>
      <c r="G63" s="12"/>
      <c r="H63" s="15">
        <v>143.875</v>
      </c>
      <c r="M63" s="12"/>
    </row>
    <row r="64" spans="4:13" ht="14.25" customHeight="1" x14ac:dyDescent="0.3">
      <c r="D64" s="15">
        <v>138.80500000000001</v>
      </c>
      <c r="G64" s="12"/>
      <c r="H64" s="15">
        <v>205.25</v>
      </c>
      <c r="M64" s="12"/>
    </row>
    <row r="65" spans="4:13" ht="14.25" customHeight="1" x14ac:dyDescent="0.3">
      <c r="D65" s="15">
        <v>121.02800000000001</v>
      </c>
      <c r="G65" s="12"/>
      <c r="H65" s="15">
        <v>186.80799999999999</v>
      </c>
      <c r="M65" s="12"/>
    </row>
    <row r="66" spans="4:13" ht="14.25" customHeight="1" x14ac:dyDescent="0.3">
      <c r="D66" s="15">
        <v>128.30199999999999</v>
      </c>
      <c r="G66" s="12"/>
      <c r="H66" s="15">
        <v>205.93899999999999</v>
      </c>
      <c r="M66" s="12"/>
    </row>
    <row r="67" spans="4:13" ht="14.25" customHeight="1" x14ac:dyDescent="0.3">
      <c r="D67" s="22"/>
      <c r="G67" s="12"/>
      <c r="M67" s="12"/>
    </row>
    <row r="68" spans="4:13" ht="14.25" customHeight="1" x14ac:dyDescent="0.3">
      <c r="D68" s="22"/>
      <c r="G68" s="12"/>
      <c r="M68" s="12"/>
    </row>
    <row r="69" spans="4:13" ht="14.25" customHeight="1" x14ac:dyDescent="0.3">
      <c r="G69" s="12"/>
      <c r="M69" s="12"/>
    </row>
    <row r="70" spans="4:13" ht="14.25" customHeight="1" x14ac:dyDescent="0.3">
      <c r="G70" s="12"/>
      <c r="M70" s="12"/>
    </row>
    <row r="71" spans="4:13" ht="14.25" customHeight="1" x14ac:dyDescent="0.3">
      <c r="G71" s="12"/>
      <c r="M71" s="12"/>
    </row>
    <row r="72" spans="4:13" ht="14.25" customHeight="1" x14ac:dyDescent="0.3">
      <c r="G72" s="12"/>
      <c r="M72" s="12"/>
    </row>
    <row r="73" spans="4:13" ht="14.25" customHeight="1" x14ac:dyDescent="0.3">
      <c r="G73" s="12"/>
      <c r="M73" s="12"/>
    </row>
    <row r="74" spans="4:13" ht="14.25" customHeight="1" x14ac:dyDescent="0.3">
      <c r="G74" s="12"/>
      <c r="M74" s="12"/>
    </row>
    <row r="75" spans="4:13" ht="14.25" customHeight="1" x14ac:dyDescent="0.3">
      <c r="G75" s="12"/>
      <c r="M75" s="12"/>
    </row>
    <row r="76" spans="4:13" ht="14.25" customHeight="1" x14ac:dyDescent="0.3">
      <c r="G76" s="12"/>
      <c r="M76" s="12"/>
    </row>
    <row r="77" spans="4:13" ht="14.25" customHeight="1" x14ac:dyDescent="0.3">
      <c r="G77" s="12"/>
      <c r="M77" s="12"/>
    </row>
    <row r="78" spans="4:13" ht="14.25" customHeight="1" x14ac:dyDescent="0.3">
      <c r="G78" s="12"/>
      <c r="M78" s="12"/>
    </row>
    <row r="79" spans="4:13" ht="14.25" customHeight="1" x14ac:dyDescent="0.3">
      <c r="G79" s="12"/>
      <c r="M79" s="12"/>
    </row>
    <row r="80" spans="4:13" ht="14.25" customHeight="1" x14ac:dyDescent="0.3">
      <c r="G80" s="12"/>
      <c r="M80" s="12"/>
    </row>
    <row r="81" spans="7:13" ht="14.25" customHeight="1" x14ac:dyDescent="0.3">
      <c r="G81" s="12"/>
      <c r="M81" s="12"/>
    </row>
    <row r="82" spans="7:13" ht="14.25" customHeight="1" x14ac:dyDescent="0.3">
      <c r="G82" s="12"/>
      <c r="M82" s="12"/>
    </row>
    <row r="83" spans="7:13" ht="14.25" customHeight="1" x14ac:dyDescent="0.3">
      <c r="G83" s="12"/>
      <c r="M83" s="12"/>
    </row>
    <row r="84" spans="7:13" ht="14.25" customHeight="1" x14ac:dyDescent="0.3">
      <c r="G84" s="12"/>
      <c r="M84" s="12"/>
    </row>
    <row r="85" spans="7:13" ht="14.25" customHeight="1" x14ac:dyDescent="0.3">
      <c r="G85" s="12"/>
      <c r="M85" s="12"/>
    </row>
    <row r="86" spans="7:13" ht="14.25" customHeight="1" x14ac:dyDescent="0.3">
      <c r="G86" s="12"/>
      <c r="M86" s="12"/>
    </row>
    <row r="87" spans="7:13" ht="14.25" customHeight="1" x14ac:dyDescent="0.3">
      <c r="G87" s="12"/>
      <c r="M87" s="12"/>
    </row>
    <row r="88" spans="7:13" ht="14.25" customHeight="1" x14ac:dyDescent="0.3">
      <c r="G88" s="12"/>
      <c r="M88" s="12"/>
    </row>
    <row r="89" spans="7:13" ht="14.25" customHeight="1" x14ac:dyDescent="0.3">
      <c r="G89" s="12"/>
      <c r="M89" s="12"/>
    </row>
    <row r="90" spans="7:13" ht="14.25" customHeight="1" x14ac:dyDescent="0.3">
      <c r="G90" s="12"/>
      <c r="M90" s="12"/>
    </row>
    <row r="91" spans="7:13" ht="14.25" customHeight="1" x14ac:dyDescent="0.3">
      <c r="G91" s="12"/>
      <c r="M91" s="12"/>
    </row>
    <row r="92" spans="7:13" ht="14.25" customHeight="1" x14ac:dyDescent="0.3">
      <c r="G92" s="12"/>
      <c r="M92" s="12"/>
    </row>
    <row r="93" spans="7:13" ht="14.25" customHeight="1" x14ac:dyDescent="0.3">
      <c r="G93" s="12"/>
      <c r="M93" s="12"/>
    </row>
    <row r="94" spans="7:13" ht="14.25" customHeight="1" x14ac:dyDescent="0.3">
      <c r="G94" s="12"/>
      <c r="M94" s="12"/>
    </row>
    <row r="95" spans="7:13" ht="14.25" customHeight="1" x14ac:dyDescent="0.3">
      <c r="G95" s="12"/>
      <c r="M95" s="12"/>
    </row>
    <row r="96" spans="7:13" ht="14.25" customHeight="1" x14ac:dyDescent="0.3">
      <c r="G96" s="12"/>
      <c r="M96" s="12"/>
    </row>
    <row r="97" spans="7:13" ht="14.25" customHeight="1" x14ac:dyDescent="0.3">
      <c r="G97" s="12"/>
      <c r="M97" s="12"/>
    </row>
    <row r="98" spans="7:13" ht="14.25" customHeight="1" x14ac:dyDescent="0.3">
      <c r="G98" s="12"/>
      <c r="M98" s="12"/>
    </row>
    <row r="99" spans="7:13" ht="14.25" customHeight="1" x14ac:dyDescent="0.3">
      <c r="G99" s="12"/>
      <c r="M99" s="12"/>
    </row>
    <row r="100" spans="7:13" ht="14.25" customHeight="1" x14ac:dyDescent="0.3">
      <c r="G100" s="12"/>
      <c r="M100" s="12"/>
    </row>
    <row r="101" spans="7:13" ht="14.25" customHeight="1" x14ac:dyDescent="0.3">
      <c r="G101" s="12"/>
      <c r="M101" s="12"/>
    </row>
    <row r="102" spans="7:13" ht="14.25" customHeight="1" x14ac:dyDescent="0.3">
      <c r="G102" s="12"/>
      <c r="M102" s="12"/>
    </row>
    <row r="103" spans="7:13" ht="14.25" customHeight="1" x14ac:dyDescent="0.3">
      <c r="G103" s="12"/>
      <c r="M103" s="12"/>
    </row>
    <row r="104" spans="7:13" ht="14.25" customHeight="1" x14ac:dyDescent="0.3">
      <c r="G104" s="12"/>
      <c r="M104" s="12"/>
    </row>
    <row r="105" spans="7:13" ht="14.25" customHeight="1" x14ac:dyDescent="0.3">
      <c r="G105" s="12"/>
      <c r="M105" s="12"/>
    </row>
    <row r="106" spans="7:13" ht="14.25" customHeight="1" x14ac:dyDescent="0.3">
      <c r="G106" s="12"/>
      <c r="M106" s="12"/>
    </row>
    <row r="107" spans="7:13" ht="14.25" customHeight="1" x14ac:dyDescent="0.3">
      <c r="G107" s="12"/>
      <c r="M107" s="12"/>
    </row>
    <row r="108" spans="7:13" ht="14.25" customHeight="1" x14ac:dyDescent="0.3">
      <c r="G108" s="12"/>
      <c r="M108" s="12"/>
    </row>
    <row r="109" spans="7:13" ht="14.25" customHeight="1" x14ac:dyDescent="0.3">
      <c r="G109" s="12"/>
      <c r="M109" s="12"/>
    </row>
    <row r="110" spans="7:13" ht="14.25" customHeight="1" x14ac:dyDescent="0.3">
      <c r="G110" s="12"/>
      <c r="M110" s="12"/>
    </row>
    <row r="111" spans="7:13" ht="14.25" customHeight="1" x14ac:dyDescent="0.3">
      <c r="G111" s="12"/>
      <c r="M111" s="12"/>
    </row>
    <row r="112" spans="7:13" ht="14.25" customHeight="1" x14ac:dyDescent="0.3">
      <c r="G112" s="12"/>
      <c r="M112" s="12"/>
    </row>
    <row r="113" spans="7:13" ht="14.25" customHeight="1" x14ac:dyDescent="0.3">
      <c r="G113" s="12"/>
      <c r="M113" s="12"/>
    </row>
    <row r="114" spans="7:13" ht="14.25" customHeight="1" x14ac:dyDescent="0.3">
      <c r="G114" s="12"/>
      <c r="M114" s="12"/>
    </row>
    <row r="115" spans="7:13" ht="14.25" customHeight="1" x14ac:dyDescent="0.3">
      <c r="G115" s="12"/>
      <c r="M115" s="12"/>
    </row>
    <row r="116" spans="7:13" ht="14.25" customHeight="1" x14ac:dyDescent="0.3">
      <c r="G116" s="12"/>
      <c r="M116" s="12"/>
    </row>
    <row r="117" spans="7:13" ht="14.25" customHeight="1" x14ac:dyDescent="0.3">
      <c r="G117" s="12"/>
      <c r="M117" s="12"/>
    </row>
    <row r="118" spans="7:13" ht="14.25" customHeight="1" x14ac:dyDescent="0.3">
      <c r="G118" s="12"/>
      <c r="M118" s="12"/>
    </row>
    <row r="119" spans="7:13" ht="14.25" customHeight="1" x14ac:dyDescent="0.3">
      <c r="G119" s="12"/>
      <c r="M119" s="12"/>
    </row>
    <row r="120" spans="7:13" ht="14.25" customHeight="1" x14ac:dyDescent="0.3">
      <c r="G120" s="12"/>
      <c r="M120" s="12"/>
    </row>
    <row r="121" spans="7:13" ht="14.25" customHeight="1" x14ac:dyDescent="0.3">
      <c r="G121" s="12"/>
      <c r="M121" s="12"/>
    </row>
    <row r="122" spans="7:13" ht="14.25" customHeight="1" x14ac:dyDescent="0.3">
      <c r="G122" s="12"/>
      <c r="M122" s="12"/>
    </row>
    <row r="123" spans="7:13" ht="14.25" customHeight="1" x14ac:dyDescent="0.3">
      <c r="G123" s="12"/>
      <c r="M123" s="12"/>
    </row>
    <row r="124" spans="7:13" ht="14.25" customHeight="1" x14ac:dyDescent="0.3">
      <c r="G124" s="12"/>
      <c r="M124" s="12"/>
    </row>
    <row r="125" spans="7:13" ht="14.25" customHeight="1" x14ac:dyDescent="0.3">
      <c r="G125" s="12"/>
      <c r="M125" s="12"/>
    </row>
    <row r="126" spans="7:13" ht="14.25" customHeight="1" x14ac:dyDescent="0.3">
      <c r="G126" s="12"/>
      <c r="M126" s="12"/>
    </row>
    <row r="127" spans="7:13" ht="14.25" customHeight="1" x14ac:dyDescent="0.3">
      <c r="G127" s="12"/>
      <c r="M127" s="12"/>
    </row>
    <row r="128" spans="7:13" ht="14.25" customHeight="1" x14ac:dyDescent="0.3">
      <c r="G128" s="12"/>
      <c r="M128" s="12"/>
    </row>
    <row r="129" spans="7:13" ht="14.25" customHeight="1" x14ac:dyDescent="0.3">
      <c r="G129" s="12"/>
      <c r="M129" s="12"/>
    </row>
    <row r="130" spans="7:13" ht="14.25" customHeight="1" x14ac:dyDescent="0.3">
      <c r="G130" s="12"/>
      <c r="M130" s="12"/>
    </row>
    <row r="131" spans="7:13" ht="14.25" customHeight="1" x14ac:dyDescent="0.3">
      <c r="G131" s="12"/>
      <c r="M131" s="12"/>
    </row>
    <row r="132" spans="7:13" ht="14.25" customHeight="1" x14ac:dyDescent="0.3">
      <c r="G132" s="12"/>
      <c r="M132" s="12"/>
    </row>
    <row r="133" spans="7:13" ht="14.25" customHeight="1" x14ac:dyDescent="0.3">
      <c r="G133" s="12"/>
      <c r="M133" s="12"/>
    </row>
    <row r="134" spans="7:13" ht="14.25" customHeight="1" x14ac:dyDescent="0.3">
      <c r="G134" s="12"/>
      <c r="M134" s="12"/>
    </row>
    <row r="135" spans="7:13" ht="14.25" customHeight="1" x14ac:dyDescent="0.3">
      <c r="G135" s="12"/>
      <c r="M135" s="12"/>
    </row>
    <row r="136" spans="7:13" ht="14.25" customHeight="1" x14ac:dyDescent="0.3">
      <c r="G136" s="12"/>
      <c r="M136" s="12"/>
    </row>
    <row r="137" spans="7:13" ht="14.25" customHeight="1" x14ac:dyDescent="0.3">
      <c r="G137" s="12"/>
      <c r="M137" s="12"/>
    </row>
    <row r="138" spans="7:13" ht="14.25" customHeight="1" x14ac:dyDescent="0.3">
      <c r="G138" s="12"/>
      <c r="M138" s="12"/>
    </row>
    <row r="139" spans="7:13" ht="14.25" customHeight="1" x14ac:dyDescent="0.3">
      <c r="G139" s="12"/>
      <c r="M139" s="12"/>
    </row>
    <row r="140" spans="7:13" ht="14.25" customHeight="1" x14ac:dyDescent="0.3">
      <c r="G140" s="12"/>
      <c r="M140" s="12"/>
    </row>
    <row r="141" spans="7:13" ht="14.25" customHeight="1" x14ac:dyDescent="0.3">
      <c r="G141" s="12"/>
      <c r="M141" s="12"/>
    </row>
    <row r="142" spans="7:13" ht="14.25" customHeight="1" x14ac:dyDescent="0.3">
      <c r="G142" s="12"/>
      <c r="M142" s="12"/>
    </row>
    <row r="143" spans="7:13" ht="14.25" customHeight="1" x14ac:dyDescent="0.3">
      <c r="G143" s="12"/>
      <c r="M143" s="12"/>
    </row>
    <row r="144" spans="7:13" ht="14.25" customHeight="1" x14ac:dyDescent="0.3">
      <c r="G144" s="12"/>
      <c r="M144" s="12"/>
    </row>
    <row r="145" spans="7:13" ht="14.25" customHeight="1" x14ac:dyDescent="0.3">
      <c r="G145" s="12"/>
      <c r="M145" s="12"/>
    </row>
    <row r="146" spans="7:13" ht="14.25" customHeight="1" x14ac:dyDescent="0.3">
      <c r="G146" s="12"/>
      <c r="M146" s="12"/>
    </row>
    <row r="147" spans="7:13" ht="14.25" customHeight="1" x14ac:dyDescent="0.3">
      <c r="G147" s="12"/>
      <c r="M147" s="12"/>
    </row>
    <row r="148" spans="7:13" ht="14.25" customHeight="1" x14ac:dyDescent="0.3">
      <c r="G148" s="12"/>
      <c r="M148" s="12"/>
    </row>
    <row r="149" spans="7:13" ht="14.25" customHeight="1" x14ac:dyDescent="0.3">
      <c r="G149" s="12"/>
      <c r="M149" s="12"/>
    </row>
    <row r="150" spans="7:13" ht="14.25" customHeight="1" x14ac:dyDescent="0.3">
      <c r="G150" s="12"/>
      <c r="M150" s="12"/>
    </row>
    <row r="151" spans="7:13" ht="14.25" customHeight="1" x14ac:dyDescent="0.3">
      <c r="G151" s="12"/>
      <c r="M151" s="12"/>
    </row>
    <row r="152" spans="7:13" ht="14.25" customHeight="1" x14ac:dyDescent="0.3">
      <c r="G152" s="12"/>
      <c r="M152" s="12"/>
    </row>
    <row r="153" spans="7:13" ht="14.25" customHeight="1" x14ac:dyDescent="0.3">
      <c r="G153" s="12"/>
      <c r="M153" s="12"/>
    </row>
    <row r="154" spans="7:13" ht="14.25" customHeight="1" x14ac:dyDescent="0.3">
      <c r="G154" s="12"/>
      <c r="M154" s="12"/>
    </row>
    <row r="155" spans="7:13" ht="14.25" customHeight="1" x14ac:dyDescent="0.3">
      <c r="G155" s="12"/>
      <c r="M155" s="12"/>
    </row>
    <row r="156" spans="7:13" ht="14.25" customHeight="1" x14ac:dyDescent="0.3">
      <c r="G156" s="12"/>
      <c r="M156" s="12"/>
    </row>
    <row r="157" spans="7:13" ht="14.25" customHeight="1" x14ac:dyDescent="0.3">
      <c r="G157" s="12"/>
      <c r="M157" s="12"/>
    </row>
    <row r="158" spans="7:13" ht="14.25" customHeight="1" x14ac:dyDescent="0.3">
      <c r="G158" s="12"/>
      <c r="M158" s="12"/>
    </row>
    <row r="159" spans="7:13" ht="14.25" customHeight="1" x14ac:dyDescent="0.3">
      <c r="G159" s="12"/>
      <c r="M159" s="12"/>
    </row>
    <row r="160" spans="7:13" ht="14.25" customHeight="1" x14ac:dyDescent="0.3">
      <c r="G160" s="12"/>
      <c r="M160" s="12"/>
    </row>
    <row r="161" spans="7:13" ht="14.25" customHeight="1" x14ac:dyDescent="0.3">
      <c r="G161" s="12"/>
      <c r="M161" s="12"/>
    </row>
    <row r="162" spans="7:13" ht="14.25" customHeight="1" x14ac:dyDescent="0.3">
      <c r="G162" s="12"/>
      <c r="M162" s="12"/>
    </row>
    <row r="163" spans="7:13" ht="14.25" customHeight="1" x14ac:dyDescent="0.3">
      <c r="G163" s="12"/>
      <c r="M163" s="12"/>
    </row>
    <row r="164" spans="7:13" ht="14.25" customHeight="1" x14ac:dyDescent="0.3">
      <c r="G164" s="12"/>
      <c r="M164" s="12"/>
    </row>
    <row r="165" spans="7:13" ht="14.25" customHeight="1" x14ac:dyDescent="0.3">
      <c r="G165" s="12"/>
      <c r="M165" s="12"/>
    </row>
    <row r="166" spans="7:13" ht="14.25" customHeight="1" x14ac:dyDescent="0.3">
      <c r="G166" s="12"/>
      <c r="M166" s="12"/>
    </row>
    <row r="167" spans="7:13" ht="14.25" customHeight="1" x14ac:dyDescent="0.3">
      <c r="G167" s="12"/>
      <c r="M167" s="12"/>
    </row>
    <row r="168" spans="7:13" ht="14.25" customHeight="1" x14ac:dyDescent="0.3">
      <c r="G168" s="12"/>
      <c r="M168" s="12"/>
    </row>
    <row r="169" spans="7:13" ht="14.25" customHeight="1" x14ac:dyDescent="0.3">
      <c r="G169" s="12"/>
      <c r="M169" s="12"/>
    </row>
    <row r="170" spans="7:13" ht="14.25" customHeight="1" x14ac:dyDescent="0.3">
      <c r="G170" s="12"/>
      <c r="M170" s="12"/>
    </row>
    <row r="171" spans="7:13" ht="14.25" customHeight="1" x14ac:dyDescent="0.3">
      <c r="G171" s="12"/>
      <c r="M171" s="12"/>
    </row>
    <row r="172" spans="7:13" ht="14.25" customHeight="1" x14ac:dyDescent="0.3">
      <c r="G172" s="12"/>
      <c r="M172" s="12"/>
    </row>
    <row r="173" spans="7:13" ht="14.25" customHeight="1" x14ac:dyDescent="0.3">
      <c r="G173" s="12"/>
      <c r="M173" s="12"/>
    </row>
    <row r="174" spans="7:13" ht="14.25" customHeight="1" x14ac:dyDescent="0.3">
      <c r="G174" s="12"/>
      <c r="M174" s="12"/>
    </row>
    <row r="175" spans="7:13" ht="14.25" customHeight="1" x14ac:dyDescent="0.3">
      <c r="G175" s="12"/>
      <c r="M175" s="12"/>
    </row>
    <row r="176" spans="7:13" ht="14.25" customHeight="1" x14ac:dyDescent="0.3">
      <c r="G176" s="12"/>
      <c r="M176" s="12"/>
    </row>
    <row r="177" spans="7:13" ht="14.25" customHeight="1" x14ac:dyDescent="0.3">
      <c r="G177" s="12"/>
      <c r="M177" s="12"/>
    </row>
    <row r="178" spans="7:13" ht="14.25" customHeight="1" x14ac:dyDescent="0.3">
      <c r="G178" s="12"/>
      <c r="M178" s="12"/>
    </row>
    <row r="179" spans="7:13" ht="14.25" customHeight="1" x14ac:dyDescent="0.3">
      <c r="G179" s="12"/>
      <c r="M179" s="12"/>
    </row>
    <row r="180" spans="7:13" ht="14.25" customHeight="1" x14ac:dyDescent="0.3">
      <c r="G180" s="12"/>
      <c r="M180" s="12"/>
    </row>
    <row r="181" spans="7:13" ht="14.25" customHeight="1" x14ac:dyDescent="0.3">
      <c r="G181" s="12"/>
      <c r="M181" s="12"/>
    </row>
    <row r="182" spans="7:13" ht="14.25" customHeight="1" x14ac:dyDescent="0.3">
      <c r="G182" s="12"/>
      <c r="M182" s="12"/>
    </row>
    <row r="183" spans="7:13" ht="14.25" customHeight="1" x14ac:dyDescent="0.3">
      <c r="G183" s="12"/>
      <c r="M183" s="12"/>
    </row>
    <row r="184" spans="7:13" ht="14.25" customHeight="1" x14ac:dyDescent="0.3">
      <c r="G184" s="12"/>
      <c r="M184" s="12"/>
    </row>
    <row r="185" spans="7:13" ht="14.25" customHeight="1" x14ac:dyDescent="0.3">
      <c r="G185" s="12"/>
      <c r="M185" s="12"/>
    </row>
    <row r="186" spans="7:13" ht="14.25" customHeight="1" x14ac:dyDescent="0.3">
      <c r="G186" s="12"/>
      <c r="M186" s="12"/>
    </row>
    <row r="187" spans="7:13" ht="14.25" customHeight="1" x14ac:dyDescent="0.3">
      <c r="G187" s="12"/>
      <c r="M187" s="12"/>
    </row>
    <row r="188" spans="7:13" ht="14.25" customHeight="1" x14ac:dyDescent="0.3">
      <c r="G188" s="12"/>
      <c r="M188" s="12"/>
    </row>
    <row r="189" spans="7:13" ht="14.25" customHeight="1" x14ac:dyDescent="0.3">
      <c r="G189" s="12"/>
      <c r="M189" s="12"/>
    </row>
    <row r="190" spans="7:13" ht="14.25" customHeight="1" x14ac:dyDescent="0.3">
      <c r="G190" s="12"/>
      <c r="M190" s="12"/>
    </row>
    <row r="191" spans="7:13" ht="14.25" customHeight="1" x14ac:dyDescent="0.3">
      <c r="G191" s="12"/>
      <c r="M191" s="12"/>
    </row>
    <row r="192" spans="7:13" ht="14.25" customHeight="1" x14ac:dyDescent="0.3">
      <c r="G192" s="12"/>
      <c r="M192" s="12"/>
    </row>
    <row r="193" spans="7:13" ht="14.25" customHeight="1" x14ac:dyDescent="0.3">
      <c r="G193" s="12"/>
      <c r="M193" s="12"/>
    </row>
    <row r="194" spans="7:13" ht="14.25" customHeight="1" x14ac:dyDescent="0.3">
      <c r="G194" s="12"/>
      <c r="M194" s="12"/>
    </row>
    <row r="195" spans="7:13" ht="14.25" customHeight="1" x14ac:dyDescent="0.3">
      <c r="G195" s="12"/>
      <c r="M195" s="12"/>
    </row>
    <row r="196" spans="7:13" ht="14.25" customHeight="1" x14ac:dyDescent="0.3">
      <c r="G196" s="12"/>
      <c r="M196" s="12"/>
    </row>
    <row r="197" spans="7:13" ht="14.25" customHeight="1" x14ac:dyDescent="0.3">
      <c r="G197" s="12"/>
      <c r="M197" s="12"/>
    </row>
    <row r="198" spans="7:13" ht="14.25" customHeight="1" x14ac:dyDescent="0.3">
      <c r="G198" s="12"/>
      <c r="M198" s="12"/>
    </row>
    <row r="199" spans="7:13" ht="14.25" customHeight="1" x14ac:dyDescent="0.3">
      <c r="G199" s="12"/>
      <c r="M199" s="12"/>
    </row>
    <row r="200" spans="7:13" ht="14.25" customHeight="1" x14ac:dyDescent="0.3">
      <c r="G200" s="12"/>
      <c r="M200" s="12"/>
    </row>
    <row r="201" spans="7:13" ht="14.25" customHeight="1" x14ac:dyDescent="0.3">
      <c r="G201" s="12"/>
      <c r="M201" s="12"/>
    </row>
    <row r="202" spans="7:13" ht="14.25" customHeight="1" x14ac:dyDescent="0.3">
      <c r="G202" s="12"/>
      <c r="M202" s="12"/>
    </row>
    <row r="203" spans="7:13" ht="14.25" customHeight="1" x14ac:dyDescent="0.3">
      <c r="G203" s="12"/>
      <c r="M203" s="12"/>
    </row>
    <row r="204" spans="7:13" ht="14.25" customHeight="1" x14ac:dyDescent="0.3">
      <c r="G204" s="12"/>
      <c r="M204" s="12"/>
    </row>
    <row r="205" spans="7:13" ht="14.25" customHeight="1" x14ac:dyDescent="0.3">
      <c r="G205" s="12"/>
      <c r="M205" s="12"/>
    </row>
    <row r="206" spans="7:13" ht="14.25" customHeight="1" x14ac:dyDescent="0.3">
      <c r="G206" s="12"/>
      <c r="M206" s="12"/>
    </row>
    <row r="207" spans="7:13" ht="14.25" customHeight="1" x14ac:dyDescent="0.3">
      <c r="G207" s="12"/>
      <c r="M207" s="12"/>
    </row>
    <row r="208" spans="7:13" ht="14.25" customHeight="1" x14ac:dyDescent="0.3">
      <c r="G208" s="12"/>
      <c r="M208" s="12"/>
    </row>
    <row r="209" spans="7:13" ht="14.25" customHeight="1" x14ac:dyDescent="0.3">
      <c r="G209" s="12"/>
      <c r="M209" s="12"/>
    </row>
    <row r="210" spans="7:13" ht="14.25" customHeight="1" x14ac:dyDescent="0.3">
      <c r="G210" s="12"/>
      <c r="M210" s="12"/>
    </row>
    <row r="211" spans="7:13" ht="14.25" customHeight="1" x14ac:dyDescent="0.3">
      <c r="G211" s="12"/>
      <c r="M211" s="12"/>
    </row>
    <row r="212" spans="7:13" ht="14.25" customHeight="1" x14ac:dyDescent="0.3">
      <c r="G212" s="12"/>
      <c r="M212" s="12"/>
    </row>
    <row r="213" spans="7:13" ht="14.25" customHeight="1" x14ac:dyDescent="0.3">
      <c r="G213" s="12"/>
      <c r="M213" s="12"/>
    </row>
    <row r="214" spans="7:13" ht="14.25" customHeight="1" x14ac:dyDescent="0.3">
      <c r="G214" s="12"/>
      <c r="M214" s="12"/>
    </row>
    <row r="215" spans="7:13" ht="14.25" customHeight="1" x14ac:dyDescent="0.3">
      <c r="G215" s="12"/>
      <c r="M215" s="12"/>
    </row>
    <row r="216" spans="7:13" ht="14.25" customHeight="1" x14ac:dyDescent="0.3">
      <c r="G216" s="12"/>
      <c r="M216" s="12"/>
    </row>
    <row r="217" spans="7:13" ht="14.25" customHeight="1" x14ac:dyDescent="0.3">
      <c r="G217" s="12"/>
      <c r="M217" s="12"/>
    </row>
    <row r="218" spans="7:13" ht="14.25" customHeight="1" x14ac:dyDescent="0.3">
      <c r="G218" s="12"/>
      <c r="M218" s="12"/>
    </row>
    <row r="219" spans="7:13" ht="14.25" customHeight="1" x14ac:dyDescent="0.3">
      <c r="G219" s="12"/>
      <c r="M219" s="12"/>
    </row>
    <row r="220" spans="7:13" ht="14.25" customHeight="1" x14ac:dyDescent="0.3">
      <c r="G220" s="12"/>
      <c r="M220" s="12"/>
    </row>
    <row r="221" spans="7:13" ht="14.25" customHeight="1" x14ac:dyDescent="0.3">
      <c r="G221" s="12"/>
      <c r="M221" s="12"/>
    </row>
    <row r="222" spans="7:13" ht="14.25" customHeight="1" x14ac:dyDescent="0.3">
      <c r="G222" s="12"/>
      <c r="M222" s="12"/>
    </row>
    <row r="223" spans="7:13" ht="14.25" customHeight="1" x14ac:dyDescent="0.3">
      <c r="G223" s="12"/>
      <c r="M223" s="12"/>
    </row>
    <row r="224" spans="7:13" ht="14.25" customHeight="1" x14ac:dyDescent="0.3">
      <c r="G224" s="12"/>
      <c r="M224" s="12"/>
    </row>
    <row r="225" spans="7:13" ht="14.25" customHeight="1" x14ac:dyDescent="0.3">
      <c r="G225" s="12"/>
      <c r="M225" s="12"/>
    </row>
    <row r="226" spans="7:13" ht="14.25" customHeight="1" x14ac:dyDescent="0.3">
      <c r="G226" s="12"/>
      <c r="M226" s="12"/>
    </row>
    <row r="227" spans="7:13" ht="14.25" customHeight="1" x14ac:dyDescent="0.3">
      <c r="G227" s="12"/>
      <c r="M227" s="12"/>
    </row>
    <row r="228" spans="7:13" ht="14.25" customHeight="1" x14ac:dyDescent="0.3">
      <c r="G228" s="12"/>
      <c r="M228" s="12"/>
    </row>
    <row r="229" spans="7:13" ht="14.25" customHeight="1" x14ac:dyDescent="0.3">
      <c r="G229" s="12"/>
      <c r="M229" s="12"/>
    </row>
    <row r="230" spans="7:13" ht="14.25" customHeight="1" x14ac:dyDescent="0.3">
      <c r="G230" s="12"/>
      <c r="M230" s="12"/>
    </row>
    <row r="231" spans="7:13" ht="14.25" customHeight="1" x14ac:dyDescent="0.3">
      <c r="G231" s="12"/>
      <c r="M231" s="12"/>
    </row>
    <row r="232" spans="7:13" ht="14.25" customHeight="1" x14ac:dyDescent="0.3">
      <c r="G232" s="12"/>
      <c r="M232" s="12"/>
    </row>
    <row r="233" spans="7:13" ht="14.25" customHeight="1" x14ac:dyDescent="0.3">
      <c r="G233" s="12"/>
      <c r="M233" s="12"/>
    </row>
    <row r="234" spans="7:13" ht="14.25" customHeight="1" x14ac:dyDescent="0.3">
      <c r="G234" s="12"/>
      <c r="M234" s="12"/>
    </row>
    <row r="235" spans="7:13" ht="14.25" customHeight="1" x14ac:dyDescent="0.3">
      <c r="G235" s="12"/>
      <c r="M235" s="12"/>
    </row>
    <row r="236" spans="7:13" ht="14.25" customHeight="1" x14ac:dyDescent="0.3">
      <c r="G236" s="12"/>
      <c r="M236" s="12"/>
    </row>
    <row r="237" spans="7:13" ht="14.25" customHeight="1" x14ac:dyDescent="0.3">
      <c r="G237" s="12"/>
      <c r="M237" s="12"/>
    </row>
    <row r="238" spans="7:13" ht="14.25" customHeight="1" x14ac:dyDescent="0.3">
      <c r="G238" s="12"/>
      <c r="M238" s="12"/>
    </row>
    <row r="239" spans="7:13" ht="14.25" customHeight="1" x14ac:dyDescent="0.3">
      <c r="G239" s="12"/>
      <c r="M239" s="12"/>
    </row>
    <row r="240" spans="7:13" ht="14.25" customHeight="1" x14ac:dyDescent="0.3">
      <c r="G240" s="12"/>
      <c r="M240" s="12"/>
    </row>
    <row r="241" spans="7:13" ht="14.25" customHeight="1" x14ac:dyDescent="0.3">
      <c r="G241" s="12"/>
      <c r="M241" s="12"/>
    </row>
    <row r="242" spans="7:13" ht="14.25" customHeight="1" x14ac:dyDescent="0.3">
      <c r="G242" s="12"/>
      <c r="M242" s="12"/>
    </row>
    <row r="243" spans="7:13" ht="14.25" customHeight="1" x14ac:dyDescent="0.3">
      <c r="G243" s="12"/>
      <c r="M243" s="12"/>
    </row>
    <row r="244" spans="7:13" ht="14.25" customHeight="1" x14ac:dyDescent="0.3">
      <c r="G244" s="12"/>
      <c r="M244" s="12"/>
    </row>
    <row r="245" spans="7:13" ht="14.25" customHeight="1" x14ac:dyDescent="0.3">
      <c r="G245" s="12"/>
      <c r="M245" s="12"/>
    </row>
    <row r="246" spans="7:13" ht="14.25" customHeight="1" x14ac:dyDescent="0.3">
      <c r="G246" s="12"/>
      <c r="M246" s="12"/>
    </row>
    <row r="247" spans="7:13" ht="14.25" customHeight="1" x14ac:dyDescent="0.3">
      <c r="G247" s="12"/>
      <c r="M247" s="12"/>
    </row>
    <row r="248" spans="7:13" ht="14.25" customHeight="1" x14ac:dyDescent="0.3">
      <c r="G248" s="12"/>
      <c r="M248" s="12"/>
    </row>
    <row r="249" spans="7:13" ht="14.25" customHeight="1" x14ac:dyDescent="0.3">
      <c r="G249" s="12"/>
      <c r="M249" s="12"/>
    </row>
    <row r="250" spans="7:13" ht="14.25" customHeight="1" x14ac:dyDescent="0.3">
      <c r="G250" s="12"/>
      <c r="M250" s="12"/>
    </row>
    <row r="251" spans="7:13" ht="14.25" customHeight="1" x14ac:dyDescent="0.3">
      <c r="G251" s="12"/>
      <c r="M251" s="12"/>
    </row>
    <row r="252" spans="7:13" ht="14.25" customHeight="1" x14ac:dyDescent="0.3">
      <c r="G252" s="12"/>
      <c r="M252" s="12"/>
    </row>
    <row r="253" spans="7:13" ht="14.25" customHeight="1" x14ac:dyDescent="0.3">
      <c r="G253" s="12"/>
      <c r="M253" s="12"/>
    </row>
    <row r="254" spans="7:13" ht="14.25" customHeight="1" x14ac:dyDescent="0.3">
      <c r="G254" s="12"/>
      <c r="M254" s="12"/>
    </row>
    <row r="255" spans="7:13" ht="14.25" customHeight="1" x14ac:dyDescent="0.3">
      <c r="G255" s="12"/>
      <c r="M255" s="12"/>
    </row>
    <row r="256" spans="7:13" ht="14.25" customHeight="1" x14ac:dyDescent="0.3">
      <c r="G256" s="12"/>
      <c r="M256" s="12"/>
    </row>
    <row r="257" spans="7:13" ht="14.25" customHeight="1" x14ac:dyDescent="0.3">
      <c r="G257" s="12"/>
      <c r="M257" s="12"/>
    </row>
    <row r="258" spans="7:13" ht="14.25" customHeight="1" x14ac:dyDescent="0.3">
      <c r="G258" s="12"/>
      <c r="M258" s="12"/>
    </row>
    <row r="259" spans="7:13" ht="14.25" customHeight="1" x14ac:dyDescent="0.3">
      <c r="G259" s="12"/>
      <c r="M259" s="12"/>
    </row>
    <row r="260" spans="7:13" ht="14.25" customHeight="1" x14ac:dyDescent="0.3">
      <c r="G260" s="12"/>
      <c r="M260" s="12"/>
    </row>
    <row r="261" spans="7:13" ht="14.25" customHeight="1" x14ac:dyDescent="0.3">
      <c r="G261" s="12"/>
      <c r="M261" s="12"/>
    </row>
    <row r="262" spans="7:13" ht="14.25" customHeight="1" x14ac:dyDescent="0.3">
      <c r="G262" s="12"/>
      <c r="M262" s="12"/>
    </row>
    <row r="263" spans="7:13" ht="14.25" customHeight="1" x14ac:dyDescent="0.3">
      <c r="G263" s="12"/>
      <c r="M263" s="12"/>
    </row>
    <row r="264" spans="7:13" ht="14.25" customHeight="1" x14ac:dyDescent="0.3">
      <c r="G264" s="12"/>
      <c r="M264" s="12"/>
    </row>
    <row r="265" spans="7:13" ht="14.25" customHeight="1" x14ac:dyDescent="0.3">
      <c r="G265" s="12"/>
      <c r="M265" s="12"/>
    </row>
    <row r="266" spans="7:13" ht="14.25" customHeight="1" x14ac:dyDescent="0.3">
      <c r="G266" s="12"/>
      <c r="M266" s="12"/>
    </row>
    <row r="267" spans="7:13" ht="14.25" customHeight="1" x14ac:dyDescent="0.3">
      <c r="G267" s="12"/>
      <c r="M267" s="12"/>
    </row>
    <row r="268" spans="7:13" ht="14.25" customHeight="1" x14ac:dyDescent="0.3">
      <c r="G268" s="12"/>
      <c r="M268" s="12"/>
    </row>
    <row r="269" spans="7:13" ht="14.25" customHeight="1" x14ac:dyDescent="0.3">
      <c r="G269" s="12"/>
      <c r="M269" s="12"/>
    </row>
    <row r="270" spans="7:13" ht="14.25" customHeight="1" x14ac:dyDescent="0.3">
      <c r="G270" s="12"/>
      <c r="M270" s="12"/>
    </row>
    <row r="271" spans="7:13" ht="14.25" customHeight="1" x14ac:dyDescent="0.3">
      <c r="G271" s="12"/>
      <c r="M271" s="12"/>
    </row>
    <row r="272" spans="7:13" ht="14.25" customHeight="1" x14ac:dyDescent="0.3">
      <c r="G272" s="12"/>
      <c r="M272" s="12"/>
    </row>
    <row r="273" spans="7:13" ht="14.25" customHeight="1" x14ac:dyDescent="0.3">
      <c r="G273" s="12"/>
      <c r="M273" s="12"/>
    </row>
    <row r="274" spans="7:13" ht="14.25" customHeight="1" x14ac:dyDescent="0.3">
      <c r="G274" s="12"/>
      <c r="M274" s="12"/>
    </row>
    <row r="275" spans="7:13" ht="14.25" customHeight="1" x14ac:dyDescent="0.3">
      <c r="G275" s="12"/>
      <c r="M275" s="12"/>
    </row>
    <row r="276" spans="7:13" ht="14.25" customHeight="1" x14ac:dyDescent="0.3">
      <c r="G276" s="12"/>
      <c r="M276" s="12"/>
    </row>
    <row r="277" spans="7:13" ht="14.25" customHeight="1" x14ac:dyDescent="0.3">
      <c r="G277" s="12"/>
      <c r="M277" s="12"/>
    </row>
    <row r="278" spans="7:13" ht="14.25" customHeight="1" x14ac:dyDescent="0.3">
      <c r="G278" s="12"/>
      <c r="M278" s="12"/>
    </row>
    <row r="279" spans="7:13" ht="14.25" customHeight="1" x14ac:dyDescent="0.3">
      <c r="G279" s="12"/>
      <c r="M279" s="12"/>
    </row>
    <row r="280" spans="7:13" ht="14.25" customHeight="1" x14ac:dyDescent="0.3">
      <c r="G280" s="12"/>
      <c r="M280" s="12"/>
    </row>
    <row r="281" spans="7:13" ht="14.25" customHeight="1" x14ac:dyDescent="0.3">
      <c r="G281" s="12"/>
      <c r="M281" s="12"/>
    </row>
    <row r="282" spans="7:13" ht="14.25" customHeight="1" x14ac:dyDescent="0.3">
      <c r="G282" s="12"/>
      <c r="M282" s="12"/>
    </row>
    <row r="283" spans="7:13" ht="14.25" customHeight="1" x14ac:dyDescent="0.3">
      <c r="G283" s="12"/>
      <c r="M283" s="12"/>
    </row>
    <row r="284" spans="7:13" ht="14.25" customHeight="1" x14ac:dyDescent="0.3">
      <c r="G284" s="12"/>
      <c r="M284" s="12"/>
    </row>
    <row r="285" spans="7:13" ht="14.25" customHeight="1" x14ac:dyDescent="0.3">
      <c r="G285" s="12"/>
      <c r="M285" s="12"/>
    </row>
    <row r="286" spans="7:13" ht="14.25" customHeight="1" x14ac:dyDescent="0.3">
      <c r="G286" s="12"/>
      <c r="M286" s="12"/>
    </row>
    <row r="287" spans="7:13" ht="14.25" customHeight="1" x14ac:dyDescent="0.3">
      <c r="G287" s="12"/>
      <c r="M287" s="12"/>
    </row>
    <row r="288" spans="7:13" ht="14.25" customHeight="1" x14ac:dyDescent="0.3">
      <c r="G288" s="12"/>
      <c r="M288" s="12"/>
    </row>
    <row r="289" spans="7:13" ht="14.25" customHeight="1" x14ac:dyDescent="0.3">
      <c r="G289" s="12"/>
      <c r="M289" s="12"/>
    </row>
    <row r="290" spans="7:13" ht="14.25" customHeight="1" x14ac:dyDescent="0.3">
      <c r="G290" s="12"/>
      <c r="M290" s="12"/>
    </row>
    <row r="291" spans="7:13" ht="14.25" customHeight="1" x14ac:dyDescent="0.3">
      <c r="G291" s="12"/>
      <c r="M291" s="12"/>
    </row>
    <row r="292" spans="7:13" ht="14.25" customHeight="1" x14ac:dyDescent="0.3">
      <c r="G292" s="12"/>
      <c r="M292" s="12"/>
    </row>
    <row r="293" spans="7:13" ht="14.25" customHeight="1" x14ac:dyDescent="0.3">
      <c r="G293" s="12"/>
      <c r="M293" s="12"/>
    </row>
    <row r="294" spans="7:13" ht="14.25" customHeight="1" x14ac:dyDescent="0.3">
      <c r="G294" s="12"/>
      <c r="M294" s="12"/>
    </row>
    <row r="295" spans="7:13" ht="14.25" customHeight="1" x14ac:dyDescent="0.3">
      <c r="G295" s="12"/>
      <c r="M295" s="12"/>
    </row>
    <row r="296" spans="7:13" ht="14.25" customHeight="1" x14ac:dyDescent="0.3">
      <c r="G296" s="12"/>
      <c r="M296" s="12"/>
    </row>
    <row r="297" spans="7:13" ht="14.25" customHeight="1" x14ac:dyDescent="0.3">
      <c r="G297" s="12"/>
      <c r="M297" s="12"/>
    </row>
    <row r="298" spans="7:13" ht="14.25" customHeight="1" x14ac:dyDescent="0.3">
      <c r="G298" s="12"/>
      <c r="M298" s="12"/>
    </row>
    <row r="299" spans="7:13" ht="14.25" customHeight="1" x14ac:dyDescent="0.3">
      <c r="G299" s="12"/>
      <c r="M299" s="12"/>
    </row>
    <row r="300" spans="7:13" ht="14.25" customHeight="1" x14ac:dyDescent="0.3">
      <c r="G300" s="12"/>
      <c r="M300" s="12"/>
    </row>
    <row r="301" spans="7:13" ht="14.25" customHeight="1" x14ac:dyDescent="0.3">
      <c r="G301" s="12"/>
      <c r="M301" s="12"/>
    </row>
    <row r="302" spans="7:13" ht="14.25" customHeight="1" x14ac:dyDescent="0.3">
      <c r="G302" s="12"/>
      <c r="M302" s="12"/>
    </row>
    <row r="303" spans="7:13" ht="14.25" customHeight="1" x14ac:dyDescent="0.3">
      <c r="G303" s="12"/>
      <c r="M303" s="12"/>
    </row>
    <row r="304" spans="7:13" ht="14.25" customHeight="1" x14ac:dyDescent="0.3">
      <c r="G304" s="12"/>
      <c r="M304" s="12"/>
    </row>
    <row r="305" spans="7:13" ht="14.25" customHeight="1" x14ac:dyDescent="0.3">
      <c r="G305" s="12"/>
      <c r="M305" s="12"/>
    </row>
    <row r="306" spans="7:13" ht="14.25" customHeight="1" x14ac:dyDescent="0.3">
      <c r="G306" s="12"/>
      <c r="M306" s="12"/>
    </row>
    <row r="307" spans="7:13" ht="14.25" customHeight="1" x14ac:dyDescent="0.3">
      <c r="G307" s="12"/>
      <c r="M307" s="12"/>
    </row>
    <row r="308" spans="7:13" ht="14.25" customHeight="1" x14ac:dyDescent="0.3">
      <c r="G308" s="12"/>
      <c r="M308" s="12"/>
    </row>
    <row r="309" spans="7:13" ht="14.25" customHeight="1" x14ac:dyDescent="0.3">
      <c r="G309" s="12"/>
      <c r="M309" s="12"/>
    </row>
    <row r="310" spans="7:13" ht="14.25" customHeight="1" x14ac:dyDescent="0.3">
      <c r="G310" s="12"/>
      <c r="M310" s="12"/>
    </row>
    <row r="311" spans="7:13" ht="14.25" customHeight="1" x14ac:dyDescent="0.3">
      <c r="G311" s="12"/>
      <c r="M311" s="12"/>
    </row>
    <row r="312" spans="7:13" ht="14.25" customHeight="1" x14ac:dyDescent="0.3">
      <c r="G312" s="12"/>
      <c r="M312" s="12"/>
    </row>
    <row r="313" spans="7:13" ht="14.25" customHeight="1" x14ac:dyDescent="0.3">
      <c r="G313" s="12"/>
      <c r="M313" s="12"/>
    </row>
    <row r="314" spans="7:13" ht="14.25" customHeight="1" x14ac:dyDescent="0.3">
      <c r="G314" s="12"/>
      <c r="M314" s="12"/>
    </row>
    <row r="315" spans="7:13" ht="14.25" customHeight="1" x14ac:dyDescent="0.3">
      <c r="G315" s="12"/>
      <c r="M315" s="12"/>
    </row>
    <row r="316" spans="7:13" ht="14.25" customHeight="1" x14ac:dyDescent="0.3">
      <c r="G316" s="12"/>
      <c r="M316" s="12"/>
    </row>
    <row r="317" spans="7:13" ht="14.25" customHeight="1" x14ac:dyDescent="0.3">
      <c r="G317" s="12"/>
      <c r="M317" s="12"/>
    </row>
    <row r="318" spans="7:13" ht="14.25" customHeight="1" x14ac:dyDescent="0.3">
      <c r="G318" s="12"/>
      <c r="M318" s="12"/>
    </row>
    <row r="319" spans="7:13" ht="14.25" customHeight="1" x14ac:dyDescent="0.3">
      <c r="G319" s="12"/>
      <c r="M319" s="12"/>
    </row>
    <row r="320" spans="7:13" ht="14.25" customHeight="1" x14ac:dyDescent="0.3">
      <c r="G320" s="12"/>
      <c r="M320" s="12"/>
    </row>
    <row r="321" spans="7:13" ht="14.25" customHeight="1" x14ac:dyDescent="0.3">
      <c r="G321" s="12"/>
      <c r="M321" s="12"/>
    </row>
    <row r="322" spans="7:13" ht="14.25" customHeight="1" x14ac:dyDescent="0.3">
      <c r="G322" s="12"/>
      <c r="M322" s="12"/>
    </row>
    <row r="323" spans="7:13" ht="14.25" customHeight="1" x14ac:dyDescent="0.3">
      <c r="G323" s="12"/>
      <c r="M323" s="12"/>
    </row>
    <row r="324" spans="7:13" ht="14.25" customHeight="1" x14ac:dyDescent="0.3">
      <c r="G324" s="12"/>
      <c r="M324" s="12"/>
    </row>
    <row r="325" spans="7:13" ht="14.25" customHeight="1" x14ac:dyDescent="0.3">
      <c r="G325" s="12"/>
      <c r="M325" s="12"/>
    </row>
    <row r="326" spans="7:13" ht="14.25" customHeight="1" x14ac:dyDescent="0.3">
      <c r="G326" s="12"/>
      <c r="M326" s="12"/>
    </row>
    <row r="327" spans="7:13" ht="14.25" customHeight="1" x14ac:dyDescent="0.3">
      <c r="G327" s="12"/>
      <c r="M327" s="12"/>
    </row>
    <row r="328" spans="7:13" ht="14.25" customHeight="1" x14ac:dyDescent="0.3">
      <c r="G328" s="12"/>
      <c r="M328" s="12"/>
    </row>
    <row r="329" spans="7:13" ht="14.25" customHeight="1" x14ac:dyDescent="0.3">
      <c r="G329" s="12"/>
      <c r="M329" s="12"/>
    </row>
    <row r="330" spans="7:13" ht="14.25" customHeight="1" x14ac:dyDescent="0.3">
      <c r="G330" s="12"/>
      <c r="M330" s="12"/>
    </row>
    <row r="331" spans="7:13" ht="14.25" customHeight="1" x14ac:dyDescent="0.3">
      <c r="G331" s="12"/>
      <c r="M331" s="12"/>
    </row>
    <row r="332" spans="7:13" ht="14.25" customHeight="1" x14ac:dyDescent="0.3">
      <c r="G332" s="12"/>
      <c r="M332" s="12"/>
    </row>
    <row r="333" spans="7:13" ht="14.25" customHeight="1" x14ac:dyDescent="0.3">
      <c r="G333" s="12"/>
      <c r="M333" s="12"/>
    </row>
    <row r="334" spans="7:13" ht="14.25" customHeight="1" x14ac:dyDescent="0.3">
      <c r="G334" s="12"/>
      <c r="M334" s="12"/>
    </row>
    <row r="335" spans="7:13" ht="14.25" customHeight="1" x14ac:dyDescent="0.3">
      <c r="G335" s="12"/>
      <c r="M335" s="12"/>
    </row>
    <row r="336" spans="7:13" ht="14.25" customHeight="1" x14ac:dyDescent="0.3">
      <c r="G336" s="12"/>
      <c r="M336" s="12"/>
    </row>
    <row r="337" spans="7:13" ht="14.25" customHeight="1" x14ac:dyDescent="0.3">
      <c r="G337" s="12"/>
      <c r="M337" s="12"/>
    </row>
    <row r="338" spans="7:13" ht="14.25" customHeight="1" x14ac:dyDescent="0.3">
      <c r="G338" s="12"/>
      <c r="M338" s="12"/>
    </row>
    <row r="339" spans="7:13" ht="14.25" customHeight="1" x14ac:dyDescent="0.3">
      <c r="G339" s="12"/>
      <c r="M339" s="12"/>
    </row>
    <row r="340" spans="7:13" ht="14.25" customHeight="1" x14ac:dyDescent="0.3">
      <c r="G340" s="12"/>
      <c r="M340" s="12"/>
    </row>
    <row r="341" spans="7:13" ht="14.25" customHeight="1" x14ac:dyDescent="0.3">
      <c r="G341" s="12"/>
      <c r="M341" s="12"/>
    </row>
    <row r="342" spans="7:13" ht="14.25" customHeight="1" x14ac:dyDescent="0.3">
      <c r="G342" s="12"/>
      <c r="M342" s="12"/>
    </row>
    <row r="343" spans="7:13" ht="14.25" customHeight="1" x14ac:dyDescent="0.3">
      <c r="G343" s="12"/>
      <c r="M343" s="12"/>
    </row>
    <row r="344" spans="7:13" ht="14.25" customHeight="1" x14ac:dyDescent="0.3">
      <c r="G344" s="12"/>
      <c r="M344" s="12"/>
    </row>
    <row r="345" spans="7:13" ht="14.25" customHeight="1" x14ac:dyDescent="0.3">
      <c r="G345" s="12"/>
      <c r="M345" s="12"/>
    </row>
    <row r="346" spans="7:13" ht="14.25" customHeight="1" x14ac:dyDescent="0.3">
      <c r="G346" s="12"/>
      <c r="M346" s="12"/>
    </row>
    <row r="347" spans="7:13" ht="14.25" customHeight="1" x14ac:dyDescent="0.3">
      <c r="G347" s="12"/>
      <c r="M347" s="12"/>
    </row>
    <row r="348" spans="7:13" ht="14.25" customHeight="1" x14ac:dyDescent="0.3">
      <c r="G348" s="12"/>
      <c r="M348" s="12"/>
    </row>
    <row r="349" spans="7:13" ht="14.25" customHeight="1" x14ac:dyDescent="0.3">
      <c r="G349" s="12"/>
      <c r="M349" s="12"/>
    </row>
    <row r="350" spans="7:13" ht="14.25" customHeight="1" x14ac:dyDescent="0.3">
      <c r="G350" s="12"/>
      <c r="M350" s="12"/>
    </row>
    <row r="351" spans="7:13" ht="14.25" customHeight="1" x14ac:dyDescent="0.3">
      <c r="G351" s="12"/>
      <c r="M351" s="12"/>
    </row>
    <row r="352" spans="7:13" ht="14.25" customHeight="1" x14ac:dyDescent="0.3">
      <c r="G352" s="12"/>
      <c r="M352" s="12"/>
    </row>
    <row r="353" spans="7:13" ht="14.25" customHeight="1" x14ac:dyDescent="0.3">
      <c r="G353" s="12"/>
      <c r="M353" s="12"/>
    </row>
    <row r="354" spans="7:13" ht="14.25" customHeight="1" x14ac:dyDescent="0.3">
      <c r="G354" s="12"/>
      <c r="M354" s="12"/>
    </row>
    <row r="355" spans="7:13" ht="14.25" customHeight="1" x14ac:dyDescent="0.3">
      <c r="G355" s="12"/>
      <c r="M355" s="12"/>
    </row>
    <row r="356" spans="7:13" ht="14.25" customHeight="1" x14ac:dyDescent="0.3">
      <c r="G356" s="12"/>
      <c r="M356" s="12"/>
    </row>
    <row r="357" spans="7:13" ht="14.25" customHeight="1" x14ac:dyDescent="0.3">
      <c r="G357" s="12"/>
      <c r="M357" s="12"/>
    </row>
    <row r="358" spans="7:13" ht="14.25" customHeight="1" x14ac:dyDescent="0.3">
      <c r="G358" s="12"/>
      <c r="M358" s="12"/>
    </row>
    <row r="359" spans="7:13" ht="14.25" customHeight="1" x14ac:dyDescent="0.3">
      <c r="G359" s="12"/>
      <c r="M359" s="12"/>
    </row>
    <row r="360" spans="7:13" ht="14.25" customHeight="1" x14ac:dyDescent="0.3">
      <c r="G360" s="12"/>
      <c r="M360" s="12"/>
    </row>
    <row r="361" spans="7:13" ht="14.25" customHeight="1" x14ac:dyDescent="0.3">
      <c r="G361" s="12"/>
      <c r="M361" s="12"/>
    </row>
    <row r="362" spans="7:13" ht="14.25" customHeight="1" x14ac:dyDescent="0.3">
      <c r="G362" s="12"/>
      <c r="M362" s="12"/>
    </row>
    <row r="363" spans="7:13" ht="14.25" customHeight="1" x14ac:dyDescent="0.3">
      <c r="G363" s="12"/>
      <c r="M363" s="12"/>
    </row>
    <row r="364" spans="7:13" ht="14.25" customHeight="1" x14ac:dyDescent="0.3">
      <c r="G364" s="12"/>
      <c r="M364" s="12"/>
    </row>
    <row r="365" spans="7:13" ht="14.25" customHeight="1" x14ac:dyDescent="0.3">
      <c r="G365" s="12"/>
      <c r="M365" s="12"/>
    </row>
    <row r="366" spans="7:13" ht="14.25" customHeight="1" x14ac:dyDescent="0.3">
      <c r="G366" s="12"/>
      <c r="M366" s="12"/>
    </row>
    <row r="367" spans="7:13" ht="14.25" customHeight="1" x14ac:dyDescent="0.3">
      <c r="G367" s="12"/>
      <c r="M367" s="12"/>
    </row>
    <row r="368" spans="7:13" ht="14.25" customHeight="1" x14ac:dyDescent="0.3">
      <c r="G368" s="12"/>
      <c r="M368" s="12"/>
    </row>
    <row r="369" spans="7:13" ht="14.25" customHeight="1" x14ac:dyDescent="0.3">
      <c r="G369" s="12"/>
      <c r="M369" s="12"/>
    </row>
    <row r="370" spans="7:13" ht="14.25" customHeight="1" x14ac:dyDescent="0.3">
      <c r="G370" s="12"/>
      <c r="M370" s="12"/>
    </row>
    <row r="371" spans="7:13" ht="14.25" customHeight="1" x14ac:dyDescent="0.3">
      <c r="G371" s="12"/>
      <c r="M371" s="12"/>
    </row>
    <row r="372" spans="7:13" ht="14.25" customHeight="1" x14ac:dyDescent="0.3">
      <c r="G372" s="12"/>
      <c r="M372" s="12"/>
    </row>
    <row r="373" spans="7:13" ht="14.25" customHeight="1" x14ac:dyDescent="0.3">
      <c r="G373" s="12"/>
      <c r="M373" s="12"/>
    </row>
    <row r="374" spans="7:13" ht="14.25" customHeight="1" x14ac:dyDescent="0.3">
      <c r="G374" s="12"/>
      <c r="M374" s="12"/>
    </row>
    <row r="375" spans="7:13" ht="14.25" customHeight="1" x14ac:dyDescent="0.3">
      <c r="G375" s="12"/>
      <c r="M375" s="12"/>
    </row>
    <row r="376" spans="7:13" ht="14.25" customHeight="1" x14ac:dyDescent="0.3">
      <c r="G376" s="12"/>
      <c r="M376" s="12"/>
    </row>
    <row r="377" spans="7:13" ht="14.25" customHeight="1" x14ac:dyDescent="0.3">
      <c r="G377" s="12"/>
      <c r="M377" s="12"/>
    </row>
    <row r="378" spans="7:13" ht="14.25" customHeight="1" x14ac:dyDescent="0.3">
      <c r="G378" s="12"/>
      <c r="M378" s="12"/>
    </row>
    <row r="379" spans="7:13" ht="14.25" customHeight="1" x14ac:dyDescent="0.3">
      <c r="G379" s="12"/>
      <c r="M379" s="12"/>
    </row>
    <row r="380" spans="7:13" ht="14.25" customHeight="1" x14ac:dyDescent="0.3">
      <c r="G380" s="12"/>
      <c r="M380" s="12"/>
    </row>
    <row r="381" spans="7:13" ht="14.25" customHeight="1" x14ac:dyDescent="0.3">
      <c r="G381" s="12"/>
      <c r="M381" s="12"/>
    </row>
    <row r="382" spans="7:13" ht="14.25" customHeight="1" x14ac:dyDescent="0.3">
      <c r="G382" s="12"/>
      <c r="M382" s="12"/>
    </row>
    <row r="383" spans="7:13" ht="14.25" customHeight="1" x14ac:dyDescent="0.3">
      <c r="G383" s="12"/>
      <c r="M383" s="12"/>
    </row>
    <row r="384" spans="7:13" ht="14.25" customHeight="1" x14ac:dyDescent="0.3">
      <c r="G384" s="12"/>
      <c r="M384" s="12"/>
    </row>
    <row r="385" spans="7:13" ht="14.25" customHeight="1" x14ac:dyDescent="0.3">
      <c r="G385" s="12"/>
      <c r="M385" s="12"/>
    </row>
    <row r="386" spans="7:13" ht="14.25" customHeight="1" x14ac:dyDescent="0.3">
      <c r="G386" s="12"/>
      <c r="M386" s="12"/>
    </row>
    <row r="387" spans="7:13" ht="14.25" customHeight="1" x14ac:dyDescent="0.3">
      <c r="G387" s="12"/>
      <c r="M387" s="12"/>
    </row>
    <row r="388" spans="7:13" ht="14.25" customHeight="1" x14ac:dyDescent="0.3">
      <c r="G388" s="12"/>
      <c r="M388" s="12"/>
    </row>
    <row r="389" spans="7:13" ht="14.25" customHeight="1" x14ac:dyDescent="0.3">
      <c r="G389" s="12"/>
      <c r="M389" s="12"/>
    </row>
    <row r="390" spans="7:13" ht="14.25" customHeight="1" x14ac:dyDescent="0.3">
      <c r="G390" s="12"/>
      <c r="M390" s="12"/>
    </row>
    <row r="391" spans="7:13" ht="14.25" customHeight="1" x14ac:dyDescent="0.3">
      <c r="G391" s="12"/>
      <c r="M391" s="12"/>
    </row>
    <row r="392" spans="7:13" ht="14.25" customHeight="1" x14ac:dyDescent="0.3">
      <c r="G392" s="12"/>
      <c r="M392" s="12"/>
    </row>
    <row r="393" spans="7:13" ht="14.25" customHeight="1" x14ac:dyDescent="0.3">
      <c r="G393" s="12"/>
      <c r="M393" s="12"/>
    </row>
    <row r="394" spans="7:13" ht="14.25" customHeight="1" x14ac:dyDescent="0.3">
      <c r="G394" s="12"/>
      <c r="M394" s="12"/>
    </row>
    <row r="395" spans="7:13" ht="14.25" customHeight="1" x14ac:dyDescent="0.3">
      <c r="G395" s="12"/>
      <c r="M395" s="12"/>
    </row>
    <row r="396" spans="7:13" ht="14.25" customHeight="1" x14ac:dyDescent="0.3">
      <c r="G396" s="12"/>
      <c r="M396" s="12"/>
    </row>
    <row r="397" spans="7:13" ht="14.25" customHeight="1" x14ac:dyDescent="0.3">
      <c r="G397" s="12"/>
      <c r="M397" s="12"/>
    </row>
    <row r="398" spans="7:13" ht="14.25" customHeight="1" x14ac:dyDescent="0.3">
      <c r="G398" s="12"/>
      <c r="M398" s="12"/>
    </row>
    <row r="399" spans="7:13" ht="14.25" customHeight="1" x14ac:dyDescent="0.3">
      <c r="G399" s="12"/>
      <c r="M399" s="12"/>
    </row>
    <row r="400" spans="7:13" ht="14.25" customHeight="1" x14ac:dyDescent="0.3">
      <c r="G400" s="12"/>
      <c r="M400" s="12"/>
    </row>
    <row r="401" spans="7:13" ht="14.25" customHeight="1" x14ac:dyDescent="0.3">
      <c r="G401" s="12"/>
      <c r="M401" s="12"/>
    </row>
    <row r="402" spans="7:13" ht="14.25" customHeight="1" x14ac:dyDescent="0.3">
      <c r="G402" s="12"/>
      <c r="M402" s="12"/>
    </row>
    <row r="403" spans="7:13" ht="14.25" customHeight="1" x14ac:dyDescent="0.3">
      <c r="G403" s="12"/>
      <c r="M403" s="12"/>
    </row>
    <row r="404" spans="7:13" ht="14.25" customHeight="1" x14ac:dyDescent="0.3">
      <c r="G404" s="12"/>
      <c r="M404" s="12"/>
    </row>
    <row r="405" spans="7:13" ht="14.25" customHeight="1" x14ac:dyDescent="0.3">
      <c r="G405" s="12"/>
      <c r="M405" s="12"/>
    </row>
    <row r="406" spans="7:13" ht="14.25" customHeight="1" x14ac:dyDescent="0.3">
      <c r="G406" s="12"/>
      <c r="M406" s="12"/>
    </row>
    <row r="407" spans="7:13" ht="14.25" customHeight="1" x14ac:dyDescent="0.3">
      <c r="G407" s="12"/>
      <c r="M407" s="12"/>
    </row>
    <row r="408" spans="7:13" ht="14.25" customHeight="1" x14ac:dyDescent="0.3">
      <c r="G408" s="12"/>
      <c r="M408" s="12"/>
    </row>
    <row r="409" spans="7:13" ht="14.25" customHeight="1" x14ac:dyDescent="0.3">
      <c r="G409" s="12"/>
      <c r="M409" s="12"/>
    </row>
    <row r="410" spans="7:13" ht="14.25" customHeight="1" x14ac:dyDescent="0.3">
      <c r="G410" s="12"/>
      <c r="M410" s="12"/>
    </row>
    <row r="411" spans="7:13" ht="14.25" customHeight="1" x14ac:dyDescent="0.3">
      <c r="G411" s="12"/>
      <c r="M411" s="12"/>
    </row>
    <row r="412" spans="7:13" ht="14.25" customHeight="1" x14ac:dyDescent="0.3">
      <c r="G412" s="12"/>
      <c r="M412" s="12"/>
    </row>
    <row r="413" spans="7:13" ht="14.25" customHeight="1" x14ac:dyDescent="0.3">
      <c r="G413" s="12"/>
      <c r="M413" s="12"/>
    </row>
    <row r="414" spans="7:13" ht="14.25" customHeight="1" x14ac:dyDescent="0.3">
      <c r="G414" s="12"/>
      <c r="M414" s="12"/>
    </row>
    <row r="415" spans="7:13" ht="14.25" customHeight="1" x14ac:dyDescent="0.3">
      <c r="G415" s="12"/>
      <c r="M415" s="12"/>
    </row>
    <row r="416" spans="7:13" ht="14.25" customHeight="1" x14ac:dyDescent="0.3">
      <c r="G416" s="12"/>
      <c r="M416" s="12"/>
    </row>
    <row r="417" spans="7:13" ht="14.25" customHeight="1" x14ac:dyDescent="0.3">
      <c r="G417" s="12"/>
      <c r="M417" s="12"/>
    </row>
    <row r="418" spans="7:13" ht="14.25" customHeight="1" x14ac:dyDescent="0.3">
      <c r="G418" s="12"/>
      <c r="M418" s="12"/>
    </row>
    <row r="419" spans="7:13" ht="14.25" customHeight="1" x14ac:dyDescent="0.3">
      <c r="G419" s="12"/>
      <c r="M419" s="12"/>
    </row>
    <row r="420" spans="7:13" ht="14.25" customHeight="1" x14ac:dyDescent="0.3">
      <c r="G420" s="12"/>
      <c r="M420" s="12"/>
    </row>
    <row r="421" spans="7:13" ht="14.25" customHeight="1" x14ac:dyDescent="0.3">
      <c r="G421" s="12"/>
      <c r="M421" s="12"/>
    </row>
    <row r="422" spans="7:13" ht="14.25" customHeight="1" x14ac:dyDescent="0.3">
      <c r="G422" s="12"/>
      <c r="M422" s="12"/>
    </row>
    <row r="423" spans="7:13" ht="14.25" customHeight="1" x14ac:dyDescent="0.3">
      <c r="G423" s="12"/>
      <c r="M423" s="12"/>
    </row>
    <row r="424" spans="7:13" ht="14.25" customHeight="1" x14ac:dyDescent="0.3">
      <c r="G424" s="12"/>
      <c r="M424" s="12"/>
    </row>
    <row r="425" spans="7:13" ht="14.25" customHeight="1" x14ac:dyDescent="0.3">
      <c r="G425" s="12"/>
      <c r="M425" s="12"/>
    </row>
    <row r="426" spans="7:13" ht="14.25" customHeight="1" x14ac:dyDescent="0.3">
      <c r="G426" s="12"/>
      <c r="M426" s="12"/>
    </row>
    <row r="427" spans="7:13" ht="14.25" customHeight="1" x14ac:dyDescent="0.3">
      <c r="G427" s="12"/>
      <c r="M427" s="12"/>
    </row>
    <row r="428" spans="7:13" ht="14.25" customHeight="1" x14ac:dyDescent="0.3">
      <c r="G428" s="12"/>
      <c r="M428" s="12"/>
    </row>
    <row r="429" spans="7:13" ht="14.25" customHeight="1" x14ac:dyDescent="0.3">
      <c r="G429" s="12"/>
      <c r="M429" s="12"/>
    </row>
    <row r="430" spans="7:13" ht="14.25" customHeight="1" x14ac:dyDescent="0.3">
      <c r="G430" s="12"/>
      <c r="M430" s="12"/>
    </row>
    <row r="431" spans="7:13" ht="14.25" customHeight="1" x14ac:dyDescent="0.3">
      <c r="G431" s="12"/>
      <c r="M431" s="12"/>
    </row>
    <row r="432" spans="7:13" ht="14.25" customHeight="1" x14ac:dyDescent="0.3">
      <c r="G432" s="12"/>
      <c r="M432" s="12"/>
    </row>
    <row r="433" spans="7:13" ht="14.25" customHeight="1" x14ac:dyDescent="0.3">
      <c r="G433" s="12"/>
      <c r="M433" s="12"/>
    </row>
    <row r="434" spans="7:13" ht="14.25" customHeight="1" x14ac:dyDescent="0.3">
      <c r="G434" s="12"/>
      <c r="M434" s="12"/>
    </row>
    <row r="435" spans="7:13" ht="14.25" customHeight="1" x14ac:dyDescent="0.3">
      <c r="G435" s="12"/>
      <c r="M435" s="12"/>
    </row>
    <row r="436" spans="7:13" ht="14.25" customHeight="1" x14ac:dyDescent="0.3">
      <c r="G436" s="12"/>
      <c r="M436" s="12"/>
    </row>
    <row r="437" spans="7:13" ht="14.25" customHeight="1" x14ac:dyDescent="0.3">
      <c r="G437" s="12"/>
      <c r="M437" s="12"/>
    </row>
    <row r="438" spans="7:13" ht="14.25" customHeight="1" x14ac:dyDescent="0.3">
      <c r="G438" s="12"/>
      <c r="M438" s="12"/>
    </row>
    <row r="439" spans="7:13" ht="14.25" customHeight="1" x14ac:dyDescent="0.3">
      <c r="G439" s="12"/>
      <c r="M439" s="12"/>
    </row>
    <row r="440" spans="7:13" ht="14.25" customHeight="1" x14ac:dyDescent="0.3">
      <c r="G440" s="12"/>
      <c r="M440" s="12"/>
    </row>
    <row r="441" spans="7:13" ht="14.25" customHeight="1" x14ac:dyDescent="0.3">
      <c r="G441" s="12"/>
      <c r="M441" s="12"/>
    </row>
    <row r="442" spans="7:13" ht="14.25" customHeight="1" x14ac:dyDescent="0.3">
      <c r="G442" s="12"/>
      <c r="M442" s="12"/>
    </row>
    <row r="443" spans="7:13" ht="14.25" customHeight="1" x14ac:dyDescent="0.3">
      <c r="G443" s="12"/>
      <c r="M443" s="12"/>
    </row>
    <row r="444" spans="7:13" ht="14.25" customHeight="1" x14ac:dyDescent="0.3">
      <c r="G444" s="12"/>
      <c r="M444" s="12"/>
    </row>
    <row r="445" spans="7:13" ht="14.25" customHeight="1" x14ac:dyDescent="0.3">
      <c r="G445" s="12"/>
      <c r="M445" s="12"/>
    </row>
    <row r="446" spans="7:13" ht="14.25" customHeight="1" x14ac:dyDescent="0.3">
      <c r="G446" s="12"/>
      <c r="M446" s="12"/>
    </row>
    <row r="447" spans="7:13" ht="14.25" customHeight="1" x14ac:dyDescent="0.3">
      <c r="G447" s="12"/>
      <c r="M447" s="12"/>
    </row>
    <row r="448" spans="7:13" ht="14.25" customHeight="1" x14ac:dyDescent="0.3">
      <c r="G448" s="12"/>
      <c r="M448" s="12"/>
    </row>
    <row r="449" spans="7:13" ht="14.25" customHeight="1" x14ac:dyDescent="0.3">
      <c r="G449" s="12"/>
      <c r="M449" s="12"/>
    </row>
    <row r="450" spans="7:13" ht="14.25" customHeight="1" x14ac:dyDescent="0.3">
      <c r="G450" s="12"/>
      <c r="M450" s="12"/>
    </row>
    <row r="451" spans="7:13" ht="14.25" customHeight="1" x14ac:dyDescent="0.3">
      <c r="G451" s="12"/>
      <c r="M451" s="12"/>
    </row>
    <row r="452" spans="7:13" ht="14.25" customHeight="1" x14ac:dyDescent="0.3">
      <c r="G452" s="12"/>
      <c r="M452" s="12"/>
    </row>
    <row r="453" spans="7:13" ht="14.25" customHeight="1" x14ac:dyDescent="0.3">
      <c r="G453" s="12"/>
      <c r="M453" s="12"/>
    </row>
    <row r="454" spans="7:13" ht="14.25" customHeight="1" x14ac:dyDescent="0.3">
      <c r="G454" s="12"/>
      <c r="M454" s="12"/>
    </row>
    <row r="455" spans="7:13" ht="14.25" customHeight="1" x14ac:dyDescent="0.3">
      <c r="G455" s="12"/>
      <c r="M455" s="12"/>
    </row>
    <row r="456" spans="7:13" ht="14.25" customHeight="1" x14ac:dyDescent="0.3">
      <c r="G456" s="12"/>
      <c r="M456" s="12"/>
    </row>
    <row r="457" spans="7:13" ht="14.25" customHeight="1" x14ac:dyDescent="0.3">
      <c r="G457" s="12"/>
      <c r="M457" s="12"/>
    </row>
    <row r="458" spans="7:13" ht="14.25" customHeight="1" x14ac:dyDescent="0.3">
      <c r="G458" s="12"/>
      <c r="M458" s="12"/>
    </row>
    <row r="459" spans="7:13" ht="14.25" customHeight="1" x14ac:dyDescent="0.3">
      <c r="G459" s="12"/>
      <c r="M459" s="12"/>
    </row>
    <row r="460" spans="7:13" ht="14.25" customHeight="1" x14ac:dyDescent="0.3">
      <c r="G460" s="12"/>
      <c r="M460" s="12"/>
    </row>
    <row r="461" spans="7:13" ht="14.25" customHeight="1" x14ac:dyDescent="0.3">
      <c r="G461" s="12"/>
      <c r="M461" s="12"/>
    </row>
    <row r="462" spans="7:13" ht="14.25" customHeight="1" x14ac:dyDescent="0.3">
      <c r="G462" s="12"/>
      <c r="M462" s="12"/>
    </row>
    <row r="463" spans="7:13" ht="14.25" customHeight="1" x14ac:dyDescent="0.3">
      <c r="G463" s="12"/>
      <c r="M463" s="12"/>
    </row>
    <row r="464" spans="7:13" ht="14.25" customHeight="1" x14ac:dyDescent="0.3">
      <c r="G464" s="12"/>
      <c r="M464" s="12"/>
    </row>
    <row r="465" spans="7:13" ht="14.25" customHeight="1" x14ac:dyDescent="0.3">
      <c r="G465" s="12"/>
      <c r="M465" s="12"/>
    </row>
    <row r="466" spans="7:13" ht="14.25" customHeight="1" x14ac:dyDescent="0.3">
      <c r="G466" s="12"/>
      <c r="M466" s="12"/>
    </row>
    <row r="467" spans="7:13" ht="14.25" customHeight="1" x14ac:dyDescent="0.3">
      <c r="G467" s="12"/>
      <c r="M467" s="12"/>
    </row>
    <row r="468" spans="7:13" ht="14.25" customHeight="1" x14ac:dyDescent="0.3">
      <c r="G468" s="12"/>
      <c r="M468" s="12"/>
    </row>
    <row r="469" spans="7:13" ht="14.25" customHeight="1" x14ac:dyDescent="0.3">
      <c r="G469" s="12"/>
      <c r="M469" s="12"/>
    </row>
    <row r="470" spans="7:13" ht="14.25" customHeight="1" x14ac:dyDescent="0.3">
      <c r="G470" s="12"/>
      <c r="M470" s="12"/>
    </row>
    <row r="471" spans="7:13" ht="14.25" customHeight="1" x14ac:dyDescent="0.3">
      <c r="G471" s="12"/>
      <c r="M471" s="12"/>
    </row>
    <row r="472" spans="7:13" ht="14.25" customHeight="1" x14ac:dyDescent="0.3">
      <c r="G472" s="12"/>
      <c r="M472" s="12"/>
    </row>
    <row r="473" spans="7:13" ht="14.25" customHeight="1" x14ac:dyDescent="0.3">
      <c r="G473" s="12"/>
      <c r="M473" s="12"/>
    </row>
    <row r="474" spans="7:13" ht="14.25" customHeight="1" x14ac:dyDescent="0.3">
      <c r="G474" s="12"/>
      <c r="M474" s="12"/>
    </row>
    <row r="475" spans="7:13" ht="14.25" customHeight="1" x14ac:dyDescent="0.3">
      <c r="G475" s="12"/>
      <c r="M475" s="12"/>
    </row>
    <row r="476" spans="7:13" ht="14.25" customHeight="1" x14ac:dyDescent="0.3">
      <c r="G476" s="12"/>
      <c r="M476" s="12"/>
    </row>
    <row r="477" spans="7:13" ht="14.25" customHeight="1" x14ac:dyDescent="0.3">
      <c r="G477" s="12"/>
      <c r="M477" s="12"/>
    </row>
    <row r="478" spans="7:13" ht="14.25" customHeight="1" x14ac:dyDescent="0.3">
      <c r="G478" s="12"/>
      <c r="M478" s="12"/>
    </row>
    <row r="479" spans="7:13" ht="14.25" customHeight="1" x14ac:dyDescent="0.3">
      <c r="G479" s="12"/>
      <c r="M479" s="12"/>
    </row>
    <row r="480" spans="7:13" ht="14.25" customHeight="1" x14ac:dyDescent="0.3">
      <c r="G480" s="12"/>
      <c r="M480" s="12"/>
    </row>
    <row r="481" spans="7:13" ht="14.25" customHeight="1" x14ac:dyDescent="0.3">
      <c r="G481" s="12"/>
      <c r="M481" s="12"/>
    </row>
    <row r="482" spans="7:13" ht="14.25" customHeight="1" x14ac:dyDescent="0.3">
      <c r="G482" s="12"/>
      <c r="M482" s="12"/>
    </row>
    <row r="483" spans="7:13" ht="14.25" customHeight="1" x14ac:dyDescent="0.3">
      <c r="G483" s="12"/>
      <c r="M483" s="12"/>
    </row>
    <row r="484" spans="7:13" ht="14.25" customHeight="1" x14ac:dyDescent="0.3">
      <c r="G484" s="12"/>
      <c r="M484" s="12"/>
    </row>
    <row r="485" spans="7:13" ht="14.25" customHeight="1" x14ac:dyDescent="0.3">
      <c r="G485" s="12"/>
      <c r="M485" s="12"/>
    </row>
    <row r="486" spans="7:13" ht="14.25" customHeight="1" x14ac:dyDescent="0.3">
      <c r="G486" s="12"/>
      <c r="M486" s="12"/>
    </row>
    <row r="487" spans="7:13" ht="14.25" customHeight="1" x14ac:dyDescent="0.3">
      <c r="G487" s="12"/>
      <c r="M487" s="12"/>
    </row>
    <row r="488" spans="7:13" ht="14.25" customHeight="1" x14ac:dyDescent="0.3">
      <c r="G488" s="12"/>
      <c r="M488" s="12"/>
    </row>
    <row r="489" spans="7:13" ht="14.25" customHeight="1" x14ac:dyDescent="0.3">
      <c r="G489" s="12"/>
      <c r="M489" s="12"/>
    </row>
    <row r="490" spans="7:13" ht="14.25" customHeight="1" x14ac:dyDescent="0.3">
      <c r="G490" s="12"/>
      <c r="M490" s="12"/>
    </row>
    <row r="491" spans="7:13" ht="14.25" customHeight="1" x14ac:dyDescent="0.3">
      <c r="G491" s="12"/>
      <c r="M491" s="12"/>
    </row>
    <row r="492" spans="7:13" ht="14.25" customHeight="1" x14ac:dyDescent="0.3">
      <c r="G492" s="12"/>
      <c r="M492" s="12"/>
    </row>
    <row r="493" spans="7:13" ht="14.25" customHeight="1" x14ac:dyDescent="0.3">
      <c r="G493" s="12"/>
      <c r="M493" s="12"/>
    </row>
    <row r="494" spans="7:13" ht="14.25" customHeight="1" x14ac:dyDescent="0.3">
      <c r="G494" s="12"/>
      <c r="M494" s="12"/>
    </row>
    <row r="495" spans="7:13" ht="14.25" customHeight="1" x14ac:dyDescent="0.3">
      <c r="G495" s="12"/>
      <c r="M495" s="12"/>
    </row>
    <row r="496" spans="7:13" ht="14.25" customHeight="1" x14ac:dyDescent="0.3">
      <c r="G496" s="12"/>
      <c r="M496" s="12"/>
    </row>
    <row r="497" spans="7:13" ht="14.25" customHeight="1" x14ac:dyDescent="0.3">
      <c r="G497" s="12"/>
      <c r="M497" s="12"/>
    </row>
    <row r="498" spans="7:13" ht="14.25" customHeight="1" x14ac:dyDescent="0.3">
      <c r="G498" s="12"/>
      <c r="M498" s="12"/>
    </row>
    <row r="499" spans="7:13" ht="14.25" customHeight="1" x14ac:dyDescent="0.3">
      <c r="G499" s="12"/>
      <c r="M499" s="12"/>
    </row>
    <row r="500" spans="7:13" ht="14.25" customHeight="1" x14ac:dyDescent="0.3">
      <c r="G500" s="12"/>
      <c r="M500" s="12"/>
    </row>
    <row r="501" spans="7:13" ht="14.25" customHeight="1" x14ac:dyDescent="0.3">
      <c r="G501" s="12"/>
      <c r="M501" s="12"/>
    </row>
    <row r="502" spans="7:13" ht="14.25" customHeight="1" x14ac:dyDescent="0.3">
      <c r="G502" s="12"/>
      <c r="M502" s="12"/>
    </row>
    <row r="503" spans="7:13" ht="14.25" customHeight="1" x14ac:dyDescent="0.3">
      <c r="G503" s="12"/>
      <c r="M503" s="12"/>
    </row>
    <row r="504" spans="7:13" ht="14.25" customHeight="1" x14ac:dyDescent="0.3">
      <c r="G504" s="12"/>
      <c r="M504" s="12"/>
    </row>
    <row r="505" spans="7:13" ht="14.25" customHeight="1" x14ac:dyDescent="0.3">
      <c r="G505" s="12"/>
      <c r="M505" s="12"/>
    </row>
    <row r="506" spans="7:13" ht="14.25" customHeight="1" x14ac:dyDescent="0.3">
      <c r="G506" s="12"/>
      <c r="M506" s="12"/>
    </row>
    <row r="507" spans="7:13" ht="14.25" customHeight="1" x14ac:dyDescent="0.3">
      <c r="G507" s="12"/>
      <c r="M507" s="12"/>
    </row>
    <row r="508" spans="7:13" ht="14.25" customHeight="1" x14ac:dyDescent="0.3">
      <c r="G508" s="12"/>
      <c r="M508" s="12"/>
    </row>
    <row r="509" spans="7:13" ht="14.25" customHeight="1" x14ac:dyDescent="0.3">
      <c r="G509" s="12"/>
      <c r="M509" s="12"/>
    </row>
    <row r="510" spans="7:13" ht="14.25" customHeight="1" x14ac:dyDescent="0.3">
      <c r="G510" s="12"/>
      <c r="M510" s="12"/>
    </row>
    <row r="511" spans="7:13" ht="14.25" customHeight="1" x14ac:dyDescent="0.3">
      <c r="G511" s="12"/>
      <c r="M511" s="12"/>
    </row>
    <row r="512" spans="7:13" ht="14.25" customHeight="1" x14ac:dyDescent="0.3">
      <c r="G512" s="12"/>
      <c r="M512" s="12"/>
    </row>
    <row r="513" spans="7:13" ht="14.25" customHeight="1" x14ac:dyDescent="0.3">
      <c r="G513" s="12"/>
      <c r="M513" s="12"/>
    </row>
    <row r="514" spans="7:13" ht="14.25" customHeight="1" x14ac:dyDescent="0.3">
      <c r="G514" s="12"/>
      <c r="M514" s="12"/>
    </row>
    <row r="515" spans="7:13" ht="14.25" customHeight="1" x14ac:dyDescent="0.3">
      <c r="G515" s="12"/>
      <c r="M515" s="12"/>
    </row>
    <row r="516" spans="7:13" ht="14.25" customHeight="1" x14ac:dyDescent="0.3">
      <c r="G516" s="12"/>
      <c r="M516" s="12"/>
    </row>
    <row r="517" spans="7:13" ht="14.25" customHeight="1" x14ac:dyDescent="0.3">
      <c r="G517" s="12"/>
      <c r="M517" s="12"/>
    </row>
    <row r="518" spans="7:13" ht="14.25" customHeight="1" x14ac:dyDescent="0.3">
      <c r="G518" s="12"/>
      <c r="M518" s="12"/>
    </row>
    <row r="519" spans="7:13" ht="14.25" customHeight="1" x14ac:dyDescent="0.3">
      <c r="G519" s="12"/>
      <c r="M519" s="12"/>
    </row>
    <row r="520" spans="7:13" ht="14.25" customHeight="1" x14ac:dyDescent="0.3">
      <c r="G520" s="12"/>
      <c r="M520" s="12"/>
    </row>
    <row r="521" spans="7:13" ht="14.25" customHeight="1" x14ac:dyDescent="0.3">
      <c r="G521" s="12"/>
      <c r="M521" s="12"/>
    </row>
    <row r="522" spans="7:13" ht="14.25" customHeight="1" x14ac:dyDescent="0.3">
      <c r="G522" s="12"/>
      <c r="M522" s="12"/>
    </row>
    <row r="523" spans="7:13" ht="14.25" customHeight="1" x14ac:dyDescent="0.3">
      <c r="G523" s="12"/>
      <c r="M523" s="12"/>
    </row>
    <row r="524" spans="7:13" ht="14.25" customHeight="1" x14ac:dyDescent="0.3">
      <c r="G524" s="12"/>
      <c r="M524" s="12"/>
    </row>
    <row r="525" spans="7:13" ht="14.25" customHeight="1" x14ac:dyDescent="0.3">
      <c r="G525" s="12"/>
      <c r="M525" s="12"/>
    </row>
    <row r="526" spans="7:13" ht="14.25" customHeight="1" x14ac:dyDescent="0.3">
      <c r="G526" s="12"/>
      <c r="M526" s="12"/>
    </row>
    <row r="527" spans="7:13" ht="14.25" customHeight="1" x14ac:dyDescent="0.3">
      <c r="G527" s="12"/>
      <c r="M527" s="12"/>
    </row>
    <row r="528" spans="7:13" ht="14.25" customHeight="1" x14ac:dyDescent="0.3">
      <c r="G528" s="12"/>
      <c r="M528" s="12"/>
    </row>
    <row r="529" spans="7:13" ht="14.25" customHeight="1" x14ac:dyDescent="0.3">
      <c r="G529" s="12"/>
      <c r="M529" s="12"/>
    </row>
    <row r="530" spans="7:13" ht="14.25" customHeight="1" x14ac:dyDescent="0.3">
      <c r="G530" s="12"/>
      <c r="M530" s="12"/>
    </row>
    <row r="531" spans="7:13" ht="14.25" customHeight="1" x14ac:dyDescent="0.3">
      <c r="G531" s="12"/>
      <c r="M531" s="12"/>
    </row>
    <row r="532" spans="7:13" ht="14.25" customHeight="1" x14ac:dyDescent="0.3">
      <c r="G532" s="12"/>
      <c r="M532" s="12"/>
    </row>
    <row r="533" spans="7:13" ht="14.25" customHeight="1" x14ac:dyDescent="0.3">
      <c r="G533" s="12"/>
      <c r="M533" s="12"/>
    </row>
    <row r="534" spans="7:13" ht="14.25" customHeight="1" x14ac:dyDescent="0.3">
      <c r="G534" s="12"/>
      <c r="M534" s="12"/>
    </row>
    <row r="535" spans="7:13" ht="14.25" customHeight="1" x14ac:dyDescent="0.3">
      <c r="G535" s="12"/>
      <c r="M535" s="12"/>
    </row>
    <row r="536" spans="7:13" ht="14.25" customHeight="1" x14ac:dyDescent="0.3">
      <c r="G536" s="12"/>
      <c r="M536" s="12"/>
    </row>
    <row r="537" spans="7:13" ht="14.25" customHeight="1" x14ac:dyDescent="0.3">
      <c r="G537" s="12"/>
      <c r="M537" s="12"/>
    </row>
    <row r="538" spans="7:13" ht="14.25" customHeight="1" x14ac:dyDescent="0.3">
      <c r="G538" s="12"/>
      <c r="M538" s="12"/>
    </row>
    <row r="539" spans="7:13" ht="14.25" customHeight="1" x14ac:dyDescent="0.3">
      <c r="G539" s="12"/>
      <c r="M539" s="12"/>
    </row>
    <row r="540" spans="7:13" ht="14.25" customHeight="1" x14ac:dyDescent="0.3">
      <c r="G540" s="12"/>
      <c r="M540" s="12"/>
    </row>
    <row r="541" spans="7:13" ht="14.25" customHeight="1" x14ac:dyDescent="0.3">
      <c r="G541" s="12"/>
      <c r="M541" s="12"/>
    </row>
    <row r="542" spans="7:13" ht="14.25" customHeight="1" x14ac:dyDescent="0.3">
      <c r="G542" s="12"/>
      <c r="M542" s="12"/>
    </row>
    <row r="543" spans="7:13" ht="14.25" customHeight="1" x14ac:dyDescent="0.3">
      <c r="G543" s="12"/>
      <c r="M543" s="12"/>
    </row>
    <row r="544" spans="7:13" ht="14.25" customHeight="1" x14ac:dyDescent="0.3">
      <c r="G544" s="12"/>
      <c r="M544" s="12"/>
    </row>
    <row r="545" spans="7:13" ht="14.25" customHeight="1" x14ac:dyDescent="0.3">
      <c r="G545" s="12"/>
      <c r="M545" s="12"/>
    </row>
    <row r="546" spans="7:13" ht="14.25" customHeight="1" x14ac:dyDescent="0.3">
      <c r="G546" s="12"/>
      <c r="M546" s="12"/>
    </row>
    <row r="547" spans="7:13" ht="14.25" customHeight="1" x14ac:dyDescent="0.3">
      <c r="G547" s="12"/>
      <c r="M547" s="12"/>
    </row>
    <row r="548" spans="7:13" ht="14.25" customHeight="1" x14ac:dyDescent="0.3">
      <c r="G548" s="12"/>
      <c r="M548" s="12"/>
    </row>
    <row r="549" spans="7:13" ht="14.25" customHeight="1" x14ac:dyDescent="0.3">
      <c r="G549" s="12"/>
      <c r="M549" s="12"/>
    </row>
    <row r="550" spans="7:13" ht="14.25" customHeight="1" x14ac:dyDescent="0.3">
      <c r="G550" s="12"/>
      <c r="M550" s="12"/>
    </row>
    <row r="551" spans="7:13" ht="14.25" customHeight="1" x14ac:dyDescent="0.3">
      <c r="G551" s="12"/>
      <c r="M551" s="12"/>
    </row>
    <row r="552" spans="7:13" ht="14.25" customHeight="1" x14ac:dyDescent="0.3">
      <c r="G552" s="12"/>
      <c r="M552" s="12"/>
    </row>
    <row r="553" spans="7:13" ht="14.25" customHeight="1" x14ac:dyDescent="0.3">
      <c r="G553" s="12"/>
      <c r="M553" s="12"/>
    </row>
    <row r="554" spans="7:13" ht="14.25" customHeight="1" x14ac:dyDescent="0.3">
      <c r="G554" s="12"/>
      <c r="M554" s="12"/>
    </row>
    <row r="555" spans="7:13" ht="14.25" customHeight="1" x14ac:dyDescent="0.3">
      <c r="G555" s="12"/>
      <c r="M555" s="12"/>
    </row>
    <row r="556" spans="7:13" ht="14.25" customHeight="1" x14ac:dyDescent="0.3">
      <c r="G556" s="12"/>
      <c r="M556" s="12"/>
    </row>
    <row r="557" spans="7:13" ht="14.25" customHeight="1" x14ac:dyDescent="0.3">
      <c r="G557" s="12"/>
      <c r="M557" s="12"/>
    </row>
    <row r="558" spans="7:13" ht="14.25" customHeight="1" x14ac:dyDescent="0.3">
      <c r="G558" s="12"/>
      <c r="M558" s="12"/>
    </row>
    <row r="559" spans="7:13" ht="14.25" customHeight="1" x14ac:dyDescent="0.3">
      <c r="G559" s="12"/>
      <c r="M559" s="12"/>
    </row>
    <row r="560" spans="7:13" ht="14.25" customHeight="1" x14ac:dyDescent="0.3">
      <c r="G560" s="12"/>
      <c r="M560" s="12"/>
    </row>
    <row r="561" spans="7:13" ht="14.25" customHeight="1" x14ac:dyDescent="0.3">
      <c r="G561" s="12"/>
      <c r="M561" s="12"/>
    </row>
    <row r="562" spans="7:13" ht="14.25" customHeight="1" x14ac:dyDescent="0.3">
      <c r="G562" s="12"/>
      <c r="M562" s="12"/>
    </row>
    <row r="563" spans="7:13" ht="14.25" customHeight="1" x14ac:dyDescent="0.3">
      <c r="G563" s="12"/>
      <c r="M563" s="12"/>
    </row>
    <row r="564" spans="7:13" ht="14.25" customHeight="1" x14ac:dyDescent="0.3">
      <c r="G564" s="12"/>
      <c r="M564" s="12"/>
    </row>
    <row r="565" spans="7:13" ht="14.25" customHeight="1" x14ac:dyDescent="0.3">
      <c r="G565" s="12"/>
      <c r="M565" s="12"/>
    </row>
    <row r="566" spans="7:13" ht="14.25" customHeight="1" x14ac:dyDescent="0.3">
      <c r="G566" s="12"/>
      <c r="M566" s="12"/>
    </row>
    <row r="567" spans="7:13" ht="14.25" customHeight="1" x14ac:dyDescent="0.3">
      <c r="G567" s="12"/>
      <c r="M567" s="12"/>
    </row>
    <row r="568" spans="7:13" ht="14.25" customHeight="1" x14ac:dyDescent="0.3">
      <c r="G568" s="12"/>
      <c r="M568" s="12"/>
    </row>
    <row r="569" spans="7:13" ht="14.25" customHeight="1" x14ac:dyDescent="0.3">
      <c r="G569" s="12"/>
      <c r="M569" s="12"/>
    </row>
    <row r="570" spans="7:13" ht="14.25" customHeight="1" x14ac:dyDescent="0.3">
      <c r="G570" s="12"/>
      <c r="M570" s="12"/>
    </row>
    <row r="571" spans="7:13" ht="14.25" customHeight="1" x14ac:dyDescent="0.3">
      <c r="G571" s="12"/>
      <c r="M571" s="12"/>
    </row>
    <row r="572" spans="7:13" ht="14.25" customHeight="1" x14ac:dyDescent="0.3">
      <c r="G572" s="12"/>
      <c r="M572" s="12"/>
    </row>
    <row r="573" spans="7:13" ht="14.25" customHeight="1" x14ac:dyDescent="0.3">
      <c r="G573" s="12"/>
      <c r="M573" s="12"/>
    </row>
    <row r="574" spans="7:13" ht="14.25" customHeight="1" x14ac:dyDescent="0.3">
      <c r="G574" s="12"/>
      <c r="M574" s="12"/>
    </row>
    <row r="575" spans="7:13" ht="14.25" customHeight="1" x14ac:dyDescent="0.3">
      <c r="G575" s="12"/>
      <c r="M575" s="12"/>
    </row>
    <row r="576" spans="7:13" ht="14.25" customHeight="1" x14ac:dyDescent="0.3">
      <c r="G576" s="12"/>
      <c r="M576" s="12"/>
    </row>
    <row r="577" spans="7:13" ht="14.25" customHeight="1" x14ac:dyDescent="0.3">
      <c r="G577" s="12"/>
      <c r="M577" s="12"/>
    </row>
    <row r="578" spans="7:13" ht="14.25" customHeight="1" x14ac:dyDescent="0.3">
      <c r="G578" s="12"/>
      <c r="M578" s="12"/>
    </row>
    <row r="579" spans="7:13" ht="14.25" customHeight="1" x14ac:dyDescent="0.3">
      <c r="G579" s="12"/>
      <c r="M579" s="12"/>
    </row>
    <row r="580" spans="7:13" ht="14.25" customHeight="1" x14ac:dyDescent="0.3">
      <c r="G580" s="12"/>
      <c r="M580" s="12"/>
    </row>
    <row r="581" spans="7:13" ht="14.25" customHeight="1" x14ac:dyDescent="0.3">
      <c r="G581" s="12"/>
      <c r="M581" s="12"/>
    </row>
    <row r="582" spans="7:13" ht="14.25" customHeight="1" x14ac:dyDescent="0.3">
      <c r="G582" s="12"/>
      <c r="M582" s="12"/>
    </row>
    <row r="583" spans="7:13" ht="14.25" customHeight="1" x14ac:dyDescent="0.3">
      <c r="G583" s="12"/>
      <c r="M583" s="12"/>
    </row>
    <row r="584" spans="7:13" ht="14.25" customHeight="1" x14ac:dyDescent="0.3">
      <c r="G584" s="12"/>
      <c r="M584" s="12"/>
    </row>
    <row r="585" spans="7:13" ht="14.25" customHeight="1" x14ac:dyDescent="0.3">
      <c r="G585" s="12"/>
      <c r="M585" s="12"/>
    </row>
    <row r="586" spans="7:13" ht="14.25" customHeight="1" x14ac:dyDescent="0.3">
      <c r="G586" s="12"/>
      <c r="M586" s="12"/>
    </row>
    <row r="587" spans="7:13" ht="14.25" customHeight="1" x14ac:dyDescent="0.3">
      <c r="G587" s="12"/>
      <c r="M587" s="12"/>
    </row>
    <row r="588" spans="7:13" ht="14.25" customHeight="1" x14ac:dyDescent="0.3">
      <c r="G588" s="12"/>
      <c r="M588" s="12"/>
    </row>
    <row r="589" spans="7:13" ht="14.25" customHeight="1" x14ac:dyDescent="0.3">
      <c r="G589" s="12"/>
      <c r="M589" s="12"/>
    </row>
    <row r="590" spans="7:13" ht="14.25" customHeight="1" x14ac:dyDescent="0.3">
      <c r="G590" s="12"/>
      <c r="M590" s="12"/>
    </row>
    <row r="591" spans="7:13" ht="14.25" customHeight="1" x14ac:dyDescent="0.3">
      <c r="G591" s="12"/>
      <c r="M591" s="12"/>
    </row>
    <row r="592" spans="7:13" ht="14.25" customHeight="1" x14ac:dyDescent="0.3">
      <c r="G592" s="12"/>
      <c r="M592" s="12"/>
    </row>
    <row r="593" spans="7:13" ht="14.25" customHeight="1" x14ac:dyDescent="0.3">
      <c r="G593" s="12"/>
      <c r="M593" s="12"/>
    </row>
    <row r="594" spans="7:13" ht="14.25" customHeight="1" x14ac:dyDescent="0.3">
      <c r="G594" s="12"/>
      <c r="M594" s="12"/>
    </row>
    <row r="595" spans="7:13" ht="14.25" customHeight="1" x14ac:dyDescent="0.3">
      <c r="G595" s="12"/>
      <c r="M595" s="12"/>
    </row>
    <row r="596" spans="7:13" ht="14.25" customHeight="1" x14ac:dyDescent="0.3">
      <c r="G596" s="12"/>
      <c r="M596" s="12"/>
    </row>
    <row r="597" spans="7:13" ht="14.25" customHeight="1" x14ac:dyDescent="0.3">
      <c r="G597" s="12"/>
      <c r="M597" s="12"/>
    </row>
    <row r="598" spans="7:13" ht="14.25" customHeight="1" x14ac:dyDescent="0.3">
      <c r="G598" s="12"/>
      <c r="M598" s="12"/>
    </row>
    <row r="599" spans="7:13" ht="14.25" customHeight="1" x14ac:dyDescent="0.3">
      <c r="G599" s="12"/>
      <c r="M599" s="12"/>
    </row>
    <row r="600" spans="7:13" ht="14.25" customHeight="1" x14ac:dyDescent="0.3">
      <c r="G600" s="12"/>
      <c r="M600" s="12"/>
    </row>
    <row r="601" spans="7:13" ht="14.25" customHeight="1" x14ac:dyDescent="0.3">
      <c r="G601" s="12"/>
      <c r="M601" s="12"/>
    </row>
    <row r="602" spans="7:13" ht="14.25" customHeight="1" x14ac:dyDescent="0.3">
      <c r="G602" s="12"/>
      <c r="M602" s="12"/>
    </row>
    <row r="603" spans="7:13" ht="14.25" customHeight="1" x14ac:dyDescent="0.3">
      <c r="G603" s="12"/>
      <c r="M603" s="12"/>
    </row>
    <row r="604" spans="7:13" ht="14.25" customHeight="1" x14ac:dyDescent="0.3">
      <c r="G604" s="12"/>
      <c r="M604" s="12"/>
    </row>
    <row r="605" spans="7:13" ht="14.25" customHeight="1" x14ac:dyDescent="0.3">
      <c r="G605" s="12"/>
      <c r="M605" s="12"/>
    </row>
    <row r="606" spans="7:13" ht="14.25" customHeight="1" x14ac:dyDescent="0.3">
      <c r="G606" s="12"/>
      <c r="M606" s="12"/>
    </row>
    <row r="607" spans="7:13" ht="14.25" customHeight="1" x14ac:dyDescent="0.3">
      <c r="G607" s="12"/>
      <c r="M607" s="12"/>
    </row>
    <row r="608" spans="7:13" ht="14.25" customHeight="1" x14ac:dyDescent="0.3">
      <c r="G608" s="12"/>
      <c r="M608" s="12"/>
    </row>
    <row r="609" spans="7:13" ht="14.25" customHeight="1" x14ac:dyDescent="0.3">
      <c r="G609" s="12"/>
      <c r="M609" s="12"/>
    </row>
    <row r="610" spans="7:13" ht="14.25" customHeight="1" x14ac:dyDescent="0.3">
      <c r="G610" s="12"/>
      <c r="M610" s="12"/>
    </row>
    <row r="611" spans="7:13" ht="14.25" customHeight="1" x14ac:dyDescent="0.3">
      <c r="G611" s="12"/>
      <c r="M611" s="12"/>
    </row>
    <row r="612" spans="7:13" ht="14.25" customHeight="1" x14ac:dyDescent="0.3">
      <c r="G612" s="12"/>
      <c r="M612" s="12"/>
    </row>
    <row r="613" spans="7:13" ht="14.25" customHeight="1" x14ac:dyDescent="0.3">
      <c r="G613" s="12"/>
      <c r="M613" s="12"/>
    </row>
    <row r="614" spans="7:13" ht="14.25" customHeight="1" x14ac:dyDescent="0.3">
      <c r="G614" s="12"/>
      <c r="M614" s="12"/>
    </row>
    <row r="615" spans="7:13" ht="14.25" customHeight="1" x14ac:dyDescent="0.3">
      <c r="G615" s="12"/>
      <c r="M615" s="12"/>
    </row>
    <row r="616" spans="7:13" ht="14.25" customHeight="1" x14ac:dyDescent="0.3">
      <c r="G616" s="12"/>
      <c r="M616" s="12"/>
    </row>
    <row r="617" spans="7:13" ht="14.25" customHeight="1" x14ac:dyDescent="0.3">
      <c r="G617" s="12"/>
      <c r="M617" s="12"/>
    </row>
    <row r="618" spans="7:13" ht="14.25" customHeight="1" x14ac:dyDescent="0.3">
      <c r="G618" s="12"/>
      <c r="M618" s="12"/>
    </row>
    <row r="619" spans="7:13" ht="14.25" customHeight="1" x14ac:dyDescent="0.3">
      <c r="G619" s="12"/>
      <c r="M619" s="12"/>
    </row>
    <row r="620" spans="7:13" ht="14.25" customHeight="1" x14ac:dyDescent="0.3">
      <c r="G620" s="12"/>
      <c r="M620" s="12"/>
    </row>
    <row r="621" spans="7:13" ht="14.25" customHeight="1" x14ac:dyDescent="0.3">
      <c r="G621" s="12"/>
      <c r="M621" s="12"/>
    </row>
    <row r="622" spans="7:13" ht="14.25" customHeight="1" x14ac:dyDescent="0.3">
      <c r="G622" s="12"/>
      <c r="M622" s="12"/>
    </row>
    <row r="623" spans="7:13" ht="14.25" customHeight="1" x14ac:dyDescent="0.3">
      <c r="G623" s="12"/>
      <c r="M623" s="12"/>
    </row>
    <row r="624" spans="7:13" ht="14.25" customHeight="1" x14ac:dyDescent="0.3">
      <c r="G624" s="12"/>
      <c r="M624" s="12"/>
    </row>
    <row r="625" spans="7:13" ht="14.25" customHeight="1" x14ac:dyDescent="0.3">
      <c r="G625" s="12"/>
      <c r="M625" s="12"/>
    </row>
    <row r="626" spans="7:13" ht="14.25" customHeight="1" x14ac:dyDescent="0.3">
      <c r="G626" s="12"/>
      <c r="M626" s="12"/>
    </row>
    <row r="627" spans="7:13" ht="14.25" customHeight="1" x14ac:dyDescent="0.3">
      <c r="G627" s="12"/>
      <c r="M627" s="12"/>
    </row>
    <row r="628" spans="7:13" ht="14.25" customHeight="1" x14ac:dyDescent="0.3">
      <c r="G628" s="12"/>
      <c r="M628" s="12"/>
    </row>
    <row r="629" spans="7:13" ht="14.25" customHeight="1" x14ac:dyDescent="0.3">
      <c r="G629" s="12"/>
      <c r="M629" s="12"/>
    </row>
    <row r="630" spans="7:13" ht="14.25" customHeight="1" x14ac:dyDescent="0.3">
      <c r="G630" s="12"/>
      <c r="M630" s="12"/>
    </row>
    <row r="631" spans="7:13" ht="14.25" customHeight="1" x14ac:dyDescent="0.3">
      <c r="G631" s="12"/>
      <c r="M631" s="12"/>
    </row>
    <row r="632" spans="7:13" ht="14.25" customHeight="1" x14ac:dyDescent="0.3">
      <c r="G632" s="12"/>
      <c r="M632" s="12"/>
    </row>
    <row r="633" spans="7:13" ht="14.25" customHeight="1" x14ac:dyDescent="0.3">
      <c r="G633" s="12"/>
      <c r="M633" s="12"/>
    </row>
    <row r="634" spans="7:13" ht="14.25" customHeight="1" x14ac:dyDescent="0.3">
      <c r="G634" s="12"/>
      <c r="M634" s="12"/>
    </row>
    <row r="635" spans="7:13" ht="14.25" customHeight="1" x14ac:dyDescent="0.3">
      <c r="G635" s="12"/>
      <c r="M635" s="12"/>
    </row>
    <row r="636" spans="7:13" ht="14.25" customHeight="1" x14ac:dyDescent="0.3">
      <c r="G636" s="12"/>
      <c r="M636" s="12"/>
    </row>
    <row r="637" spans="7:13" ht="14.25" customHeight="1" x14ac:dyDescent="0.3">
      <c r="G637" s="12"/>
      <c r="M637" s="12"/>
    </row>
    <row r="638" spans="7:13" ht="14.25" customHeight="1" x14ac:dyDescent="0.3">
      <c r="G638" s="12"/>
      <c r="M638" s="12"/>
    </row>
    <row r="639" spans="7:13" ht="14.25" customHeight="1" x14ac:dyDescent="0.3">
      <c r="G639" s="12"/>
      <c r="M639" s="12"/>
    </row>
    <row r="640" spans="7:13" ht="14.25" customHeight="1" x14ac:dyDescent="0.3">
      <c r="G640" s="12"/>
      <c r="M640" s="12"/>
    </row>
    <row r="641" spans="7:13" ht="14.25" customHeight="1" x14ac:dyDescent="0.3">
      <c r="G641" s="12"/>
      <c r="M641" s="12"/>
    </row>
    <row r="642" spans="7:13" ht="14.25" customHeight="1" x14ac:dyDescent="0.3">
      <c r="G642" s="12"/>
      <c r="M642" s="12"/>
    </row>
    <row r="643" spans="7:13" ht="14.25" customHeight="1" x14ac:dyDescent="0.3">
      <c r="G643" s="12"/>
      <c r="M643" s="12"/>
    </row>
    <row r="644" spans="7:13" ht="14.25" customHeight="1" x14ac:dyDescent="0.3">
      <c r="G644" s="12"/>
      <c r="M644" s="12"/>
    </row>
    <row r="645" spans="7:13" ht="14.25" customHeight="1" x14ac:dyDescent="0.3">
      <c r="G645" s="12"/>
      <c r="M645" s="12"/>
    </row>
    <row r="646" spans="7:13" ht="14.25" customHeight="1" x14ac:dyDescent="0.3">
      <c r="G646" s="12"/>
      <c r="M646" s="12"/>
    </row>
    <row r="647" spans="7:13" ht="14.25" customHeight="1" x14ac:dyDescent="0.3">
      <c r="G647" s="12"/>
      <c r="M647" s="12"/>
    </row>
    <row r="648" spans="7:13" ht="14.25" customHeight="1" x14ac:dyDescent="0.3">
      <c r="G648" s="12"/>
      <c r="M648" s="12"/>
    </row>
    <row r="649" spans="7:13" ht="14.25" customHeight="1" x14ac:dyDescent="0.3">
      <c r="G649" s="12"/>
      <c r="M649" s="12"/>
    </row>
    <row r="650" spans="7:13" ht="14.25" customHeight="1" x14ac:dyDescent="0.3">
      <c r="G650" s="12"/>
      <c r="M650" s="12"/>
    </row>
    <row r="651" spans="7:13" ht="14.25" customHeight="1" x14ac:dyDescent="0.3">
      <c r="G651" s="12"/>
      <c r="M651" s="12"/>
    </row>
    <row r="652" spans="7:13" ht="14.25" customHeight="1" x14ac:dyDescent="0.3">
      <c r="G652" s="12"/>
      <c r="M652" s="12"/>
    </row>
    <row r="653" spans="7:13" ht="14.25" customHeight="1" x14ac:dyDescent="0.3">
      <c r="G653" s="12"/>
      <c r="M653" s="12"/>
    </row>
    <row r="654" spans="7:13" ht="14.25" customHeight="1" x14ac:dyDescent="0.3">
      <c r="G654" s="12"/>
      <c r="M654" s="12"/>
    </row>
    <row r="655" spans="7:13" ht="14.25" customHeight="1" x14ac:dyDescent="0.3">
      <c r="G655" s="12"/>
      <c r="M655" s="12"/>
    </row>
    <row r="656" spans="7:13" ht="14.25" customHeight="1" x14ac:dyDescent="0.3">
      <c r="G656" s="12"/>
      <c r="M656" s="12"/>
    </row>
    <row r="657" spans="7:13" ht="14.25" customHeight="1" x14ac:dyDescent="0.3">
      <c r="G657" s="12"/>
      <c r="M657" s="12"/>
    </row>
    <row r="658" spans="7:13" ht="14.25" customHeight="1" x14ac:dyDescent="0.3">
      <c r="G658" s="12"/>
      <c r="M658" s="12"/>
    </row>
    <row r="659" spans="7:13" ht="14.25" customHeight="1" x14ac:dyDescent="0.3">
      <c r="G659" s="12"/>
      <c r="M659" s="12"/>
    </row>
    <row r="660" spans="7:13" ht="14.25" customHeight="1" x14ac:dyDescent="0.3">
      <c r="G660" s="12"/>
      <c r="M660" s="12"/>
    </row>
    <row r="661" spans="7:13" ht="14.25" customHeight="1" x14ac:dyDescent="0.3">
      <c r="G661" s="12"/>
      <c r="M661" s="12"/>
    </row>
    <row r="662" spans="7:13" ht="14.25" customHeight="1" x14ac:dyDescent="0.3">
      <c r="G662" s="12"/>
      <c r="M662" s="12"/>
    </row>
    <row r="663" spans="7:13" ht="14.25" customHeight="1" x14ac:dyDescent="0.3">
      <c r="G663" s="12"/>
      <c r="M663" s="12"/>
    </row>
    <row r="664" spans="7:13" ht="14.25" customHeight="1" x14ac:dyDescent="0.3">
      <c r="G664" s="12"/>
      <c r="M664" s="12"/>
    </row>
    <row r="665" spans="7:13" ht="14.25" customHeight="1" x14ac:dyDescent="0.3">
      <c r="G665" s="12"/>
      <c r="M665" s="12"/>
    </row>
    <row r="666" spans="7:13" ht="14.25" customHeight="1" x14ac:dyDescent="0.3">
      <c r="G666" s="12"/>
      <c r="M666" s="12"/>
    </row>
    <row r="667" spans="7:13" ht="14.25" customHeight="1" x14ac:dyDescent="0.3">
      <c r="G667" s="12"/>
      <c r="M667" s="12"/>
    </row>
    <row r="668" spans="7:13" ht="14.25" customHeight="1" x14ac:dyDescent="0.3">
      <c r="G668" s="12"/>
      <c r="M668" s="12"/>
    </row>
    <row r="669" spans="7:13" ht="14.25" customHeight="1" x14ac:dyDescent="0.3">
      <c r="G669" s="12"/>
      <c r="M669" s="12"/>
    </row>
    <row r="670" spans="7:13" ht="14.25" customHeight="1" x14ac:dyDescent="0.3">
      <c r="G670" s="12"/>
      <c r="M670" s="12"/>
    </row>
    <row r="671" spans="7:13" ht="14.25" customHeight="1" x14ac:dyDescent="0.3">
      <c r="G671" s="12"/>
      <c r="M671" s="12"/>
    </row>
    <row r="672" spans="7:13" ht="14.25" customHeight="1" x14ac:dyDescent="0.3">
      <c r="G672" s="12"/>
      <c r="M672" s="12"/>
    </row>
    <row r="673" spans="7:13" ht="14.25" customHeight="1" x14ac:dyDescent="0.3">
      <c r="G673" s="12"/>
      <c r="M673" s="12"/>
    </row>
    <row r="674" spans="7:13" ht="14.25" customHeight="1" x14ac:dyDescent="0.3">
      <c r="G674" s="12"/>
      <c r="M674" s="12"/>
    </row>
    <row r="675" spans="7:13" ht="14.25" customHeight="1" x14ac:dyDescent="0.3">
      <c r="G675" s="12"/>
      <c r="M675" s="12"/>
    </row>
    <row r="676" spans="7:13" ht="14.25" customHeight="1" x14ac:dyDescent="0.3">
      <c r="G676" s="12"/>
      <c r="M676" s="12"/>
    </row>
    <row r="677" spans="7:13" ht="14.25" customHeight="1" x14ac:dyDescent="0.3">
      <c r="G677" s="12"/>
      <c r="M677" s="12"/>
    </row>
    <row r="678" spans="7:13" ht="14.25" customHeight="1" x14ac:dyDescent="0.3">
      <c r="G678" s="12"/>
      <c r="M678" s="12"/>
    </row>
    <row r="679" spans="7:13" ht="14.25" customHeight="1" x14ac:dyDescent="0.3">
      <c r="G679" s="12"/>
      <c r="M679" s="12"/>
    </row>
    <row r="680" spans="7:13" ht="14.25" customHeight="1" x14ac:dyDescent="0.3">
      <c r="G680" s="12"/>
      <c r="M680" s="12"/>
    </row>
    <row r="681" spans="7:13" ht="14.25" customHeight="1" x14ac:dyDescent="0.3">
      <c r="G681" s="12"/>
      <c r="M681" s="12"/>
    </row>
    <row r="682" spans="7:13" ht="14.25" customHeight="1" x14ac:dyDescent="0.3">
      <c r="G682" s="12"/>
      <c r="M682" s="12"/>
    </row>
    <row r="683" spans="7:13" ht="14.25" customHeight="1" x14ac:dyDescent="0.3">
      <c r="G683" s="12"/>
      <c r="M683" s="12"/>
    </row>
    <row r="684" spans="7:13" ht="14.25" customHeight="1" x14ac:dyDescent="0.3">
      <c r="G684" s="12"/>
      <c r="M684" s="12"/>
    </row>
    <row r="685" spans="7:13" ht="14.25" customHeight="1" x14ac:dyDescent="0.3">
      <c r="G685" s="12"/>
      <c r="M685" s="12"/>
    </row>
    <row r="686" spans="7:13" ht="14.25" customHeight="1" x14ac:dyDescent="0.3">
      <c r="G686" s="12"/>
      <c r="M686" s="12"/>
    </row>
    <row r="687" spans="7:13" ht="14.25" customHeight="1" x14ac:dyDescent="0.3">
      <c r="G687" s="12"/>
      <c r="M687" s="12"/>
    </row>
    <row r="688" spans="7:13" ht="14.25" customHeight="1" x14ac:dyDescent="0.3">
      <c r="G688" s="12"/>
      <c r="M688" s="12"/>
    </row>
    <row r="689" spans="7:13" ht="14.25" customHeight="1" x14ac:dyDescent="0.3">
      <c r="G689" s="12"/>
      <c r="M689" s="12"/>
    </row>
    <row r="690" spans="7:13" ht="14.25" customHeight="1" x14ac:dyDescent="0.3">
      <c r="G690" s="12"/>
      <c r="M690" s="12"/>
    </row>
    <row r="691" spans="7:13" ht="14.25" customHeight="1" x14ac:dyDescent="0.3">
      <c r="G691" s="12"/>
      <c r="M691" s="12"/>
    </row>
    <row r="692" spans="7:13" ht="14.25" customHeight="1" x14ac:dyDescent="0.3">
      <c r="G692" s="12"/>
      <c r="M692" s="12"/>
    </row>
    <row r="693" spans="7:13" ht="14.25" customHeight="1" x14ac:dyDescent="0.3">
      <c r="G693" s="12"/>
      <c r="M693" s="12"/>
    </row>
    <row r="694" spans="7:13" ht="14.25" customHeight="1" x14ac:dyDescent="0.3">
      <c r="G694" s="12"/>
      <c r="M694" s="12"/>
    </row>
    <row r="695" spans="7:13" ht="14.25" customHeight="1" x14ac:dyDescent="0.3">
      <c r="G695" s="12"/>
      <c r="M695" s="12"/>
    </row>
    <row r="696" spans="7:13" ht="14.25" customHeight="1" x14ac:dyDescent="0.3">
      <c r="G696" s="12"/>
      <c r="M696" s="12"/>
    </row>
    <row r="697" spans="7:13" ht="14.25" customHeight="1" x14ac:dyDescent="0.3">
      <c r="G697" s="12"/>
      <c r="M697" s="12"/>
    </row>
    <row r="698" spans="7:13" ht="14.25" customHeight="1" x14ac:dyDescent="0.3">
      <c r="G698" s="12"/>
      <c r="M698" s="12"/>
    </row>
    <row r="699" spans="7:13" ht="14.25" customHeight="1" x14ac:dyDescent="0.3">
      <c r="G699" s="12"/>
      <c r="M699" s="12"/>
    </row>
    <row r="700" spans="7:13" ht="14.25" customHeight="1" x14ac:dyDescent="0.3">
      <c r="G700" s="12"/>
      <c r="M700" s="12"/>
    </row>
    <row r="701" spans="7:13" ht="14.25" customHeight="1" x14ac:dyDescent="0.3">
      <c r="G701" s="12"/>
      <c r="M701" s="12"/>
    </row>
    <row r="702" spans="7:13" ht="14.25" customHeight="1" x14ac:dyDescent="0.3">
      <c r="G702" s="12"/>
      <c r="M702" s="12"/>
    </row>
    <row r="703" spans="7:13" ht="14.25" customHeight="1" x14ac:dyDescent="0.3">
      <c r="G703" s="12"/>
      <c r="M703" s="12"/>
    </row>
    <row r="704" spans="7:13" ht="14.25" customHeight="1" x14ac:dyDescent="0.3">
      <c r="G704" s="12"/>
      <c r="M704" s="12"/>
    </row>
    <row r="705" spans="7:13" ht="14.25" customHeight="1" x14ac:dyDescent="0.3">
      <c r="G705" s="12"/>
      <c r="M705" s="12"/>
    </row>
    <row r="706" spans="7:13" ht="14.25" customHeight="1" x14ac:dyDescent="0.3">
      <c r="G706" s="12"/>
      <c r="M706" s="12"/>
    </row>
    <row r="707" spans="7:13" ht="14.25" customHeight="1" x14ac:dyDescent="0.3">
      <c r="G707" s="12"/>
      <c r="M707" s="12"/>
    </row>
    <row r="708" spans="7:13" ht="14.25" customHeight="1" x14ac:dyDescent="0.3">
      <c r="G708" s="12"/>
      <c r="M708" s="12"/>
    </row>
    <row r="709" spans="7:13" ht="14.25" customHeight="1" x14ac:dyDescent="0.3">
      <c r="G709" s="12"/>
      <c r="M709" s="12"/>
    </row>
    <row r="710" spans="7:13" ht="14.25" customHeight="1" x14ac:dyDescent="0.3">
      <c r="G710" s="12"/>
      <c r="M710" s="12"/>
    </row>
    <row r="711" spans="7:13" ht="14.25" customHeight="1" x14ac:dyDescent="0.3">
      <c r="G711" s="12"/>
      <c r="M711" s="12"/>
    </row>
    <row r="712" spans="7:13" ht="14.25" customHeight="1" x14ac:dyDescent="0.3">
      <c r="G712" s="12"/>
      <c r="M712" s="12"/>
    </row>
    <row r="713" spans="7:13" ht="14.25" customHeight="1" x14ac:dyDescent="0.3">
      <c r="G713" s="12"/>
      <c r="M713" s="12"/>
    </row>
    <row r="714" spans="7:13" ht="14.25" customHeight="1" x14ac:dyDescent="0.3">
      <c r="G714" s="12"/>
      <c r="M714" s="12"/>
    </row>
    <row r="715" spans="7:13" ht="14.25" customHeight="1" x14ac:dyDescent="0.3">
      <c r="G715" s="12"/>
      <c r="M715" s="12"/>
    </row>
    <row r="716" spans="7:13" ht="14.25" customHeight="1" x14ac:dyDescent="0.3">
      <c r="G716" s="12"/>
      <c r="M716" s="12"/>
    </row>
    <row r="717" spans="7:13" ht="14.25" customHeight="1" x14ac:dyDescent="0.3">
      <c r="G717" s="12"/>
      <c r="M717" s="12"/>
    </row>
    <row r="718" spans="7:13" ht="14.25" customHeight="1" x14ac:dyDescent="0.3">
      <c r="G718" s="12"/>
      <c r="M718" s="12"/>
    </row>
    <row r="719" spans="7:13" ht="14.25" customHeight="1" x14ac:dyDescent="0.3">
      <c r="G719" s="12"/>
      <c r="M719" s="12"/>
    </row>
    <row r="720" spans="7:13" ht="14.25" customHeight="1" x14ac:dyDescent="0.3">
      <c r="G720" s="12"/>
      <c r="M720" s="12"/>
    </row>
    <row r="721" spans="7:13" ht="14.25" customHeight="1" x14ac:dyDescent="0.3">
      <c r="G721" s="12"/>
      <c r="M721" s="12"/>
    </row>
    <row r="722" spans="7:13" ht="14.25" customHeight="1" x14ac:dyDescent="0.3">
      <c r="G722" s="12"/>
      <c r="M722" s="12"/>
    </row>
    <row r="723" spans="7:13" ht="14.25" customHeight="1" x14ac:dyDescent="0.3">
      <c r="G723" s="12"/>
      <c r="M723" s="12"/>
    </row>
    <row r="724" spans="7:13" ht="14.25" customHeight="1" x14ac:dyDescent="0.3">
      <c r="G724" s="12"/>
      <c r="M724" s="12"/>
    </row>
    <row r="725" spans="7:13" ht="14.25" customHeight="1" x14ac:dyDescent="0.3">
      <c r="G725" s="12"/>
      <c r="M725" s="12"/>
    </row>
    <row r="726" spans="7:13" ht="14.25" customHeight="1" x14ac:dyDescent="0.3">
      <c r="G726" s="12"/>
      <c r="M726" s="12"/>
    </row>
    <row r="727" spans="7:13" ht="14.25" customHeight="1" x14ac:dyDescent="0.3">
      <c r="G727" s="12"/>
      <c r="M727" s="12"/>
    </row>
    <row r="728" spans="7:13" ht="14.25" customHeight="1" x14ac:dyDescent="0.3">
      <c r="G728" s="12"/>
      <c r="M728" s="12"/>
    </row>
    <row r="729" spans="7:13" ht="14.25" customHeight="1" x14ac:dyDescent="0.3">
      <c r="G729" s="12"/>
      <c r="M729" s="12"/>
    </row>
    <row r="730" spans="7:13" ht="14.25" customHeight="1" x14ac:dyDescent="0.3">
      <c r="G730" s="12"/>
      <c r="M730" s="12"/>
    </row>
    <row r="731" spans="7:13" ht="14.25" customHeight="1" x14ac:dyDescent="0.3">
      <c r="G731" s="12"/>
      <c r="M731" s="12"/>
    </row>
    <row r="732" spans="7:13" ht="14.25" customHeight="1" x14ac:dyDescent="0.3">
      <c r="G732" s="12"/>
      <c r="M732" s="12"/>
    </row>
    <row r="733" spans="7:13" ht="14.25" customHeight="1" x14ac:dyDescent="0.3">
      <c r="G733" s="12"/>
      <c r="M733" s="12"/>
    </row>
    <row r="734" spans="7:13" ht="14.25" customHeight="1" x14ac:dyDescent="0.3">
      <c r="G734" s="12"/>
      <c r="M734" s="12"/>
    </row>
    <row r="735" spans="7:13" ht="14.25" customHeight="1" x14ac:dyDescent="0.3">
      <c r="G735" s="12"/>
      <c r="M735" s="12"/>
    </row>
    <row r="736" spans="7:13" ht="14.25" customHeight="1" x14ac:dyDescent="0.3">
      <c r="G736" s="12"/>
      <c r="M736" s="12"/>
    </row>
    <row r="737" spans="7:13" ht="14.25" customHeight="1" x14ac:dyDescent="0.3">
      <c r="G737" s="12"/>
      <c r="M737" s="12"/>
    </row>
    <row r="738" spans="7:13" ht="14.25" customHeight="1" x14ac:dyDescent="0.3">
      <c r="G738" s="12"/>
      <c r="M738" s="12"/>
    </row>
    <row r="739" spans="7:13" ht="14.25" customHeight="1" x14ac:dyDescent="0.3">
      <c r="G739" s="12"/>
      <c r="M739" s="12"/>
    </row>
    <row r="740" spans="7:13" ht="14.25" customHeight="1" x14ac:dyDescent="0.3">
      <c r="G740" s="12"/>
      <c r="M740" s="12"/>
    </row>
    <row r="741" spans="7:13" ht="14.25" customHeight="1" x14ac:dyDescent="0.3">
      <c r="G741" s="12"/>
      <c r="M741" s="12"/>
    </row>
    <row r="742" spans="7:13" ht="14.25" customHeight="1" x14ac:dyDescent="0.3">
      <c r="G742" s="12"/>
      <c r="M742" s="12"/>
    </row>
    <row r="743" spans="7:13" ht="14.25" customHeight="1" x14ac:dyDescent="0.3">
      <c r="G743" s="12"/>
      <c r="M743" s="12"/>
    </row>
    <row r="744" spans="7:13" ht="14.25" customHeight="1" x14ac:dyDescent="0.3">
      <c r="G744" s="12"/>
      <c r="M744" s="12"/>
    </row>
    <row r="745" spans="7:13" ht="14.25" customHeight="1" x14ac:dyDescent="0.3">
      <c r="G745" s="12"/>
      <c r="M745" s="12"/>
    </row>
    <row r="746" spans="7:13" ht="14.25" customHeight="1" x14ac:dyDescent="0.3">
      <c r="G746" s="12"/>
      <c r="M746" s="12"/>
    </row>
    <row r="747" spans="7:13" ht="14.25" customHeight="1" x14ac:dyDescent="0.3">
      <c r="G747" s="12"/>
      <c r="M747" s="12"/>
    </row>
    <row r="748" spans="7:13" ht="14.25" customHeight="1" x14ac:dyDescent="0.3">
      <c r="G748" s="12"/>
      <c r="M748" s="12"/>
    </row>
    <row r="749" spans="7:13" ht="14.25" customHeight="1" x14ac:dyDescent="0.3">
      <c r="G749" s="12"/>
      <c r="M749" s="12"/>
    </row>
    <row r="750" spans="7:13" ht="14.25" customHeight="1" x14ac:dyDescent="0.3">
      <c r="G750" s="12"/>
      <c r="M750" s="12"/>
    </row>
    <row r="751" spans="7:13" ht="14.25" customHeight="1" x14ac:dyDescent="0.3">
      <c r="G751" s="12"/>
      <c r="M751" s="12"/>
    </row>
    <row r="752" spans="7:13" ht="14.25" customHeight="1" x14ac:dyDescent="0.3">
      <c r="G752" s="12"/>
      <c r="M752" s="12"/>
    </row>
    <row r="753" spans="7:13" ht="14.25" customHeight="1" x14ac:dyDescent="0.3">
      <c r="G753" s="12"/>
      <c r="M753" s="12"/>
    </row>
    <row r="754" spans="7:13" ht="14.25" customHeight="1" x14ac:dyDescent="0.3">
      <c r="G754" s="12"/>
      <c r="M754" s="12"/>
    </row>
    <row r="755" spans="7:13" ht="14.25" customHeight="1" x14ac:dyDescent="0.3">
      <c r="G755" s="12"/>
      <c r="M755" s="12"/>
    </row>
    <row r="756" spans="7:13" ht="14.25" customHeight="1" x14ac:dyDescent="0.3">
      <c r="G756" s="12"/>
      <c r="M756" s="12"/>
    </row>
    <row r="757" spans="7:13" ht="14.25" customHeight="1" x14ac:dyDescent="0.3">
      <c r="G757" s="12"/>
      <c r="M757" s="12"/>
    </row>
    <row r="758" spans="7:13" ht="14.25" customHeight="1" x14ac:dyDescent="0.3">
      <c r="G758" s="12"/>
      <c r="M758" s="12"/>
    </row>
    <row r="759" spans="7:13" ht="14.25" customHeight="1" x14ac:dyDescent="0.3">
      <c r="G759" s="12"/>
      <c r="M759" s="12"/>
    </row>
    <row r="760" spans="7:13" ht="14.25" customHeight="1" x14ac:dyDescent="0.3">
      <c r="G760" s="12"/>
      <c r="M760" s="12"/>
    </row>
    <row r="761" spans="7:13" ht="14.25" customHeight="1" x14ac:dyDescent="0.3">
      <c r="G761" s="12"/>
      <c r="M761" s="12"/>
    </row>
    <row r="762" spans="7:13" ht="14.25" customHeight="1" x14ac:dyDescent="0.3">
      <c r="G762" s="12"/>
      <c r="M762" s="12"/>
    </row>
    <row r="763" spans="7:13" ht="14.25" customHeight="1" x14ac:dyDescent="0.3">
      <c r="G763" s="12"/>
      <c r="M763" s="12"/>
    </row>
    <row r="764" spans="7:13" ht="14.25" customHeight="1" x14ac:dyDescent="0.3">
      <c r="G764" s="12"/>
      <c r="M764" s="12"/>
    </row>
    <row r="765" spans="7:13" ht="14.25" customHeight="1" x14ac:dyDescent="0.3">
      <c r="G765" s="12"/>
      <c r="M765" s="12"/>
    </row>
    <row r="766" spans="7:13" ht="14.25" customHeight="1" x14ac:dyDescent="0.3">
      <c r="G766" s="12"/>
      <c r="M766" s="12"/>
    </row>
    <row r="767" spans="7:13" ht="14.25" customHeight="1" x14ac:dyDescent="0.3">
      <c r="G767" s="12"/>
      <c r="M767" s="12"/>
    </row>
    <row r="768" spans="7:13" ht="14.25" customHeight="1" x14ac:dyDescent="0.3">
      <c r="G768" s="12"/>
      <c r="M768" s="12"/>
    </row>
    <row r="769" spans="7:13" ht="14.25" customHeight="1" x14ac:dyDescent="0.3">
      <c r="G769" s="12"/>
      <c r="M769" s="12"/>
    </row>
    <row r="770" spans="7:13" ht="14.25" customHeight="1" x14ac:dyDescent="0.3">
      <c r="G770" s="12"/>
      <c r="M770" s="12"/>
    </row>
    <row r="771" spans="7:13" ht="14.25" customHeight="1" x14ac:dyDescent="0.3">
      <c r="G771" s="12"/>
      <c r="M771" s="12"/>
    </row>
    <row r="772" spans="7:13" ht="14.25" customHeight="1" x14ac:dyDescent="0.3">
      <c r="G772" s="12"/>
      <c r="M772" s="12"/>
    </row>
    <row r="773" spans="7:13" ht="14.25" customHeight="1" x14ac:dyDescent="0.3">
      <c r="G773" s="12"/>
      <c r="M773" s="12"/>
    </row>
    <row r="774" spans="7:13" ht="14.25" customHeight="1" x14ac:dyDescent="0.3">
      <c r="G774" s="12"/>
      <c r="M774" s="12"/>
    </row>
    <row r="775" spans="7:13" ht="14.25" customHeight="1" x14ac:dyDescent="0.3">
      <c r="G775" s="12"/>
      <c r="M775" s="12"/>
    </row>
    <row r="776" spans="7:13" ht="14.25" customHeight="1" x14ac:dyDescent="0.3">
      <c r="G776" s="12"/>
      <c r="M776" s="12"/>
    </row>
    <row r="777" spans="7:13" ht="14.25" customHeight="1" x14ac:dyDescent="0.3">
      <c r="G777" s="12"/>
      <c r="M777" s="12"/>
    </row>
    <row r="778" spans="7:13" ht="14.25" customHeight="1" x14ac:dyDescent="0.3">
      <c r="G778" s="12"/>
      <c r="M778" s="12"/>
    </row>
    <row r="779" spans="7:13" ht="14.25" customHeight="1" x14ac:dyDescent="0.3">
      <c r="G779" s="12"/>
      <c r="M779" s="12"/>
    </row>
    <row r="780" spans="7:13" ht="14.25" customHeight="1" x14ac:dyDescent="0.3">
      <c r="G780" s="12"/>
      <c r="M780" s="12"/>
    </row>
    <row r="781" spans="7:13" ht="14.25" customHeight="1" x14ac:dyDescent="0.3">
      <c r="G781" s="12"/>
      <c r="M781" s="12"/>
    </row>
    <row r="782" spans="7:13" ht="14.25" customHeight="1" x14ac:dyDescent="0.3">
      <c r="G782" s="12"/>
      <c r="M782" s="12"/>
    </row>
    <row r="783" spans="7:13" ht="14.25" customHeight="1" x14ac:dyDescent="0.3">
      <c r="G783" s="12"/>
      <c r="M783" s="12"/>
    </row>
    <row r="784" spans="7:13" ht="14.25" customHeight="1" x14ac:dyDescent="0.3">
      <c r="G784" s="12"/>
      <c r="M784" s="12"/>
    </row>
    <row r="785" spans="7:13" ht="14.25" customHeight="1" x14ac:dyDescent="0.3">
      <c r="G785" s="12"/>
      <c r="M785" s="12"/>
    </row>
    <row r="786" spans="7:13" ht="14.25" customHeight="1" x14ac:dyDescent="0.3">
      <c r="G786" s="12"/>
      <c r="M786" s="12"/>
    </row>
    <row r="787" spans="7:13" ht="14.25" customHeight="1" x14ac:dyDescent="0.3">
      <c r="G787" s="12"/>
      <c r="M787" s="12"/>
    </row>
    <row r="788" spans="7:13" ht="14.25" customHeight="1" x14ac:dyDescent="0.3">
      <c r="G788" s="12"/>
      <c r="M788" s="12"/>
    </row>
    <row r="789" spans="7:13" ht="14.25" customHeight="1" x14ac:dyDescent="0.3">
      <c r="G789" s="12"/>
      <c r="M789" s="12"/>
    </row>
    <row r="790" spans="7:13" ht="14.25" customHeight="1" x14ac:dyDescent="0.3">
      <c r="G790" s="12"/>
      <c r="M790" s="12"/>
    </row>
    <row r="791" spans="7:13" ht="14.25" customHeight="1" x14ac:dyDescent="0.3">
      <c r="G791" s="12"/>
      <c r="M791" s="12"/>
    </row>
    <row r="792" spans="7:13" ht="14.25" customHeight="1" x14ac:dyDescent="0.3">
      <c r="G792" s="12"/>
      <c r="M792" s="12"/>
    </row>
    <row r="793" spans="7:13" ht="14.25" customHeight="1" x14ac:dyDescent="0.3">
      <c r="G793" s="12"/>
      <c r="M793" s="12"/>
    </row>
    <row r="794" spans="7:13" ht="14.25" customHeight="1" x14ac:dyDescent="0.3">
      <c r="G794" s="12"/>
      <c r="M794" s="12"/>
    </row>
    <row r="795" spans="7:13" ht="14.25" customHeight="1" x14ac:dyDescent="0.3">
      <c r="G795" s="12"/>
      <c r="M795" s="12"/>
    </row>
    <row r="796" spans="7:13" ht="14.25" customHeight="1" x14ac:dyDescent="0.3">
      <c r="G796" s="12"/>
      <c r="M796" s="12"/>
    </row>
    <row r="797" spans="7:13" ht="14.25" customHeight="1" x14ac:dyDescent="0.3">
      <c r="G797" s="12"/>
      <c r="M797" s="12"/>
    </row>
    <row r="798" spans="7:13" ht="14.25" customHeight="1" x14ac:dyDescent="0.3">
      <c r="G798" s="12"/>
      <c r="M798" s="12"/>
    </row>
    <row r="799" spans="7:13" ht="14.25" customHeight="1" x14ac:dyDescent="0.3">
      <c r="G799" s="12"/>
      <c r="M799" s="12"/>
    </row>
    <row r="800" spans="7:13" ht="14.25" customHeight="1" x14ac:dyDescent="0.3">
      <c r="G800" s="12"/>
      <c r="M800" s="12"/>
    </row>
    <row r="801" spans="7:13" ht="14.25" customHeight="1" x14ac:dyDescent="0.3">
      <c r="G801" s="12"/>
      <c r="M801" s="12"/>
    </row>
    <row r="802" spans="7:13" ht="14.25" customHeight="1" x14ac:dyDescent="0.3">
      <c r="G802" s="12"/>
      <c r="M802" s="12"/>
    </row>
    <row r="803" spans="7:13" ht="14.25" customHeight="1" x14ac:dyDescent="0.3">
      <c r="G803" s="12"/>
      <c r="M803" s="12"/>
    </row>
    <row r="804" spans="7:13" ht="14.25" customHeight="1" x14ac:dyDescent="0.3">
      <c r="G804" s="12"/>
      <c r="M804" s="12"/>
    </row>
    <row r="805" spans="7:13" ht="14.25" customHeight="1" x14ac:dyDescent="0.3">
      <c r="G805" s="12"/>
      <c r="M805" s="12"/>
    </row>
    <row r="806" spans="7:13" ht="14.25" customHeight="1" x14ac:dyDescent="0.3">
      <c r="G806" s="12"/>
      <c r="M806" s="12"/>
    </row>
    <row r="807" spans="7:13" ht="14.25" customHeight="1" x14ac:dyDescent="0.3">
      <c r="G807" s="12"/>
      <c r="M807" s="12"/>
    </row>
    <row r="808" spans="7:13" ht="14.25" customHeight="1" x14ac:dyDescent="0.3">
      <c r="G808" s="12"/>
      <c r="M808" s="12"/>
    </row>
    <row r="809" spans="7:13" ht="14.25" customHeight="1" x14ac:dyDescent="0.3">
      <c r="G809" s="12"/>
      <c r="M809" s="12"/>
    </row>
    <row r="810" spans="7:13" ht="14.25" customHeight="1" x14ac:dyDescent="0.3">
      <c r="G810" s="12"/>
      <c r="M810" s="12"/>
    </row>
    <row r="811" spans="7:13" ht="14.25" customHeight="1" x14ac:dyDescent="0.3">
      <c r="G811" s="12"/>
      <c r="M811" s="12"/>
    </row>
    <row r="812" spans="7:13" ht="14.25" customHeight="1" x14ac:dyDescent="0.3">
      <c r="G812" s="12"/>
      <c r="M812" s="12"/>
    </row>
    <row r="813" spans="7:13" ht="14.25" customHeight="1" x14ac:dyDescent="0.3">
      <c r="G813" s="12"/>
      <c r="M813" s="12"/>
    </row>
    <row r="814" spans="7:13" ht="14.25" customHeight="1" x14ac:dyDescent="0.3">
      <c r="G814" s="12"/>
      <c r="M814" s="12"/>
    </row>
    <row r="815" spans="7:13" ht="14.25" customHeight="1" x14ac:dyDescent="0.3">
      <c r="G815" s="12"/>
      <c r="M815" s="12"/>
    </row>
    <row r="816" spans="7:13" ht="14.25" customHeight="1" x14ac:dyDescent="0.3">
      <c r="G816" s="12"/>
      <c r="M816" s="12"/>
    </row>
    <row r="817" spans="7:13" ht="14.25" customHeight="1" x14ac:dyDescent="0.3">
      <c r="G817" s="12"/>
      <c r="M817" s="12"/>
    </row>
    <row r="818" spans="7:13" ht="14.25" customHeight="1" x14ac:dyDescent="0.3">
      <c r="G818" s="12"/>
      <c r="M818" s="12"/>
    </row>
    <row r="819" spans="7:13" ht="14.25" customHeight="1" x14ac:dyDescent="0.3">
      <c r="G819" s="12"/>
      <c r="M819" s="12"/>
    </row>
    <row r="820" spans="7:13" ht="14.25" customHeight="1" x14ac:dyDescent="0.3">
      <c r="G820" s="12"/>
      <c r="M820" s="12"/>
    </row>
    <row r="821" spans="7:13" ht="14.25" customHeight="1" x14ac:dyDescent="0.3">
      <c r="G821" s="12"/>
      <c r="M821" s="12"/>
    </row>
    <row r="822" spans="7:13" ht="14.25" customHeight="1" x14ac:dyDescent="0.3">
      <c r="G822" s="12"/>
      <c r="M822" s="12"/>
    </row>
    <row r="823" spans="7:13" ht="14.25" customHeight="1" x14ac:dyDescent="0.3">
      <c r="G823" s="12"/>
      <c r="M823" s="12"/>
    </row>
    <row r="824" spans="7:13" ht="14.25" customHeight="1" x14ac:dyDescent="0.3">
      <c r="G824" s="12"/>
      <c r="M824" s="12"/>
    </row>
    <row r="825" spans="7:13" ht="14.25" customHeight="1" x14ac:dyDescent="0.3">
      <c r="G825" s="12"/>
      <c r="M825" s="12"/>
    </row>
    <row r="826" spans="7:13" ht="14.25" customHeight="1" x14ac:dyDescent="0.3">
      <c r="G826" s="12"/>
      <c r="M826" s="12"/>
    </row>
    <row r="827" spans="7:13" ht="14.25" customHeight="1" x14ac:dyDescent="0.3">
      <c r="G827" s="12"/>
      <c r="M827" s="12"/>
    </row>
    <row r="828" spans="7:13" ht="14.25" customHeight="1" x14ac:dyDescent="0.3">
      <c r="G828" s="12"/>
      <c r="M828" s="12"/>
    </row>
    <row r="829" spans="7:13" ht="14.25" customHeight="1" x14ac:dyDescent="0.3">
      <c r="G829" s="12"/>
      <c r="M829" s="12"/>
    </row>
    <row r="830" spans="7:13" ht="14.25" customHeight="1" x14ac:dyDescent="0.3">
      <c r="G830" s="12"/>
      <c r="M830" s="12"/>
    </row>
    <row r="831" spans="7:13" ht="14.25" customHeight="1" x14ac:dyDescent="0.3">
      <c r="G831" s="12"/>
      <c r="M831" s="12"/>
    </row>
    <row r="832" spans="7:13" ht="14.25" customHeight="1" x14ac:dyDescent="0.3">
      <c r="G832" s="12"/>
      <c r="M832" s="12"/>
    </row>
    <row r="833" spans="7:13" ht="14.25" customHeight="1" x14ac:dyDescent="0.3">
      <c r="G833" s="12"/>
      <c r="M833" s="12"/>
    </row>
    <row r="834" spans="7:13" ht="14.25" customHeight="1" x14ac:dyDescent="0.3">
      <c r="G834" s="12"/>
      <c r="M834" s="12"/>
    </row>
    <row r="835" spans="7:13" ht="14.25" customHeight="1" x14ac:dyDescent="0.3">
      <c r="G835" s="12"/>
      <c r="M835" s="12"/>
    </row>
    <row r="836" spans="7:13" ht="14.25" customHeight="1" x14ac:dyDescent="0.3">
      <c r="G836" s="12"/>
      <c r="M836" s="12"/>
    </row>
    <row r="837" spans="7:13" ht="14.25" customHeight="1" x14ac:dyDescent="0.3">
      <c r="G837" s="12"/>
      <c r="M837" s="12"/>
    </row>
    <row r="838" spans="7:13" ht="14.25" customHeight="1" x14ac:dyDescent="0.3">
      <c r="G838" s="12"/>
      <c r="M838" s="12"/>
    </row>
    <row r="839" spans="7:13" ht="14.25" customHeight="1" x14ac:dyDescent="0.3">
      <c r="G839" s="12"/>
      <c r="M839" s="12"/>
    </row>
    <row r="840" spans="7:13" ht="14.25" customHeight="1" x14ac:dyDescent="0.3">
      <c r="G840" s="12"/>
      <c r="M840" s="12"/>
    </row>
    <row r="841" spans="7:13" ht="14.25" customHeight="1" x14ac:dyDescent="0.3">
      <c r="G841" s="12"/>
      <c r="M841" s="12"/>
    </row>
    <row r="842" spans="7:13" ht="14.25" customHeight="1" x14ac:dyDescent="0.3">
      <c r="G842" s="12"/>
      <c r="M842" s="12"/>
    </row>
    <row r="843" spans="7:13" ht="14.25" customHeight="1" x14ac:dyDescent="0.3">
      <c r="G843" s="12"/>
      <c r="M843" s="12"/>
    </row>
    <row r="844" spans="7:13" ht="14.25" customHeight="1" x14ac:dyDescent="0.3">
      <c r="G844" s="12"/>
      <c r="M844" s="12"/>
    </row>
    <row r="845" spans="7:13" ht="14.25" customHeight="1" x14ac:dyDescent="0.3">
      <c r="G845" s="12"/>
      <c r="M845" s="12"/>
    </row>
    <row r="846" spans="7:13" ht="14.25" customHeight="1" x14ac:dyDescent="0.3">
      <c r="G846" s="12"/>
      <c r="M846" s="12"/>
    </row>
    <row r="847" spans="7:13" ht="14.25" customHeight="1" x14ac:dyDescent="0.3">
      <c r="G847" s="12"/>
      <c r="M847" s="12"/>
    </row>
    <row r="848" spans="7:13" ht="14.25" customHeight="1" x14ac:dyDescent="0.3">
      <c r="G848" s="12"/>
      <c r="M848" s="12"/>
    </row>
    <row r="849" spans="7:13" ht="14.25" customHeight="1" x14ac:dyDescent="0.3">
      <c r="G849" s="12"/>
      <c r="M849" s="12"/>
    </row>
    <row r="850" spans="7:13" ht="14.25" customHeight="1" x14ac:dyDescent="0.3">
      <c r="G850" s="12"/>
      <c r="M850" s="12"/>
    </row>
    <row r="851" spans="7:13" ht="14.25" customHeight="1" x14ac:dyDescent="0.3">
      <c r="G851" s="12"/>
      <c r="M851" s="12"/>
    </row>
    <row r="852" spans="7:13" ht="14.25" customHeight="1" x14ac:dyDescent="0.3">
      <c r="G852" s="12"/>
      <c r="M852" s="12"/>
    </row>
    <row r="853" spans="7:13" ht="14.25" customHeight="1" x14ac:dyDescent="0.3">
      <c r="G853" s="12"/>
      <c r="M853" s="12"/>
    </row>
    <row r="854" spans="7:13" ht="14.25" customHeight="1" x14ac:dyDescent="0.3">
      <c r="G854" s="12"/>
      <c r="M854" s="12"/>
    </row>
    <row r="855" spans="7:13" ht="14.25" customHeight="1" x14ac:dyDescent="0.3">
      <c r="G855" s="12"/>
      <c r="M855" s="12"/>
    </row>
    <row r="856" spans="7:13" ht="14.25" customHeight="1" x14ac:dyDescent="0.3">
      <c r="G856" s="12"/>
      <c r="M856" s="12"/>
    </row>
    <row r="857" spans="7:13" ht="14.25" customHeight="1" x14ac:dyDescent="0.3">
      <c r="G857" s="12"/>
      <c r="M857" s="12"/>
    </row>
    <row r="858" spans="7:13" ht="14.25" customHeight="1" x14ac:dyDescent="0.3">
      <c r="G858" s="12"/>
      <c r="M858" s="12"/>
    </row>
    <row r="859" spans="7:13" ht="14.25" customHeight="1" x14ac:dyDescent="0.3">
      <c r="G859" s="12"/>
      <c r="M859" s="12"/>
    </row>
    <row r="860" spans="7:13" ht="14.25" customHeight="1" x14ac:dyDescent="0.3">
      <c r="G860" s="12"/>
      <c r="M860" s="12"/>
    </row>
    <row r="861" spans="7:13" ht="14.25" customHeight="1" x14ac:dyDescent="0.3">
      <c r="G861" s="12"/>
      <c r="M861" s="12"/>
    </row>
    <row r="862" spans="7:13" ht="14.25" customHeight="1" x14ac:dyDescent="0.3">
      <c r="G862" s="12"/>
      <c r="M862" s="12"/>
    </row>
    <row r="863" spans="7:13" ht="14.25" customHeight="1" x14ac:dyDescent="0.3">
      <c r="G863" s="12"/>
      <c r="M863" s="12"/>
    </row>
    <row r="864" spans="7:13" ht="14.25" customHeight="1" x14ac:dyDescent="0.3">
      <c r="G864" s="12"/>
      <c r="M864" s="12"/>
    </row>
    <row r="865" spans="7:13" ht="14.25" customHeight="1" x14ac:dyDescent="0.3">
      <c r="G865" s="12"/>
      <c r="M865" s="12"/>
    </row>
    <row r="866" spans="7:13" ht="14.25" customHeight="1" x14ac:dyDescent="0.3">
      <c r="G866" s="12"/>
      <c r="M866" s="12"/>
    </row>
    <row r="867" spans="7:13" ht="14.25" customHeight="1" x14ac:dyDescent="0.3">
      <c r="G867" s="12"/>
      <c r="M867" s="12"/>
    </row>
    <row r="868" spans="7:13" ht="14.25" customHeight="1" x14ac:dyDescent="0.3">
      <c r="G868" s="12"/>
      <c r="M868" s="12"/>
    </row>
    <row r="869" spans="7:13" ht="14.25" customHeight="1" x14ac:dyDescent="0.3">
      <c r="G869" s="12"/>
      <c r="M869" s="12"/>
    </row>
    <row r="870" spans="7:13" ht="14.25" customHeight="1" x14ac:dyDescent="0.3">
      <c r="G870" s="12"/>
      <c r="M870" s="12"/>
    </row>
    <row r="871" spans="7:13" ht="14.25" customHeight="1" x14ac:dyDescent="0.3">
      <c r="G871" s="12"/>
      <c r="M871" s="12"/>
    </row>
    <row r="872" spans="7:13" ht="14.25" customHeight="1" x14ac:dyDescent="0.3">
      <c r="G872" s="12"/>
      <c r="M872" s="12"/>
    </row>
    <row r="873" spans="7:13" ht="14.25" customHeight="1" x14ac:dyDescent="0.3">
      <c r="G873" s="12"/>
      <c r="M873" s="12"/>
    </row>
    <row r="874" spans="7:13" ht="14.25" customHeight="1" x14ac:dyDescent="0.3">
      <c r="G874" s="12"/>
      <c r="M874" s="12"/>
    </row>
    <row r="875" spans="7:13" ht="14.25" customHeight="1" x14ac:dyDescent="0.3">
      <c r="G875" s="12"/>
      <c r="M875" s="12"/>
    </row>
    <row r="876" spans="7:13" ht="14.25" customHeight="1" x14ac:dyDescent="0.3">
      <c r="G876" s="12"/>
      <c r="M876" s="12"/>
    </row>
    <row r="877" spans="7:13" ht="14.25" customHeight="1" x14ac:dyDescent="0.3">
      <c r="G877" s="12"/>
      <c r="M877" s="12"/>
    </row>
    <row r="878" spans="7:13" ht="14.25" customHeight="1" x14ac:dyDescent="0.3">
      <c r="G878" s="12"/>
      <c r="M878" s="12"/>
    </row>
    <row r="879" spans="7:13" ht="14.25" customHeight="1" x14ac:dyDescent="0.3">
      <c r="G879" s="12"/>
      <c r="M879" s="12"/>
    </row>
    <row r="880" spans="7:13" ht="14.25" customHeight="1" x14ac:dyDescent="0.3">
      <c r="G880" s="12"/>
      <c r="M880" s="12"/>
    </row>
    <row r="881" spans="7:13" ht="14.25" customHeight="1" x14ac:dyDescent="0.3">
      <c r="G881" s="12"/>
      <c r="M881" s="12"/>
    </row>
    <row r="882" spans="7:13" ht="14.25" customHeight="1" x14ac:dyDescent="0.3">
      <c r="G882" s="12"/>
      <c r="M882" s="12"/>
    </row>
    <row r="883" spans="7:13" ht="14.25" customHeight="1" x14ac:dyDescent="0.3">
      <c r="G883" s="12"/>
      <c r="M883" s="12"/>
    </row>
    <row r="884" spans="7:13" ht="14.25" customHeight="1" x14ac:dyDescent="0.3">
      <c r="G884" s="12"/>
      <c r="M884" s="12"/>
    </row>
    <row r="885" spans="7:13" ht="14.25" customHeight="1" x14ac:dyDescent="0.3">
      <c r="G885" s="12"/>
      <c r="M885" s="12"/>
    </row>
    <row r="886" spans="7:13" ht="14.25" customHeight="1" x14ac:dyDescent="0.3">
      <c r="G886" s="12"/>
      <c r="M886" s="12"/>
    </row>
    <row r="887" spans="7:13" ht="14.25" customHeight="1" x14ac:dyDescent="0.3">
      <c r="G887" s="12"/>
      <c r="M887" s="12"/>
    </row>
    <row r="888" spans="7:13" ht="14.25" customHeight="1" x14ac:dyDescent="0.3">
      <c r="G888" s="12"/>
      <c r="M888" s="12"/>
    </row>
    <row r="889" spans="7:13" ht="14.25" customHeight="1" x14ac:dyDescent="0.3">
      <c r="G889" s="12"/>
      <c r="M889" s="12"/>
    </row>
    <row r="890" spans="7:13" ht="14.25" customHeight="1" x14ac:dyDescent="0.3">
      <c r="G890" s="12"/>
      <c r="M890" s="12"/>
    </row>
    <row r="891" spans="7:13" ht="14.25" customHeight="1" x14ac:dyDescent="0.3">
      <c r="G891" s="12"/>
      <c r="M891" s="12"/>
    </row>
    <row r="892" spans="7:13" ht="14.25" customHeight="1" x14ac:dyDescent="0.3">
      <c r="G892" s="12"/>
      <c r="M892" s="12"/>
    </row>
    <row r="893" spans="7:13" ht="14.25" customHeight="1" x14ac:dyDescent="0.3">
      <c r="G893" s="12"/>
      <c r="M893" s="12"/>
    </row>
    <row r="894" spans="7:13" ht="14.25" customHeight="1" x14ac:dyDescent="0.3">
      <c r="G894" s="12"/>
      <c r="M894" s="12"/>
    </row>
    <row r="895" spans="7:13" ht="14.25" customHeight="1" x14ac:dyDescent="0.3">
      <c r="G895" s="12"/>
      <c r="M895" s="12"/>
    </row>
    <row r="896" spans="7:13" ht="14.25" customHeight="1" x14ac:dyDescent="0.3">
      <c r="G896" s="12"/>
      <c r="M896" s="12"/>
    </row>
    <row r="897" spans="7:13" ht="14.25" customHeight="1" x14ac:dyDescent="0.3">
      <c r="G897" s="12"/>
      <c r="M897" s="12"/>
    </row>
    <row r="898" spans="7:13" ht="14.25" customHeight="1" x14ac:dyDescent="0.3">
      <c r="G898" s="12"/>
      <c r="M898" s="12"/>
    </row>
    <row r="899" spans="7:13" ht="14.25" customHeight="1" x14ac:dyDescent="0.3">
      <c r="G899" s="12"/>
      <c r="M899" s="12"/>
    </row>
    <row r="900" spans="7:13" ht="14.25" customHeight="1" x14ac:dyDescent="0.3">
      <c r="G900" s="12"/>
      <c r="M900" s="12"/>
    </row>
    <row r="901" spans="7:13" ht="14.25" customHeight="1" x14ac:dyDescent="0.3">
      <c r="G901" s="12"/>
      <c r="M901" s="12"/>
    </row>
    <row r="902" spans="7:13" ht="14.25" customHeight="1" x14ac:dyDescent="0.3">
      <c r="G902" s="12"/>
      <c r="M902" s="12"/>
    </row>
    <row r="903" spans="7:13" ht="14.25" customHeight="1" x14ac:dyDescent="0.3">
      <c r="G903" s="12"/>
      <c r="M903" s="12"/>
    </row>
    <row r="904" spans="7:13" ht="14.25" customHeight="1" x14ac:dyDescent="0.3">
      <c r="G904" s="12"/>
      <c r="M904" s="12"/>
    </row>
    <row r="905" spans="7:13" ht="14.25" customHeight="1" x14ac:dyDescent="0.3">
      <c r="G905" s="12"/>
      <c r="M905" s="12"/>
    </row>
    <row r="906" spans="7:13" ht="14.25" customHeight="1" x14ac:dyDescent="0.3">
      <c r="G906" s="12"/>
      <c r="M906" s="12"/>
    </row>
    <row r="907" spans="7:13" ht="14.25" customHeight="1" x14ac:dyDescent="0.3">
      <c r="G907" s="12"/>
      <c r="M907" s="12"/>
    </row>
    <row r="908" spans="7:13" ht="14.25" customHeight="1" x14ac:dyDescent="0.3">
      <c r="G908" s="12"/>
      <c r="M908" s="12"/>
    </row>
    <row r="909" spans="7:13" ht="14.25" customHeight="1" x14ac:dyDescent="0.3">
      <c r="G909" s="12"/>
      <c r="M909" s="12"/>
    </row>
    <row r="910" spans="7:13" ht="14.25" customHeight="1" x14ac:dyDescent="0.3">
      <c r="G910" s="12"/>
      <c r="M910" s="12"/>
    </row>
    <row r="911" spans="7:13" ht="14.25" customHeight="1" x14ac:dyDescent="0.3">
      <c r="G911" s="12"/>
      <c r="M911" s="12"/>
    </row>
    <row r="912" spans="7:13" ht="14.25" customHeight="1" x14ac:dyDescent="0.3">
      <c r="G912" s="12"/>
      <c r="M912" s="12"/>
    </row>
    <row r="913" spans="7:13" ht="14.25" customHeight="1" x14ac:dyDescent="0.3">
      <c r="G913" s="12"/>
      <c r="M913" s="12"/>
    </row>
    <row r="914" spans="7:13" ht="14.25" customHeight="1" x14ac:dyDescent="0.3">
      <c r="G914" s="12"/>
      <c r="M914" s="12"/>
    </row>
    <row r="915" spans="7:13" ht="14.25" customHeight="1" x14ac:dyDescent="0.3">
      <c r="G915" s="12"/>
      <c r="M915" s="12"/>
    </row>
    <row r="916" spans="7:13" ht="14.25" customHeight="1" x14ac:dyDescent="0.3">
      <c r="G916" s="12"/>
      <c r="M916" s="12"/>
    </row>
    <row r="917" spans="7:13" ht="14.25" customHeight="1" x14ac:dyDescent="0.3">
      <c r="G917" s="12"/>
      <c r="M917" s="12"/>
    </row>
    <row r="918" spans="7:13" ht="14.25" customHeight="1" x14ac:dyDescent="0.3">
      <c r="G918" s="12"/>
      <c r="M918" s="12"/>
    </row>
    <row r="919" spans="7:13" ht="14.25" customHeight="1" x14ac:dyDescent="0.3">
      <c r="G919" s="12"/>
      <c r="M919" s="12"/>
    </row>
    <row r="920" spans="7:13" ht="14.25" customHeight="1" x14ac:dyDescent="0.3">
      <c r="G920" s="12"/>
      <c r="M920" s="12"/>
    </row>
    <row r="921" spans="7:13" ht="14.25" customHeight="1" x14ac:dyDescent="0.3">
      <c r="G921" s="12"/>
      <c r="M921" s="12"/>
    </row>
    <row r="922" spans="7:13" ht="14.25" customHeight="1" x14ac:dyDescent="0.3">
      <c r="G922" s="12"/>
      <c r="M922" s="12"/>
    </row>
    <row r="923" spans="7:13" ht="14.25" customHeight="1" x14ac:dyDescent="0.3">
      <c r="G923" s="12"/>
      <c r="M923" s="12"/>
    </row>
    <row r="924" spans="7:13" ht="14.25" customHeight="1" x14ac:dyDescent="0.3">
      <c r="G924" s="12"/>
      <c r="M924" s="12"/>
    </row>
    <row r="925" spans="7:13" ht="14.25" customHeight="1" x14ac:dyDescent="0.3">
      <c r="G925" s="12"/>
      <c r="M925" s="12"/>
    </row>
    <row r="926" spans="7:13" ht="14.25" customHeight="1" x14ac:dyDescent="0.3">
      <c r="G926" s="12"/>
      <c r="M926" s="12"/>
    </row>
    <row r="927" spans="7:13" ht="14.25" customHeight="1" x14ac:dyDescent="0.3">
      <c r="G927" s="12"/>
      <c r="M927" s="12"/>
    </row>
    <row r="928" spans="7:13" ht="14.25" customHeight="1" x14ac:dyDescent="0.3">
      <c r="G928" s="12"/>
      <c r="M928" s="12"/>
    </row>
    <row r="929" spans="7:13" ht="14.25" customHeight="1" x14ac:dyDescent="0.3">
      <c r="G929" s="12"/>
      <c r="M929" s="12"/>
    </row>
    <row r="930" spans="7:13" ht="14.25" customHeight="1" x14ac:dyDescent="0.3">
      <c r="G930" s="12"/>
      <c r="M930" s="12"/>
    </row>
    <row r="931" spans="7:13" ht="14.25" customHeight="1" x14ac:dyDescent="0.3">
      <c r="G931" s="12"/>
      <c r="M931" s="12"/>
    </row>
    <row r="932" spans="7:13" ht="14.25" customHeight="1" x14ac:dyDescent="0.3">
      <c r="G932" s="12"/>
      <c r="M932" s="12"/>
    </row>
    <row r="933" spans="7:13" ht="14.25" customHeight="1" x14ac:dyDescent="0.3">
      <c r="G933" s="12"/>
      <c r="M933" s="12"/>
    </row>
    <row r="934" spans="7:13" ht="14.25" customHeight="1" x14ac:dyDescent="0.3">
      <c r="G934" s="12"/>
      <c r="M934" s="12"/>
    </row>
    <row r="935" spans="7:13" ht="14.25" customHeight="1" x14ac:dyDescent="0.3">
      <c r="G935" s="12"/>
      <c r="M935" s="12"/>
    </row>
    <row r="936" spans="7:13" ht="14.25" customHeight="1" x14ac:dyDescent="0.3">
      <c r="G936" s="12"/>
      <c r="M936" s="12"/>
    </row>
    <row r="937" spans="7:13" ht="14.25" customHeight="1" x14ac:dyDescent="0.3">
      <c r="G937" s="12"/>
      <c r="M937" s="12"/>
    </row>
    <row r="938" spans="7:13" ht="14.25" customHeight="1" x14ac:dyDescent="0.3">
      <c r="G938" s="12"/>
      <c r="M938" s="12"/>
    </row>
    <row r="939" spans="7:13" ht="14.25" customHeight="1" x14ac:dyDescent="0.3">
      <c r="G939" s="12"/>
      <c r="M939" s="12"/>
    </row>
    <row r="940" spans="7:13" ht="14.25" customHeight="1" x14ac:dyDescent="0.3">
      <c r="G940" s="12"/>
      <c r="M940" s="12"/>
    </row>
    <row r="941" spans="7:13" ht="14.25" customHeight="1" x14ac:dyDescent="0.3">
      <c r="G941" s="12"/>
      <c r="M941" s="12"/>
    </row>
    <row r="942" spans="7:13" ht="14.25" customHeight="1" x14ac:dyDescent="0.3">
      <c r="G942" s="12"/>
      <c r="M942" s="12"/>
    </row>
    <row r="943" spans="7:13" ht="14.25" customHeight="1" x14ac:dyDescent="0.3">
      <c r="G943" s="12"/>
      <c r="M943" s="12"/>
    </row>
    <row r="944" spans="7:13" ht="14.25" customHeight="1" x14ac:dyDescent="0.3">
      <c r="G944" s="12"/>
      <c r="M944" s="12"/>
    </row>
    <row r="945" spans="7:13" ht="14.25" customHeight="1" x14ac:dyDescent="0.3">
      <c r="G945" s="12"/>
      <c r="M945" s="12"/>
    </row>
    <row r="946" spans="7:13" ht="14.25" customHeight="1" x14ac:dyDescent="0.3">
      <c r="G946" s="12"/>
      <c r="M946" s="12"/>
    </row>
    <row r="947" spans="7:13" ht="14.25" customHeight="1" x14ac:dyDescent="0.3">
      <c r="G947" s="12"/>
      <c r="M947" s="12"/>
    </row>
    <row r="948" spans="7:13" ht="14.25" customHeight="1" x14ac:dyDescent="0.3">
      <c r="G948" s="12"/>
      <c r="M948" s="12"/>
    </row>
    <row r="949" spans="7:13" ht="14.25" customHeight="1" x14ac:dyDescent="0.3">
      <c r="G949" s="12"/>
      <c r="M949" s="12"/>
    </row>
    <row r="950" spans="7:13" ht="14.25" customHeight="1" x14ac:dyDescent="0.3">
      <c r="G950" s="12"/>
      <c r="M950" s="12"/>
    </row>
    <row r="951" spans="7:13" ht="14.25" customHeight="1" x14ac:dyDescent="0.3">
      <c r="G951" s="12"/>
      <c r="M951" s="12"/>
    </row>
    <row r="952" spans="7:13" ht="14.25" customHeight="1" x14ac:dyDescent="0.3">
      <c r="G952" s="12"/>
      <c r="M952" s="12"/>
    </row>
    <row r="953" spans="7:13" ht="14.25" customHeight="1" x14ac:dyDescent="0.3">
      <c r="G953" s="12"/>
      <c r="M953" s="12"/>
    </row>
    <row r="954" spans="7:13" ht="14.25" customHeight="1" x14ac:dyDescent="0.3">
      <c r="G954" s="12"/>
      <c r="M954" s="12"/>
    </row>
    <row r="955" spans="7:13" ht="14.25" customHeight="1" x14ac:dyDescent="0.3">
      <c r="G955" s="12"/>
      <c r="M955" s="12"/>
    </row>
    <row r="956" spans="7:13" ht="14.25" customHeight="1" x14ac:dyDescent="0.3">
      <c r="G956" s="12"/>
      <c r="M956" s="12"/>
    </row>
    <row r="957" spans="7:13" ht="14.25" customHeight="1" x14ac:dyDescent="0.3">
      <c r="G957" s="12"/>
      <c r="M957" s="12"/>
    </row>
    <row r="958" spans="7:13" ht="14.25" customHeight="1" x14ac:dyDescent="0.3">
      <c r="G958" s="12"/>
      <c r="M958" s="12"/>
    </row>
    <row r="959" spans="7:13" ht="14.25" customHeight="1" x14ac:dyDescent="0.3">
      <c r="G959" s="12"/>
      <c r="M959" s="12"/>
    </row>
    <row r="960" spans="7:13" ht="14.25" customHeight="1" x14ac:dyDescent="0.3">
      <c r="G960" s="12"/>
      <c r="M960" s="12"/>
    </row>
    <row r="961" spans="7:13" ht="14.25" customHeight="1" x14ac:dyDescent="0.3">
      <c r="G961" s="12"/>
      <c r="M961" s="12"/>
    </row>
    <row r="962" spans="7:13" ht="14.25" customHeight="1" x14ac:dyDescent="0.3">
      <c r="G962" s="12"/>
      <c r="M962" s="12"/>
    </row>
    <row r="963" spans="7:13" ht="14.25" customHeight="1" x14ac:dyDescent="0.3">
      <c r="G963" s="12"/>
      <c r="M963" s="12"/>
    </row>
    <row r="964" spans="7:13" ht="14.25" customHeight="1" x14ac:dyDescent="0.3">
      <c r="G964" s="12"/>
      <c r="M964" s="12"/>
    </row>
    <row r="965" spans="7:13" ht="14.25" customHeight="1" x14ac:dyDescent="0.3">
      <c r="G965" s="12"/>
      <c r="M965" s="12"/>
    </row>
    <row r="966" spans="7:13" ht="14.25" customHeight="1" x14ac:dyDescent="0.3">
      <c r="G966" s="12"/>
      <c r="M966" s="12"/>
    </row>
    <row r="967" spans="7:13" ht="14.25" customHeight="1" x14ac:dyDescent="0.3">
      <c r="G967" s="12"/>
      <c r="M967" s="12"/>
    </row>
    <row r="968" spans="7:13" ht="14.25" customHeight="1" x14ac:dyDescent="0.3">
      <c r="G968" s="12"/>
      <c r="M968" s="12"/>
    </row>
    <row r="969" spans="7:13" ht="14.25" customHeight="1" x14ac:dyDescent="0.3">
      <c r="G969" s="12"/>
      <c r="M969" s="12"/>
    </row>
    <row r="970" spans="7:13" ht="14.25" customHeight="1" x14ac:dyDescent="0.3">
      <c r="G970" s="12"/>
      <c r="M970" s="12"/>
    </row>
    <row r="971" spans="7:13" ht="14.25" customHeight="1" x14ac:dyDescent="0.3">
      <c r="G971" s="12"/>
      <c r="M971" s="12"/>
    </row>
    <row r="972" spans="7:13" ht="14.25" customHeight="1" x14ac:dyDescent="0.3">
      <c r="G972" s="12"/>
      <c r="M972" s="12"/>
    </row>
    <row r="973" spans="7:13" ht="14.25" customHeight="1" x14ac:dyDescent="0.3">
      <c r="G973" s="12"/>
      <c r="M973" s="12"/>
    </row>
    <row r="974" spans="7:13" ht="14.25" customHeight="1" x14ac:dyDescent="0.3">
      <c r="G974" s="12"/>
      <c r="M974" s="12"/>
    </row>
    <row r="975" spans="7:13" ht="14.25" customHeight="1" x14ac:dyDescent="0.3">
      <c r="G975" s="12"/>
      <c r="M975" s="12"/>
    </row>
    <row r="976" spans="7:13" ht="14.25" customHeight="1" x14ac:dyDescent="0.3">
      <c r="G976" s="12"/>
      <c r="M976" s="12"/>
    </row>
    <row r="977" spans="7:13" ht="14.25" customHeight="1" x14ac:dyDescent="0.3">
      <c r="G977" s="12"/>
      <c r="M977" s="12"/>
    </row>
    <row r="978" spans="7:13" ht="14.25" customHeight="1" x14ac:dyDescent="0.3">
      <c r="G978" s="12"/>
      <c r="M978" s="12"/>
    </row>
    <row r="979" spans="7:13" ht="14.25" customHeight="1" x14ac:dyDescent="0.3">
      <c r="G979" s="12"/>
      <c r="M979" s="12"/>
    </row>
    <row r="980" spans="7:13" ht="14.25" customHeight="1" x14ac:dyDescent="0.3">
      <c r="G980" s="12"/>
      <c r="M980" s="12"/>
    </row>
    <row r="981" spans="7:13" ht="14.25" customHeight="1" x14ac:dyDescent="0.3">
      <c r="G981" s="12"/>
      <c r="M981" s="12"/>
    </row>
    <row r="982" spans="7:13" ht="14.25" customHeight="1" x14ac:dyDescent="0.3">
      <c r="G982" s="12"/>
      <c r="M982" s="12"/>
    </row>
    <row r="983" spans="7:13" ht="14.25" customHeight="1" x14ac:dyDescent="0.3">
      <c r="G983" s="12"/>
      <c r="M983" s="12"/>
    </row>
    <row r="984" spans="7:13" ht="14.25" customHeight="1" x14ac:dyDescent="0.3">
      <c r="G984" s="12"/>
      <c r="M984" s="12"/>
    </row>
    <row r="985" spans="7:13" ht="14.25" customHeight="1" x14ac:dyDescent="0.3">
      <c r="G985" s="12"/>
      <c r="M985" s="12"/>
    </row>
    <row r="986" spans="7:13" ht="14.25" customHeight="1" x14ac:dyDescent="0.3">
      <c r="G986" s="12"/>
      <c r="M986" s="12"/>
    </row>
    <row r="987" spans="7:13" ht="14.25" customHeight="1" x14ac:dyDescent="0.3">
      <c r="G987" s="12"/>
      <c r="M987" s="12"/>
    </row>
    <row r="988" spans="7:13" ht="14.25" customHeight="1" x14ac:dyDescent="0.3">
      <c r="G988" s="12"/>
      <c r="M988" s="12"/>
    </row>
    <row r="989" spans="7:13" ht="14.25" customHeight="1" x14ac:dyDescent="0.3">
      <c r="G989" s="12"/>
      <c r="M989" s="12"/>
    </row>
    <row r="990" spans="7:13" ht="14.25" customHeight="1" x14ac:dyDescent="0.3">
      <c r="G990" s="12"/>
      <c r="M990" s="12"/>
    </row>
    <row r="991" spans="7:13" ht="14.25" customHeight="1" x14ac:dyDescent="0.3">
      <c r="G991" s="12"/>
      <c r="M991" s="12"/>
    </row>
    <row r="992" spans="7:13" ht="14.25" customHeight="1" x14ac:dyDescent="0.3">
      <c r="G992" s="12"/>
      <c r="M992" s="12"/>
    </row>
    <row r="993" spans="7:13" ht="14.25" customHeight="1" x14ac:dyDescent="0.3">
      <c r="G993" s="12"/>
      <c r="M993" s="12"/>
    </row>
    <row r="994" spans="7:13" ht="14.25" customHeight="1" x14ac:dyDescent="0.3">
      <c r="G994" s="12"/>
      <c r="M994" s="12"/>
    </row>
    <row r="995" spans="7:13" ht="14.25" customHeight="1" x14ac:dyDescent="0.3">
      <c r="G995" s="12"/>
      <c r="M995" s="12"/>
    </row>
    <row r="996" spans="7:13" ht="14.25" customHeight="1" x14ac:dyDescent="0.3">
      <c r="G996" s="12"/>
      <c r="M996" s="12"/>
    </row>
    <row r="997" spans="7:13" ht="14.25" customHeight="1" x14ac:dyDescent="0.3">
      <c r="G997" s="12"/>
      <c r="M997" s="12"/>
    </row>
    <row r="998" spans="7:13" ht="14.25" customHeight="1" x14ac:dyDescent="0.3">
      <c r="G998" s="12"/>
      <c r="M998" s="12"/>
    </row>
    <row r="999" spans="7:13" ht="14.25" customHeight="1" x14ac:dyDescent="0.3">
      <c r="G999" s="12"/>
      <c r="M999" s="12"/>
    </row>
    <row r="1000" spans="7:13" ht="14.25" customHeight="1" x14ac:dyDescent="0.3">
      <c r="G1000" s="12"/>
      <c r="M1000" s="12"/>
    </row>
  </sheetData>
  <mergeCells count="1">
    <mergeCell ref="W1:AA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 ME</vt:lpstr>
      <vt:lpstr>ForQuickView</vt:lpstr>
      <vt:lpstr>ForR</vt:lpstr>
      <vt:lpstr>Pivot Table and Plot</vt:lpstr>
      <vt:lpstr>Age 2d (7.28.21)</vt:lpstr>
      <vt:lpstr>Age 4d (7.30.21)</vt:lpstr>
      <vt:lpstr>Age 6d (8.1.21)</vt:lpstr>
      <vt:lpstr>Age 8d (8.3.21)</vt:lpstr>
      <vt:lpstr>Age 10d (8.5.21)</vt:lpstr>
      <vt:lpstr>Age 14d (8.9.21)</vt:lpstr>
      <vt:lpstr>Age 16d (8.11.21)</vt:lpstr>
      <vt:lpstr>Age 18d (8.13.21)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2022-10-25T17:15:14Z</dcterms:created>
  <dcterms:modified xsi:type="dcterms:W3CDTF">2022-10-25T17:15:14Z</dcterms:modified>
</cp:coreProperties>
</file>