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8.0" sheetId="1" r:id="rId4"/>
    <sheet state="visible" name="Data 7.5" sheetId="2" r:id="rId5"/>
    <sheet state="visible" name="Data 7.0" sheetId="3" r:id="rId6"/>
    <sheet state="visible" name="data" sheetId="4" r:id="rId7"/>
    <sheet state="visible" name="Flow rates" sheetId="5" r:id="rId8"/>
    <sheet state="visible" name="Summary" sheetId="6" r:id="rId9"/>
    <sheet state="visible" name="GTT" sheetId="7" r:id="rId10"/>
    <sheet state="visible" name="Length&amp;weight" sheetId="8" r:id="rId11"/>
  </sheets>
  <definedNames>
    <definedName hidden="1" localSheetId="3" name="_xlnm._FilterDatabase">data!$A$1:$R$25</definedName>
  </definedNames>
  <calcPr/>
  <extLst>
    <ext uri="GoogleSheetsCustomDataVersion2">
      <go:sheetsCustomData xmlns:go="http://customooxmlschemas.google.com/" r:id="rId12" roundtripDataChecksum="ZMbZcOcRhtD0dXc/e5PjcLCKh7JJjjRA5D9wYwLbyEA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4">
      <text>
        <t xml:space="preserve">======
ID#AAAAqJnyT7M
Gabriella Panayotakis - NOAA Affiliate    (2023-02-14 15:10:19)
second time i got 27.894</t>
      </text>
    </comment>
  </commentList>
  <extLst>
    <ext uri="GoogleSheetsCustomDataVersion2">
      <go:sheetsCustomData xmlns:go="http://customooxmlschemas.google.com/" r:id="rId1" roundtripDataSignature="AMtx7mgq+PbxUrHQy9RBYgUb0Q0ceGshxQ=="/>
    </ext>
  </extLst>
</comments>
</file>

<file path=xl/sharedStrings.xml><?xml version="1.0" encoding="utf-8"?>
<sst xmlns="http://schemas.openxmlformats.org/spreadsheetml/2006/main" count="612" uniqueCount="218">
  <si>
    <t>Date:</t>
  </si>
  <si>
    <t>Temperature:</t>
  </si>
  <si>
    <t>Shellfish Species:</t>
  </si>
  <si>
    <t>bay scallops</t>
  </si>
  <si>
    <t xml:space="preserve">chl-a </t>
  </si>
  <si>
    <t>Location:</t>
  </si>
  <si>
    <t>Milford Basement</t>
  </si>
  <si>
    <t>Dissolved Oxygen:</t>
  </si>
  <si>
    <t>Participants:</t>
  </si>
  <si>
    <t>Salinity:</t>
  </si>
  <si>
    <t>Water source</t>
  </si>
  <si>
    <t>Time</t>
  </si>
  <si>
    <t>Volume filtered (L)</t>
  </si>
  <si>
    <t>Initial filter weight (mg)</t>
  </si>
  <si>
    <t>Dry weight (mg)</t>
  </si>
  <si>
    <t>Ash weight (mg)</t>
  </si>
  <si>
    <t>TPM (Mg/L)</t>
  </si>
  <si>
    <t>PIM (Mg/L)</t>
  </si>
  <si>
    <t>POM (Mg/L)</t>
  </si>
  <si>
    <t>% org</t>
  </si>
  <si>
    <t>Blank</t>
  </si>
  <si>
    <t>Filter not complete remove</t>
  </si>
  <si>
    <t>Input</t>
  </si>
  <si>
    <t>FECES</t>
  </si>
  <si>
    <t>Shellfish #</t>
  </si>
  <si>
    <t>TPM (mg)</t>
  </si>
  <si>
    <t>PIM (mg)</t>
  </si>
  <si>
    <t>Inorganic %</t>
  </si>
  <si>
    <t>very little material</t>
  </si>
  <si>
    <t>PSUEDOFECES</t>
  </si>
  <si>
    <t>total</t>
  </si>
  <si>
    <t>tpm (mg)</t>
  </si>
  <si>
    <t>PIm(mg)</t>
  </si>
  <si>
    <t>1p2</t>
  </si>
  <si>
    <t>2p2</t>
  </si>
  <si>
    <t>3p2</t>
  </si>
  <si>
    <t>4p2</t>
  </si>
  <si>
    <t>5p2</t>
  </si>
  <si>
    <t>6p2</t>
  </si>
  <si>
    <t>yp2</t>
  </si>
  <si>
    <t>Filter not complete removed</t>
  </si>
  <si>
    <t>7p2</t>
  </si>
  <si>
    <t xml:space="preserve">not sure </t>
  </si>
  <si>
    <t>PIM</t>
  </si>
  <si>
    <t>Date</t>
  </si>
  <si>
    <t>Tin Number</t>
  </si>
  <si>
    <t>Treatment ID</t>
  </si>
  <si>
    <t>Length (mm)</t>
  </si>
  <si>
    <t>Gonad tin weight</t>
  </si>
  <si>
    <t xml:space="preserve">Tin+Gonad dry weight </t>
  </si>
  <si>
    <t xml:space="preserve">Tin+Gonad ash weight </t>
  </si>
  <si>
    <t>Muscle tin weight</t>
  </si>
  <si>
    <t>Tin+muscle dry weight</t>
  </si>
  <si>
    <t>Tin+muscle ash weight</t>
  </si>
  <si>
    <t>Somatic tin weight</t>
  </si>
  <si>
    <t xml:space="preserve">Tin+ somatic dry weight </t>
  </si>
  <si>
    <t xml:space="preserve">Tin+ somatic ash weight </t>
  </si>
  <si>
    <t>Shell tin weight</t>
  </si>
  <si>
    <t xml:space="preserve">Tin+shell dry weight </t>
  </si>
  <si>
    <t xml:space="preserve">Tin+shell ash weight </t>
  </si>
  <si>
    <t>Notes</t>
  </si>
  <si>
    <t>DTW (Gonad)</t>
  </si>
  <si>
    <t>DTW (Muscle)</t>
  </si>
  <si>
    <t>DTW (Somatic)</t>
  </si>
  <si>
    <t>Total (DTW)</t>
  </si>
  <si>
    <t>A</t>
  </si>
  <si>
    <t>B</t>
  </si>
  <si>
    <t>C</t>
  </si>
  <si>
    <t>D</t>
  </si>
  <si>
    <t>E</t>
  </si>
  <si>
    <t>F</t>
  </si>
  <si>
    <t>G</t>
  </si>
  <si>
    <t>Flows</t>
  </si>
  <si>
    <t>t1-t0 (h) of feces/pseudofeces collection</t>
  </si>
  <si>
    <t>ml/15 sec</t>
  </si>
  <si>
    <t>ml/hour</t>
  </si>
  <si>
    <t>L/hour</t>
  </si>
  <si>
    <t>total volume that went through the monster (L)</t>
  </si>
  <si>
    <t>Experiment Date:</t>
  </si>
  <si>
    <t>feces and pseudofeces collection</t>
  </si>
  <si>
    <t xml:space="preserve">t0= </t>
  </si>
  <si>
    <t xml:space="preserve">t1= </t>
  </si>
  <si>
    <t>Experiment Location:</t>
  </si>
  <si>
    <t>Milford</t>
  </si>
  <si>
    <t>Species:</t>
  </si>
  <si>
    <t>*may want to normalize to the mean per treatment</t>
  </si>
  <si>
    <t>Species standardization coefficient:</t>
  </si>
  <si>
    <t xml:space="preserve">*literature b value was used - we can calculate our own </t>
  </si>
  <si>
    <t>pH 8.0</t>
  </si>
  <si>
    <t>mg/h</t>
  </si>
  <si>
    <t>Standardized to 0.1g dry weight</t>
  </si>
  <si>
    <t>t1-t0 (h)</t>
  </si>
  <si>
    <t>feces</t>
  </si>
  <si>
    <t>TPM</t>
  </si>
  <si>
    <t>POM</t>
  </si>
  <si>
    <t>% organic</t>
  </si>
  <si>
    <t>ER (mg/h)</t>
  </si>
  <si>
    <t>OER</t>
  </si>
  <si>
    <t>IER</t>
  </si>
  <si>
    <t>pseudofeces</t>
  </si>
  <si>
    <t>% organ</t>
  </si>
  <si>
    <t>RR (mg/h)</t>
  </si>
  <si>
    <t>ORR</t>
  </si>
  <si>
    <t>IRR</t>
  </si>
  <si>
    <t>CR</t>
  </si>
  <si>
    <t>FR</t>
  </si>
  <si>
    <t>p</t>
  </si>
  <si>
    <t>f</t>
  </si>
  <si>
    <t>RR</t>
  </si>
  <si>
    <t>SE</t>
  </si>
  <si>
    <t>IFR</t>
  </si>
  <si>
    <t>FR (mg/h)</t>
  </si>
  <si>
    <t>% RR</t>
  </si>
  <si>
    <t>TIR</t>
  </si>
  <si>
    <t>OFR (mg/h)</t>
  </si>
  <si>
    <t>OIR (mg/h)</t>
  </si>
  <si>
    <t>i</t>
  </si>
  <si>
    <t>AR (mg/h)</t>
  </si>
  <si>
    <t>AE</t>
  </si>
  <si>
    <t>8A</t>
  </si>
  <si>
    <t>8B</t>
  </si>
  <si>
    <t>8C</t>
  </si>
  <si>
    <t>8D</t>
  </si>
  <si>
    <t>8E</t>
  </si>
  <si>
    <t>8F</t>
  </si>
  <si>
    <t>8G</t>
  </si>
  <si>
    <t>pH 7.5</t>
  </si>
  <si>
    <t>7.5A</t>
  </si>
  <si>
    <t>7.5B</t>
  </si>
  <si>
    <t>7.5C</t>
  </si>
  <si>
    <t>7.5D</t>
  </si>
  <si>
    <t>7.5E</t>
  </si>
  <si>
    <t>7.5F</t>
  </si>
  <si>
    <t>7.5G</t>
  </si>
  <si>
    <t>pH 7.0</t>
  </si>
  <si>
    <t>7.0A</t>
  </si>
  <si>
    <t>70B</t>
  </si>
  <si>
    <t>7.0C</t>
  </si>
  <si>
    <t>7.0D</t>
  </si>
  <si>
    <t>7.0E</t>
  </si>
  <si>
    <t>7.0F</t>
  </si>
  <si>
    <t>7.0G</t>
  </si>
  <si>
    <t>Filter was ripped missing pieces  data bad removed</t>
  </si>
  <si>
    <t>PH 8.0</t>
  </si>
  <si>
    <t xml:space="preserve">Blank 8.0 </t>
  </si>
  <si>
    <t>TOTAL</t>
  </si>
  <si>
    <t>Inorganic Matter</t>
  </si>
  <si>
    <t>Organic Matter</t>
  </si>
  <si>
    <t>% Organic</t>
  </si>
  <si>
    <t xml:space="preserve">Blank 7.5 </t>
  </si>
  <si>
    <t xml:space="preserve">Blank 7.0 </t>
  </si>
  <si>
    <t>tpm Total</t>
  </si>
  <si>
    <t xml:space="preserve">PIM </t>
  </si>
  <si>
    <t>blank</t>
  </si>
  <si>
    <t>mean</t>
  </si>
  <si>
    <t>Averages</t>
  </si>
  <si>
    <t>Average POM/Average TPM</t>
  </si>
  <si>
    <t>Inorganic Egestion Rate</t>
  </si>
  <si>
    <t>IER: PIM of feces/feces collection time</t>
  </si>
  <si>
    <t>Cleanrance Rate</t>
  </si>
  <si>
    <t>CR: IFR/PIM of the water</t>
  </si>
  <si>
    <t>Organic Egestion Rate</t>
  </si>
  <si>
    <t>OER: POM of feces/feces collection time</t>
  </si>
  <si>
    <t>Filtration Rate</t>
  </si>
  <si>
    <t>FR: CR * TPM of the water</t>
  </si>
  <si>
    <t>Inorganic Rejection Rate</t>
  </si>
  <si>
    <t>IRR: PIM of pseudofeces/pseudofeces collection time</t>
  </si>
  <si>
    <t>%RR: RR/FR (amount rejected/total amount filtered)</t>
  </si>
  <si>
    <t>Organic Rejection Rate</t>
  </si>
  <si>
    <t>ORR: POM of pseudofeces/pseudofeces collection time</t>
  </si>
  <si>
    <t>Total Ingestion Rate</t>
  </si>
  <si>
    <t>TIR: FR - RR</t>
  </si>
  <si>
    <t>Rejection Rate</t>
  </si>
  <si>
    <t>RR: ORR+IRR</t>
  </si>
  <si>
    <t>Organic FIltration Rate</t>
  </si>
  <si>
    <t>OFR: CR * POM of the water</t>
  </si>
  <si>
    <t>Fraction of Organic Rejected</t>
  </si>
  <si>
    <t>p: ORR/RR (organic fraction of the pseudofeces)</t>
  </si>
  <si>
    <t>Organic INgestion Rate</t>
  </si>
  <si>
    <t>OIR: OFR-ORR</t>
  </si>
  <si>
    <t>POM available</t>
  </si>
  <si>
    <t>f: Average POM of the water</t>
  </si>
  <si>
    <t>Fraction of Organic Matter ingested</t>
  </si>
  <si>
    <t>i: OIR/TIR (i.e. fraction of ingested material that was organic)</t>
  </si>
  <si>
    <t xml:space="preserve">Selection Efficiency </t>
  </si>
  <si>
    <t>SE: 1-(p/f) (organic content of pseudofeces/organic content of the water)</t>
  </si>
  <si>
    <t>Assimilation Rate</t>
  </si>
  <si>
    <t>AR: OIR-OER (rate of POM filtration - rate of POM rejection - rate of POM egestion)</t>
  </si>
  <si>
    <t>Inorganic Filtration Rate</t>
  </si>
  <si>
    <t>IFR: IER + IRR (PIM feces + PIM pseudofeces; i.e. total inorganic matter filtered/collection time)</t>
  </si>
  <si>
    <t>Assimilation Efficiency</t>
  </si>
  <si>
    <t>AE: AR/OIR</t>
  </si>
  <si>
    <t>Time Open</t>
  </si>
  <si>
    <t>Time Green</t>
  </si>
  <si>
    <t>Gut transit time (h)</t>
  </si>
  <si>
    <t>#</t>
  </si>
  <si>
    <t>Project?</t>
  </si>
  <si>
    <t>pH</t>
  </si>
  <si>
    <t>Treatment</t>
  </si>
  <si>
    <t>Shell Length (mm)</t>
  </si>
  <si>
    <t>Shell Tin Weight (g)</t>
  </si>
  <si>
    <t xml:space="preserve"> Tissue Tin Weight (g)</t>
  </si>
  <si>
    <t>Gonad Tin Weight (g)</t>
  </si>
  <si>
    <t>Muscle Tissue Tin Weight (g)</t>
  </si>
  <si>
    <t>Dry Shell + Tin Weight (g)</t>
  </si>
  <si>
    <t>DryTissue + Tin Weight (g)</t>
  </si>
  <si>
    <t>Dry Gonad + Tin Weight (g)</t>
  </si>
  <si>
    <t>Dry Muscle + Tin Weight (g)</t>
  </si>
  <si>
    <t>Ashed Shell + Tin Weight (g)</t>
  </si>
  <si>
    <t>Ashed  Tissue + Tin Weight (g)</t>
  </si>
  <si>
    <t>Ashed Gonad + Tin Weight (g)</t>
  </si>
  <si>
    <t>Ashed Muscle  + Tin Weight (g)</t>
  </si>
  <si>
    <t>Dry Shell (g)</t>
  </si>
  <si>
    <t>Dry Tissue (g)</t>
  </si>
  <si>
    <t>Dry Gonad(g)</t>
  </si>
  <si>
    <t>Dry Muscle(g)</t>
  </si>
  <si>
    <t>total tissue (g)</t>
  </si>
  <si>
    <t>Biodeposition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</si>
</sst>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0.0000"/>
    <numFmt numFmtId="166" formatCode="m/d/yyyy"/>
    <numFmt numFmtId="167" formatCode="0.0"/>
    <numFmt numFmtId="168" formatCode="h:mm:ss am/pm"/>
    <numFmt numFmtId="169" formatCode="M/d/yyyy"/>
  </numFmts>
  <fonts count="16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2.0"/>
      <color theme="1"/>
      <name val="Arial"/>
    </font>
    <font>
      <color theme="1"/>
      <name val="Calibri"/>
      <scheme val="minor"/>
    </font>
    <font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4.0"/>
      <color theme="1"/>
      <name val="Arial"/>
    </font>
    <font>
      <sz val="11.0"/>
      <color rgb="FF000000"/>
      <name val="Calibri"/>
    </font>
    <font>
      <sz val="11.0"/>
      <color theme="1"/>
      <name val="Arial"/>
    </font>
    <font>
      <color theme="1"/>
      <name val="Arial"/>
    </font>
    <font>
      <sz val="10.0"/>
      <color rgb="FFFF0000"/>
      <name val="Arial"/>
    </font>
    <font>
      <color rgb="FFFF0000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Alignment="1" applyFont="1" applyNumberFormat="1">
      <alignment horizontal="center" readingOrder="0" vertical="center"/>
    </xf>
    <xf borderId="0" fillId="0" fontId="2" numFmtId="14" xfId="0" applyFont="1" applyNumberFormat="1"/>
    <xf borderId="0" fillId="0" fontId="2" numFmtId="0" xfId="0" applyAlignment="1" applyFont="1">
      <alignment horizontal="right" vertical="bottom"/>
    </xf>
    <xf borderId="0" fillId="0" fontId="2" numFmtId="1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0" xfId="0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bottom"/>
    </xf>
    <xf borderId="0" fillId="0" fontId="2" numFmtId="20" xfId="0" applyFont="1" applyNumberFormat="1"/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20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2" xfId="0" applyBorder="1" applyFont="1" applyNumberFormat="1"/>
    <xf borderId="1" fillId="0" fontId="2" numFmtId="164" xfId="0" applyBorder="1" applyFont="1" applyNumberForma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2" numFmtId="2" xfId="0" applyFont="1" applyNumberFormat="1"/>
    <xf borderId="1" fillId="0" fontId="2" numFmtId="20" xfId="0" applyBorder="1" applyFont="1" applyNumberFormat="1"/>
    <xf borderId="0" fillId="0" fontId="2" numFmtId="164" xfId="0" applyFont="1" applyNumberFormat="1"/>
    <xf borderId="0" fillId="0" fontId="3" numFmtId="0" xfId="0" applyFont="1"/>
    <xf borderId="2" fillId="0" fontId="2" numFmtId="0" xfId="0" applyAlignment="1" applyBorder="1" applyFont="1">
      <alignment shrinkToFit="0" wrapText="1"/>
    </xf>
    <xf borderId="0" fillId="0" fontId="3" numFmtId="2" xfId="0" applyFont="1" applyNumberFormat="1"/>
    <xf borderId="0" fillId="0" fontId="4" numFmtId="0" xfId="0" applyAlignment="1" applyFont="1">
      <alignment horizontal="center"/>
    </xf>
    <xf borderId="1" fillId="2" fontId="2" numFmtId="0" xfId="0" applyAlignment="1" applyBorder="1" applyFill="1" applyFont="1">
      <alignment readingOrder="0"/>
    </xf>
    <xf borderId="1" fillId="2" fontId="2" numFmtId="0" xfId="0" applyBorder="1" applyFont="1"/>
    <xf borderId="0" fillId="0" fontId="2" numFmtId="1" xfId="0" applyFont="1" applyNumberFormat="1"/>
    <xf borderId="0" fillId="0" fontId="2" numFmtId="0" xfId="0" applyAlignment="1" applyFont="1">
      <alignment shrinkToFit="0" wrapText="1"/>
    </xf>
    <xf borderId="1" fillId="3" fontId="2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center" vertical="center"/>
    </xf>
    <xf borderId="0" fillId="0" fontId="5" numFmtId="0" xfId="0" applyAlignment="1" applyFont="1">
      <alignment readingOrder="0"/>
    </xf>
    <xf borderId="1" fillId="0" fontId="3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vertical="top" wrapText="1"/>
    </xf>
    <xf borderId="3" fillId="0" fontId="3" numFmtId="165" xfId="0" applyAlignment="1" applyBorder="1" applyFont="1" applyNumberFormat="1">
      <alignment shrinkToFit="0" vertical="top" wrapText="1"/>
    </xf>
    <xf borderId="4" fillId="0" fontId="2" numFmtId="166" xfId="0" applyAlignment="1" applyBorder="1" applyFont="1" applyNumberFormat="1">
      <alignment horizontal="right" vertical="bottom"/>
    </xf>
    <xf borderId="4" fillId="0" fontId="6" numFmtId="0" xfId="0" applyAlignment="1" applyBorder="1" applyFont="1">
      <alignment horizontal="right" shrinkToFit="0" vertical="bottom" wrapText="1"/>
    </xf>
    <xf borderId="5" fillId="0" fontId="6" numFmtId="0" xfId="0" applyAlignment="1" applyBorder="1" applyFont="1">
      <alignment horizontal="right" shrinkToFit="0" vertical="bottom" wrapText="1"/>
    </xf>
    <xf borderId="5" fillId="0" fontId="6" numFmtId="0" xfId="0" applyAlignment="1" applyBorder="1" applyFont="1">
      <alignment shrinkToFit="0" vertical="bottom" wrapText="1"/>
    </xf>
    <xf borderId="5" fillId="0" fontId="2" numFmtId="165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1" numFmtId="165" xfId="0" applyFont="1" applyNumberFormat="1"/>
    <xf borderId="4" fillId="0" fontId="2" numFmtId="0" xfId="0" applyAlignment="1" applyBorder="1" applyFont="1">
      <alignment vertical="bottom"/>
    </xf>
    <xf borderId="5" fillId="0" fontId="2" numFmtId="165" xfId="0" applyAlignment="1" applyBorder="1" applyFont="1" applyNumberFormat="1">
      <alignment vertical="bottom"/>
    </xf>
    <xf borderId="4" fillId="0" fontId="2" numFmtId="0" xfId="0" applyAlignment="1" applyBorder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0" fillId="0" fontId="7" numFmtId="0" xfId="0" applyFont="1"/>
    <xf borderId="0" fillId="0" fontId="8" numFmtId="0" xfId="0" applyFont="1"/>
    <xf borderId="0" fillId="0" fontId="8" numFmtId="14" xfId="0" applyFont="1" applyNumberFormat="1"/>
    <xf borderId="0" fillId="0" fontId="8" numFmtId="0" xfId="0" applyAlignment="1" applyFont="1">
      <alignment horizontal="right"/>
    </xf>
    <xf borderId="1" fillId="0" fontId="8" numFmtId="20" xfId="0" applyBorder="1" applyFont="1" applyNumberFormat="1"/>
    <xf borderId="1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0" fillId="0" fontId="9" numFmtId="0" xfId="0" applyFont="1"/>
    <xf borderId="1" fillId="0" fontId="7" numFmtId="0" xfId="0" applyBorder="1" applyFont="1"/>
    <xf borderId="3" fillId="0" fontId="7" numFmtId="0" xfId="0" applyBorder="1" applyFont="1"/>
    <xf borderId="0" fillId="0" fontId="10" numFmtId="0" xfId="0" applyAlignment="1" applyFont="1">
      <alignment horizontal="right" shrinkToFit="0" vertical="bottom" wrapText="0"/>
    </xf>
    <xf borderId="0" fillId="0" fontId="10" numFmtId="165" xfId="0" applyAlignment="1" applyFont="1" applyNumberFormat="1">
      <alignment horizontal="right" shrinkToFit="0" vertical="bottom" wrapText="0"/>
    </xf>
    <xf borderId="8" fillId="0" fontId="2" numFmtId="0" xfId="0" applyBorder="1" applyFont="1"/>
    <xf borderId="1" fillId="0" fontId="8" numFmtId="164" xfId="0" applyBorder="1" applyFont="1" applyNumberFormat="1"/>
    <xf borderId="1" fillId="0" fontId="8" numFmtId="2" xfId="0" applyBorder="1" applyFont="1" applyNumberFormat="1"/>
    <xf borderId="1" fillId="2" fontId="2" numFmtId="164" xfId="0" applyBorder="1" applyFont="1" applyNumberFormat="1"/>
    <xf borderId="1" fillId="2" fontId="8" numFmtId="164" xfId="0" applyBorder="1" applyFont="1" applyNumberFormat="1"/>
    <xf borderId="1" fillId="2" fontId="8" numFmtId="0" xfId="0" applyBorder="1" applyFont="1"/>
    <xf borderId="1" fillId="0" fontId="11" numFmtId="0" xfId="0" applyAlignment="1" applyBorder="1" applyFont="1">
      <alignment horizontal="right" vertical="bottom"/>
    </xf>
    <xf borderId="9" fillId="0" fontId="11" numFmtId="0" xfId="0" applyAlignment="1" applyBorder="1" applyFont="1">
      <alignment horizontal="right" vertical="bottom"/>
    </xf>
    <xf borderId="0" fillId="0" fontId="11" numFmtId="2" xfId="0" applyAlignment="1" applyFont="1" applyNumberFormat="1">
      <alignment horizontal="right" vertical="bottom"/>
    </xf>
    <xf borderId="1" fillId="0" fontId="11" numFmtId="2" xfId="0" applyAlignment="1" applyBorder="1" applyFont="1" applyNumberFormat="1">
      <alignment horizontal="right" vertical="bottom"/>
    </xf>
    <xf borderId="3" fillId="0" fontId="11" numFmtId="2" xfId="0" applyAlignment="1" applyBorder="1" applyFont="1" applyNumberFormat="1">
      <alignment horizontal="right" vertical="bottom"/>
    </xf>
    <xf borderId="7" fillId="0" fontId="11" numFmtId="2" xfId="0" applyAlignment="1" applyBorder="1" applyFont="1" applyNumberFormat="1">
      <alignment horizontal="right" vertical="bottom"/>
    </xf>
    <xf borderId="0" fillId="0" fontId="8" numFmtId="167" xfId="0" applyFont="1" applyNumberFormat="1"/>
    <xf borderId="4" fillId="0" fontId="11" numFmtId="2" xfId="0" applyAlignment="1" applyBorder="1" applyFont="1" applyNumberFormat="1">
      <alignment horizontal="right" vertical="bottom"/>
    </xf>
    <xf borderId="5" fillId="0" fontId="11" numFmtId="2" xfId="0" applyAlignment="1" applyBorder="1" applyFont="1" applyNumberFormat="1">
      <alignment horizontal="right" vertical="bottom"/>
    </xf>
    <xf borderId="10" fillId="0" fontId="11" numFmtId="2" xfId="0" applyAlignment="1" applyBorder="1" applyFont="1" applyNumberFormat="1">
      <alignment horizontal="right" vertical="bottom"/>
    </xf>
    <xf borderId="5" fillId="4" fontId="11" numFmtId="2" xfId="0" applyAlignment="1" applyBorder="1" applyFill="1" applyFont="1" applyNumberFormat="1">
      <alignment horizontal="right" vertical="bottom"/>
    </xf>
    <xf borderId="1" fillId="2" fontId="2" numFmtId="2" xfId="0" applyBorder="1" applyFont="1" applyNumberFormat="1"/>
    <xf borderId="0" fillId="0" fontId="8" numFmtId="165" xfId="0" applyFont="1" applyNumberFormat="1"/>
    <xf borderId="0" fillId="0" fontId="8" numFmtId="2" xfId="0" applyFont="1" applyNumberFormat="1"/>
    <xf borderId="0" fillId="0" fontId="7" numFmtId="2" xfId="0" applyFont="1" applyNumberFormat="1"/>
    <xf borderId="3" fillId="4" fontId="11" numFmtId="2" xfId="0" applyAlignment="1" applyBorder="1" applyFont="1" applyNumberFormat="1">
      <alignment horizontal="right" vertical="bottom"/>
    </xf>
    <xf borderId="10" fillId="3" fontId="11" numFmtId="2" xfId="0" applyAlignment="1" applyBorder="1" applyFont="1" applyNumberFormat="1">
      <alignment horizontal="right" vertical="bottom"/>
    </xf>
    <xf borderId="5" fillId="3" fontId="11" numFmtId="2" xfId="0" applyAlignment="1" applyBorder="1" applyFont="1" applyNumberFormat="1">
      <alignment horizontal="right" vertical="bottom"/>
    </xf>
    <xf borderId="1" fillId="2" fontId="8" numFmtId="2" xfId="0" applyBorder="1" applyFont="1" applyNumberFormat="1"/>
    <xf borderId="0" fillId="0" fontId="8" numFmtId="164" xfId="0" applyFont="1" applyNumberFormat="1"/>
    <xf borderId="0" fillId="0" fontId="10" numFmtId="2" xfId="0" applyAlignment="1" applyFont="1" applyNumberFormat="1">
      <alignment horizontal="right" shrinkToFit="0" vertical="bottom" wrapText="0"/>
    </xf>
    <xf borderId="11" fillId="2" fontId="8" numFmtId="0" xfId="0" applyBorder="1" applyFont="1"/>
    <xf borderId="11" fillId="2" fontId="7" numFmtId="0" xfId="0" applyAlignment="1" applyBorder="1" applyFont="1">
      <alignment horizontal="right"/>
    </xf>
    <xf borderId="11" fillId="2" fontId="2" numFmtId="0" xfId="0" applyBorder="1" applyFont="1"/>
    <xf borderId="0" fillId="2" fontId="7" numFmtId="0" xfId="0" applyAlignment="1" applyFont="1">
      <alignment horizontal="right"/>
    </xf>
    <xf borderId="0" fillId="0" fontId="12" numFmtId="0" xfId="0" applyAlignment="1" applyFont="1">
      <alignment vertical="bottom"/>
    </xf>
    <xf borderId="0" fillId="0" fontId="12" numFmtId="2" xfId="0" applyAlignment="1" applyFont="1" applyNumberFormat="1">
      <alignment vertical="bottom"/>
    </xf>
    <xf borderId="1" fillId="0" fontId="12" numFmtId="2" xfId="0" applyAlignment="1" applyBorder="1" applyFont="1" applyNumberFormat="1">
      <alignment shrinkToFit="0" vertical="bottom" wrapText="0"/>
    </xf>
    <xf borderId="1" fillId="0" fontId="2" numFmtId="168" xfId="0" applyBorder="1" applyFont="1" applyNumberFormat="1"/>
    <xf borderId="6" fillId="0" fontId="2" numFmtId="2" xfId="0" applyBorder="1" applyFont="1" applyNumberFormat="1"/>
    <xf borderId="7" fillId="0" fontId="2" numFmtId="2" xfId="0" applyBorder="1" applyFont="1" applyNumberFormat="1"/>
    <xf borderId="0" fillId="0" fontId="13" numFmtId="0" xfId="0" applyFont="1"/>
    <xf borderId="0" fillId="0" fontId="14" numFmtId="2" xfId="0" applyAlignment="1" applyFont="1" applyNumberFormat="1">
      <alignment horizontal="right" vertical="bottom"/>
    </xf>
    <xf borderId="3" fillId="0" fontId="2" numFmtId="20" xfId="0" applyBorder="1" applyFont="1" applyNumberFormat="1"/>
    <xf borderId="11" fillId="5" fontId="2" numFmtId="164" xfId="0" applyBorder="1" applyFill="1" applyFont="1" applyNumberFormat="1"/>
    <xf borderId="1" fillId="0" fontId="15" numFmtId="0" xfId="0" applyAlignment="1" applyBorder="1" applyFont="1">
      <alignment shrinkToFit="0" vertical="bottom" wrapText="1"/>
    </xf>
    <xf borderId="3" fillId="0" fontId="15" numFmtId="169" xfId="0" applyAlignment="1" applyBorder="1" applyFont="1" applyNumberFormat="1">
      <alignment shrinkToFit="0" vertical="bottom" wrapText="1"/>
    </xf>
    <xf borderId="3" fillId="0" fontId="15" numFmtId="0" xfId="0" applyAlignment="1" applyBorder="1" applyFont="1">
      <alignment shrinkToFit="0" vertical="bottom" wrapText="1"/>
    </xf>
    <xf borderId="3" fillId="0" fontId="15" numFmtId="165" xfId="0" applyAlignment="1" applyBorder="1" applyFont="1" applyNumberFormat="1">
      <alignment shrinkToFit="0" vertical="bottom" wrapText="1"/>
    </xf>
    <xf borderId="8" fillId="0" fontId="15" numFmtId="0" xfId="0" applyAlignment="1" applyBorder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5" fillId="0" fontId="6" numFmtId="166" xfId="0" applyAlignment="1" applyBorder="1" applyFont="1" applyNumberFormat="1">
      <alignment horizontal="right" shrinkToFit="0" vertical="bottom" wrapText="1"/>
    </xf>
    <xf borderId="5" fillId="0" fontId="6" numFmtId="2" xfId="0" applyAlignment="1" applyBorder="1" applyFont="1" applyNumberFormat="1">
      <alignment horizontal="right" readingOrder="0" vertical="bottom"/>
    </xf>
    <xf borderId="5" fillId="0" fontId="6" numFmtId="165" xfId="0" applyAlignment="1" applyBorder="1" applyFont="1" applyNumberFormat="1">
      <alignment horizontal="right" readingOrder="0" vertical="bottom"/>
    </xf>
    <xf borderId="5" fillId="0" fontId="6" numFmtId="165" xfId="0" applyAlignment="1" applyBorder="1" applyFont="1" applyNumberFormat="1">
      <alignment horizontal="right" readingOrder="0" shrinkToFit="0" vertical="bottom" wrapText="1"/>
    </xf>
    <xf borderId="8" fillId="0" fontId="12" numFmtId="165" xfId="0" applyAlignment="1" applyBorder="1" applyFont="1" applyNumberFormat="1">
      <alignment shrinkToFit="0" vertical="bottom" wrapText="1"/>
    </xf>
    <xf borderId="0" fillId="0" fontId="2" numFmtId="165" xfId="0" applyAlignment="1" applyFont="1" applyNumberFormat="1">
      <alignment vertical="bottom"/>
    </xf>
    <xf borderId="5" fillId="0" fontId="6" numFmtId="0" xfId="0" applyAlignment="1" applyBorder="1" applyFont="1">
      <alignment horizontal="right" readingOrder="0" shrinkToFit="0" vertical="bottom" wrapText="1"/>
    </xf>
    <xf borderId="5" fillId="0" fontId="6" numFmtId="0" xfId="0" applyAlignment="1" applyBorder="1" applyFont="1">
      <alignment horizontal="right" readingOrder="0" vertical="bottom"/>
    </xf>
    <xf borderId="4" fillId="0" fontId="6" numFmtId="0" xfId="0" applyAlignment="1" applyBorder="1" applyFont="1">
      <alignment horizontal="right" vertical="bottom"/>
    </xf>
    <xf borderId="5" fillId="0" fontId="6" numFmtId="165" xfId="0" applyAlignment="1" applyBorder="1" applyFont="1" applyNumberFormat="1">
      <alignment shrinkToFit="0" vertical="bottom" wrapText="1"/>
    </xf>
    <xf borderId="5" fillId="0" fontId="6" numFmtId="165" xfId="0" applyAlignment="1" applyBorder="1" applyFont="1" applyNumberFormat="1">
      <alignment horizontal="right" shrinkToFit="0" vertical="bottom" wrapText="1"/>
    </xf>
    <xf borderId="4" fillId="0" fontId="8" numFmtId="0" xfId="0" applyAlignment="1" applyBorder="1" applyFont="1">
      <alignment horizontal="left" shrinkToFit="0" wrapText="1"/>
    </xf>
    <xf borderId="1" fillId="0" fontId="12" numFmtId="0" xfId="0" applyAlignment="1" applyBorder="1" applyFont="1">
      <alignment shrinkToFit="0" vertical="bottom" wrapText="1"/>
    </xf>
    <xf borderId="3" fillId="0" fontId="12" numFmtId="166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6.43"/>
    <col customWidth="1" min="3" max="3" width="20.86"/>
    <col customWidth="1" min="4" max="4" width="11.0"/>
    <col customWidth="1" min="5" max="5" width="10.57"/>
    <col customWidth="1" min="6" max="6" width="11.14"/>
    <col customWidth="1" min="7" max="7" width="12.29"/>
    <col customWidth="1" min="8" max="8" width="11.29"/>
    <col customWidth="1" min="9" max="9" width="9.43"/>
    <col customWidth="1" min="10" max="10" width="11.14"/>
    <col customWidth="1" min="11" max="11" width="7.71"/>
    <col customWidth="1" min="12" max="14" width="8.71"/>
    <col customWidth="1" min="15" max="15" width="17.0"/>
    <col customWidth="1" min="16" max="26" width="8.71"/>
  </cols>
  <sheetData>
    <row r="1">
      <c r="A1" s="1" t="s">
        <v>0</v>
      </c>
      <c r="B1" s="2">
        <v>45013.0</v>
      </c>
      <c r="C1" s="3" t="s">
        <v>1</v>
      </c>
      <c r="D1" s="4"/>
      <c r="F1" s="5"/>
      <c r="I1" s="6" t="s">
        <v>2</v>
      </c>
      <c r="J1" s="7" t="s">
        <v>3</v>
      </c>
      <c r="N1" s="1" t="s">
        <v>4</v>
      </c>
      <c r="O1" s="1"/>
      <c r="P1" s="1"/>
    </row>
    <row r="2">
      <c r="A2" s="1" t="s">
        <v>5</v>
      </c>
      <c r="B2" s="8" t="s">
        <v>6</v>
      </c>
      <c r="C2" s="7" t="s">
        <v>7</v>
      </c>
      <c r="D2" s="9"/>
      <c r="F2" s="6"/>
      <c r="G2" s="10"/>
      <c r="I2" s="6" t="s">
        <v>8</v>
      </c>
      <c r="J2" s="7"/>
    </row>
    <row r="3">
      <c r="B3" s="1" t="s">
        <v>3</v>
      </c>
      <c r="C3" s="7" t="s">
        <v>9</v>
      </c>
      <c r="D3" s="4"/>
    </row>
    <row r="4">
      <c r="C4" s="7"/>
    </row>
    <row r="5" ht="48.75" customHeight="1">
      <c r="A5" s="11" t="s">
        <v>10</v>
      </c>
      <c r="B5" s="12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7"/>
      <c r="L5" s="7"/>
      <c r="T5" s="7"/>
      <c r="U5" s="7"/>
      <c r="V5" s="7"/>
      <c r="W5" s="7"/>
    </row>
    <row r="6">
      <c r="A6" s="12" t="s">
        <v>20</v>
      </c>
      <c r="B6" s="13">
        <v>0.3819444444444444</v>
      </c>
      <c r="C6" s="14">
        <v>0.3</v>
      </c>
      <c r="D6" s="14">
        <v>25.572</v>
      </c>
      <c r="E6" s="14">
        <v>27.208</v>
      </c>
      <c r="F6" s="14">
        <v>26.706</v>
      </c>
      <c r="G6" s="15">
        <f t="shared" ref="G6:G10" si="1">(E6-D6)/C6</f>
        <v>5.453333333</v>
      </c>
      <c r="H6" s="16">
        <f t="shared" ref="H6:H10" si="2">(F6-D6)/C6</f>
        <v>3.78</v>
      </c>
      <c r="I6" s="15">
        <f t="shared" ref="I6:I10" si="3">(E6-F6)/C6</f>
        <v>1.673333333</v>
      </c>
      <c r="J6" s="15">
        <f t="shared" ref="J6:J10" si="4">I6/G6*100</f>
        <v>30.68459658</v>
      </c>
      <c r="K6" s="7"/>
      <c r="L6" s="7"/>
      <c r="T6" s="7"/>
      <c r="U6" s="7"/>
      <c r="V6" s="7"/>
      <c r="W6" s="7"/>
    </row>
    <row r="7">
      <c r="A7" s="12" t="s">
        <v>20</v>
      </c>
      <c r="B7" s="13">
        <v>0.3958333333333333</v>
      </c>
      <c r="C7" s="14">
        <v>0.3</v>
      </c>
      <c r="D7" s="14">
        <v>25.339</v>
      </c>
      <c r="E7" s="14">
        <v>26.869</v>
      </c>
      <c r="F7" s="14">
        <v>26.407</v>
      </c>
      <c r="G7" s="15">
        <f t="shared" si="1"/>
        <v>5.1</v>
      </c>
      <c r="H7" s="16">
        <f t="shared" si="2"/>
        <v>3.56</v>
      </c>
      <c r="I7" s="15">
        <f t="shared" si="3"/>
        <v>1.54</v>
      </c>
      <c r="J7" s="15">
        <f t="shared" si="4"/>
        <v>30.19607843</v>
      </c>
      <c r="K7" s="7"/>
      <c r="L7" s="7"/>
      <c r="N7" s="17"/>
      <c r="O7" s="7"/>
      <c r="P7" s="7"/>
      <c r="Q7" s="3"/>
      <c r="R7" s="7"/>
      <c r="S7" s="7"/>
      <c r="T7" s="18"/>
      <c r="U7" s="19"/>
      <c r="V7" s="19"/>
      <c r="W7" s="19"/>
    </row>
    <row r="8">
      <c r="A8" s="12" t="s">
        <v>20</v>
      </c>
      <c r="B8" s="13">
        <v>0.4097222222222222</v>
      </c>
      <c r="C8" s="14">
        <v>0.3</v>
      </c>
      <c r="D8" s="14">
        <v>25.09</v>
      </c>
      <c r="E8" s="14">
        <v>27.247</v>
      </c>
      <c r="F8" s="14">
        <v>26.721</v>
      </c>
      <c r="G8" s="15">
        <f t="shared" si="1"/>
        <v>7.19</v>
      </c>
      <c r="H8" s="16">
        <f t="shared" si="2"/>
        <v>5.436666667</v>
      </c>
      <c r="I8" s="15">
        <f t="shared" si="3"/>
        <v>1.753333333</v>
      </c>
      <c r="J8" s="15">
        <f t="shared" si="4"/>
        <v>24.38572091</v>
      </c>
      <c r="K8" s="7"/>
      <c r="L8" s="7"/>
      <c r="O8" s="3"/>
      <c r="T8" s="18"/>
      <c r="U8" s="19"/>
      <c r="V8" s="19"/>
      <c r="W8" s="19"/>
    </row>
    <row r="9">
      <c r="A9" s="12" t="s">
        <v>20</v>
      </c>
      <c r="B9" s="13">
        <v>0.4236111111111111</v>
      </c>
      <c r="C9" s="14">
        <v>0.3</v>
      </c>
      <c r="D9" s="14">
        <v>26.079</v>
      </c>
      <c r="E9" s="14">
        <v>27.725</v>
      </c>
      <c r="F9" s="14">
        <v>27.242</v>
      </c>
      <c r="G9" s="15">
        <f t="shared" si="1"/>
        <v>5.486666667</v>
      </c>
      <c r="H9" s="16">
        <f t="shared" si="2"/>
        <v>3.876666667</v>
      </c>
      <c r="I9" s="15">
        <f t="shared" si="3"/>
        <v>1.61</v>
      </c>
      <c r="J9" s="15">
        <f t="shared" si="4"/>
        <v>29.34386391</v>
      </c>
      <c r="K9" s="7"/>
      <c r="L9" s="7"/>
      <c r="O9" s="3"/>
      <c r="P9" s="7"/>
      <c r="Q9" s="7"/>
      <c r="R9" s="7"/>
      <c r="T9" s="18"/>
      <c r="U9" s="19"/>
      <c r="V9" s="19"/>
      <c r="W9" s="19"/>
    </row>
    <row r="10">
      <c r="A10" s="12" t="s">
        <v>20</v>
      </c>
      <c r="B10" s="13">
        <v>0.4375</v>
      </c>
      <c r="C10" s="14">
        <v>0.3</v>
      </c>
      <c r="D10" s="14">
        <v>25.884</v>
      </c>
      <c r="E10" s="14">
        <v>27.358</v>
      </c>
      <c r="F10" s="14">
        <v>26.863</v>
      </c>
      <c r="G10" s="15">
        <f t="shared" si="1"/>
        <v>4.913333333</v>
      </c>
      <c r="H10" s="16">
        <f t="shared" si="2"/>
        <v>3.263333333</v>
      </c>
      <c r="I10" s="15">
        <f t="shared" si="3"/>
        <v>1.65</v>
      </c>
      <c r="J10" s="15">
        <f t="shared" si="4"/>
        <v>33.58208955</v>
      </c>
      <c r="K10" s="7"/>
      <c r="L10" s="7"/>
      <c r="O10" s="3"/>
      <c r="P10" s="7"/>
      <c r="Q10" s="7"/>
      <c r="R10" s="7"/>
      <c r="T10" s="18"/>
      <c r="U10" s="19"/>
      <c r="V10" s="19"/>
      <c r="W10" s="19"/>
    </row>
    <row r="11">
      <c r="A11" s="12" t="s">
        <v>20</v>
      </c>
      <c r="B11" s="20"/>
      <c r="C11" s="12"/>
      <c r="D11" s="12"/>
      <c r="E11" s="12"/>
      <c r="F11" s="12"/>
      <c r="G11" s="15"/>
      <c r="H11" s="16"/>
      <c r="I11" s="15"/>
      <c r="J11" s="15"/>
      <c r="K11" s="7" t="s">
        <v>21</v>
      </c>
      <c r="L11" s="7"/>
      <c r="T11" s="18"/>
      <c r="U11" s="19"/>
      <c r="V11" s="19"/>
      <c r="W11" s="19"/>
    </row>
    <row r="12">
      <c r="A12" s="12" t="s">
        <v>20</v>
      </c>
      <c r="B12" s="20"/>
      <c r="C12" s="12"/>
      <c r="D12" s="12"/>
      <c r="E12" s="12"/>
      <c r="F12" s="12"/>
      <c r="G12" s="15"/>
      <c r="H12" s="16"/>
      <c r="I12" s="15"/>
      <c r="J12" s="15"/>
      <c r="K12" s="7"/>
      <c r="L12" s="7"/>
      <c r="T12" s="18"/>
      <c r="U12" s="19"/>
      <c r="V12" s="19"/>
      <c r="W12" s="19"/>
    </row>
    <row r="13">
      <c r="A13" s="12" t="s">
        <v>20</v>
      </c>
      <c r="B13" s="20"/>
      <c r="C13" s="12"/>
      <c r="D13" s="12"/>
      <c r="E13" s="12"/>
      <c r="F13" s="12"/>
      <c r="G13" s="15"/>
      <c r="H13" s="16"/>
      <c r="I13" s="15"/>
      <c r="J13" s="15"/>
      <c r="K13" s="7"/>
      <c r="L13" s="7"/>
      <c r="M13" s="7"/>
      <c r="N13" s="7"/>
      <c r="O13" s="7"/>
      <c r="P13" s="7"/>
      <c r="Q13" s="7"/>
      <c r="R13" s="7"/>
      <c r="S13" s="7"/>
      <c r="T13" s="18"/>
      <c r="U13" s="19"/>
      <c r="V13" s="19"/>
      <c r="W13" s="19"/>
      <c r="X13" s="7"/>
      <c r="Y13" s="7"/>
      <c r="Z13" s="7"/>
    </row>
    <row r="14">
      <c r="A14" s="12" t="s">
        <v>20</v>
      </c>
      <c r="B14" s="20"/>
      <c r="C14" s="12"/>
      <c r="D14" s="12"/>
      <c r="E14" s="12"/>
      <c r="F14" s="12"/>
      <c r="G14" s="15"/>
      <c r="H14" s="16"/>
      <c r="I14" s="15"/>
      <c r="J14" s="15"/>
      <c r="K14" s="7"/>
      <c r="L14" s="7"/>
      <c r="M14" s="7"/>
      <c r="N14" s="7"/>
      <c r="O14" s="7"/>
      <c r="P14" s="7"/>
      <c r="Q14" s="7"/>
      <c r="R14" s="7"/>
      <c r="S14" s="7"/>
      <c r="T14" s="18"/>
      <c r="U14" s="19"/>
      <c r="V14" s="19"/>
      <c r="W14" s="19"/>
      <c r="X14" s="7"/>
      <c r="Y14" s="7"/>
      <c r="Z14" s="7"/>
    </row>
    <row r="15">
      <c r="A15" s="12" t="s">
        <v>20</v>
      </c>
      <c r="B15" s="20"/>
      <c r="C15" s="12"/>
      <c r="D15" s="12"/>
      <c r="E15" s="12"/>
      <c r="F15" s="12"/>
      <c r="G15" s="15"/>
      <c r="H15" s="16"/>
      <c r="I15" s="15"/>
      <c r="J15" s="15"/>
      <c r="K15" s="7"/>
      <c r="L15" s="7"/>
      <c r="M15" s="7"/>
      <c r="N15" s="7"/>
      <c r="O15" s="7"/>
      <c r="P15" s="7"/>
      <c r="Q15" s="7"/>
      <c r="R15" s="7"/>
      <c r="S15" s="7"/>
      <c r="T15" s="18"/>
      <c r="U15" s="19"/>
      <c r="V15" s="19"/>
      <c r="W15" s="19"/>
      <c r="X15" s="7"/>
      <c r="Y15" s="7"/>
      <c r="Z15" s="7"/>
    </row>
    <row r="16">
      <c r="A16" s="12" t="s">
        <v>20</v>
      </c>
      <c r="B16" s="20"/>
      <c r="C16" s="12"/>
      <c r="D16" s="12"/>
      <c r="E16" s="12"/>
      <c r="F16" s="12"/>
      <c r="G16" s="15"/>
      <c r="H16" s="16"/>
      <c r="I16" s="15"/>
      <c r="J16" s="15"/>
      <c r="K16" s="7"/>
      <c r="L16" s="7"/>
      <c r="M16" s="7"/>
      <c r="N16" s="7"/>
      <c r="O16" s="7"/>
      <c r="P16" s="7"/>
      <c r="Q16" s="7"/>
      <c r="R16" s="7"/>
      <c r="S16" s="7"/>
      <c r="T16" s="18"/>
      <c r="U16" s="19"/>
      <c r="V16" s="19"/>
      <c r="W16" s="19"/>
      <c r="X16" s="7"/>
      <c r="Y16" s="7"/>
      <c r="Z16" s="7"/>
    </row>
    <row r="17">
      <c r="A17" s="12" t="s">
        <v>20</v>
      </c>
      <c r="B17" s="20"/>
      <c r="C17" s="12"/>
      <c r="D17" s="12"/>
      <c r="E17" s="12"/>
      <c r="F17" s="12"/>
      <c r="G17" s="15"/>
      <c r="H17" s="16"/>
      <c r="I17" s="15"/>
      <c r="J17" s="15"/>
      <c r="K17" s="7"/>
      <c r="L17" s="7"/>
      <c r="M17" s="7"/>
      <c r="N17" s="7"/>
      <c r="O17" s="7"/>
      <c r="P17" s="7"/>
      <c r="Q17" s="7"/>
      <c r="R17" s="7"/>
      <c r="S17" s="7"/>
      <c r="T17" s="18"/>
      <c r="U17" s="19"/>
      <c r="V17" s="19"/>
      <c r="W17" s="19"/>
      <c r="X17" s="7"/>
      <c r="Y17" s="7"/>
      <c r="Z17" s="7"/>
    </row>
    <row r="18">
      <c r="A18" s="12" t="s">
        <v>20</v>
      </c>
      <c r="B18" s="20"/>
      <c r="C18" s="12"/>
      <c r="D18" s="12"/>
      <c r="E18" s="12"/>
      <c r="F18" s="12"/>
      <c r="G18" s="15"/>
      <c r="H18" s="16"/>
      <c r="I18" s="15"/>
      <c r="J18" s="15"/>
      <c r="K18" s="7"/>
      <c r="L18" s="7"/>
      <c r="M18" s="7"/>
      <c r="N18" s="7"/>
      <c r="O18" s="7"/>
      <c r="P18" s="7"/>
      <c r="Q18" s="7"/>
      <c r="R18" s="7"/>
      <c r="S18" s="7"/>
      <c r="T18" s="18"/>
      <c r="U18" s="19"/>
      <c r="V18" s="19"/>
      <c r="W18" s="19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18"/>
      <c r="U19" s="19"/>
      <c r="V19" s="19"/>
      <c r="W19" s="19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T20" s="18"/>
      <c r="U20" s="19"/>
      <c r="V20" s="19"/>
      <c r="W20" s="19"/>
    </row>
    <row r="21" ht="15.75" customHeight="1">
      <c r="A21" s="11" t="s">
        <v>10</v>
      </c>
      <c r="B21" s="12" t="s">
        <v>11</v>
      </c>
      <c r="C21" s="11" t="s">
        <v>12</v>
      </c>
      <c r="D21" s="11" t="s">
        <v>13</v>
      </c>
      <c r="E21" s="11" t="s">
        <v>14</v>
      </c>
      <c r="F21" s="11" t="s">
        <v>15</v>
      </c>
      <c r="G21" s="11" t="s">
        <v>16</v>
      </c>
      <c r="H21" s="11" t="s">
        <v>17</v>
      </c>
      <c r="I21" s="11" t="s">
        <v>18</v>
      </c>
      <c r="J21" s="11" t="s">
        <v>19</v>
      </c>
      <c r="K21" s="7"/>
      <c r="L21" s="7"/>
      <c r="T21" s="18"/>
      <c r="U21" s="19"/>
      <c r="V21" s="19"/>
      <c r="W21" s="19"/>
    </row>
    <row r="22" ht="15.75" customHeight="1">
      <c r="A22" s="12" t="s">
        <v>22</v>
      </c>
      <c r="B22" s="20"/>
      <c r="C22" s="12"/>
      <c r="D22" s="12"/>
      <c r="E22" s="12"/>
      <c r="F22" s="12"/>
      <c r="G22" s="15"/>
      <c r="H22" s="16"/>
      <c r="I22" s="15"/>
      <c r="J22" s="15"/>
      <c r="K22" s="7"/>
      <c r="L22" s="7"/>
      <c r="M22" s="21"/>
      <c r="T22" s="18"/>
      <c r="U22" s="19"/>
      <c r="V22" s="19"/>
      <c r="W22" s="19"/>
    </row>
    <row r="23" ht="15.75" customHeight="1">
      <c r="A23" s="12" t="s">
        <v>22</v>
      </c>
      <c r="B23" s="20"/>
      <c r="C23" s="12"/>
      <c r="D23" s="12"/>
      <c r="E23" s="12"/>
      <c r="F23" s="12"/>
      <c r="G23" s="15"/>
      <c r="H23" s="16"/>
      <c r="I23" s="15"/>
      <c r="J23" s="15"/>
      <c r="K23" s="7"/>
      <c r="L23" s="7"/>
      <c r="M23" s="21"/>
      <c r="T23" s="18"/>
      <c r="U23" s="19"/>
      <c r="V23" s="19"/>
      <c r="W23" s="19"/>
    </row>
    <row r="24" ht="15.75" customHeight="1">
      <c r="A24" s="12" t="s">
        <v>22</v>
      </c>
      <c r="B24" s="20"/>
      <c r="C24" s="12"/>
      <c r="D24" s="12"/>
      <c r="E24" s="12"/>
      <c r="F24" s="12"/>
      <c r="G24" s="15"/>
      <c r="H24" s="16"/>
      <c r="I24" s="15"/>
      <c r="J24" s="15"/>
      <c r="K24" s="7"/>
      <c r="L24" s="7"/>
      <c r="M24" s="7"/>
      <c r="T24" s="7"/>
      <c r="U24" s="7"/>
      <c r="V24" s="7"/>
      <c r="W24" s="7"/>
    </row>
    <row r="25" ht="15.75" customHeight="1">
      <c r="A25" s="12" t="s">
        <v>22</v>
      </c>
      <c r="B25" s="20"/>
      <c r="C25" s="12"/>
      <c r="D25" s="12"/>
      <c r="E25" s="12"/>
      <c r="F25" s="12"/>
      <c r="G25" s="15"/>
      <c r="H25" s="16"/>
      <c r="I25" s="15"/>
      <c r="J25" s="15"/>
      <c r="K25" s="7"/>
      <c r="L25" s="7"/>
      <c r="M25" s="21"/>
      <c r="T25" s="18"/>
      <c r="U25" s="19"/>
      <c r="V25" s="19"/>
      <c r="W25" s="19"/>
    </row>
    <row r="26" ht="15.75" customHeight="1">
      <c r="A26" s="12" t="s">
        <v>22</v>
      </c>
      <c r="B26" s="20"/>
      <c r="C26" s="12"/>
      <c r="D26" s="12"/>
      <c r="E26" s="12"/>
      <c r="F26" s="12"/>
      <c r="G26" s="15"/>
      <c r="H26" s="16"/>
      <c r="I26" s="15"/>
      <c r="J26" s="15"/>
      <c r="K26" s="7"/>
      <c r="L26" s="7"/>
      <c r="M26" s="7"/>
      <c r="T26" s="18"/>
      <c r="U26" s="19"/>
      <c r="V26" s="19"/>
      <c r="W26" s="19"/>
    </row>
    <row r="27" ht="15.75" customHeight="1">
      <c r="A27" s="12" t="s">
        <v>22</v>
      </c>
      <c r="B27" s="20"/>
      <c r="C27" s="12"/>
      <c r="D27" s="12"/>
      <c r="E27" s="12"/>
      <c r="F27" s="12"/>
      <c r="G27" s="15"/>
      <c r="H27" s="16"/>
      <c r="I27" s="15"/>
      <c r="J27" s="15"/>
      <c r="K27" s="7"/>
      <c r="L27" s="7"/>
      <c r="M27" s="21"/>
      <c r="T27" s="18"/>
      <c r="U27" s="19"/>
      <c r="V27" s="19"/>
      <c r="W27" s="19"/>
    </row>
    <row r="28" ht="15.75" customHeight="1">
      <c r="A28" s="12" t="s">
        <v>22</v>
      </c>
      <c r="B28" s="20"/>
      <c r="C28" s="12"/>
      <c r="D28" s="12"/>
      <c r="E28" s="12"/>
      <c r="F28" s="12"/>
      <c r="G28" s="15"/>
      <c r="H28" s="16"/>
      <c r="I28" s="15"/>
      <c r="J28" s="15"/>
      <c r="K28" s="7"/>
      <c r="L28" s="7"/>
      <c r="M28" s="7"/>
      <c r="T28" s="18"/>
      <c r="U28" s="19"/>
      <c r="V28" s="19"/>
      <c r="W28" s="19"/>
    </row>
    <row r="29" ht="15.75" customHeight="1">
      <c r="A29" s="12" t="s">
        <v>22</v>
      </c>
      <c r="B29" s="20"/>
      <c r="C29" s="12"/>
      <c r="D29" s="12"/>
      <c r="E29" s="12"/>
      <c r="F29" s="12"/>
      <c r="G29" s="15"/>
      <c r="H29" s="16"/>
      <c r="I29" s="15"/>
      <c r="J29" s="15"/>
      <c r="K29" s="7"/>
      <c r="L29" s="7"/>
      <c r="M29" s="7"/>
      <c r="N29" s="7"/>
      <c r="O29" s="7"/>
      <c r="P29" s="7"/>
      <c r="Q29" s="7"/>
      <c r="R29" s="7"/>
      <c r="S29" s="7"/>
      <c r="T29" s="18"/>
      <c r="U29" s="19"/>
      <c r="V29" s="19"/>
      <c r="W29" s="19"/>
      <c r="X29" s="7"/>
      <c r="Y29" s="7"/>
      <c r="Z29" s="7"/>
    </row>
    <row r="30" ht="15.75" customHeight="1">
      <c r="A30" s="12" t="s">
        <v>22</v>
      </c>
      <c r="B30" s="20"/>
      <c r="C30" s="12"/>
      <c r="D30" s="12"/>
      <c r="E30" s="12"/>
      <c r="F30" s="12"/>
      <c r="G30" s="15"/>
      <c r="H30" s="16"/>
      <c r="I30" s="15"/>
      <c r="J30" s="15"/>
      <c r="K30" s="7"/>
      <c r="L30" s="7"/>
      <c r="M30" s="7"/>
      <c r="N30" s="7"/>
      <c r="O30" s="7"/>
      <c r="P30" s="7"/>
      <c r="Q30" s="7"/>
      <c r="R30" s="7"/>
      <c r="S30" s="7"/>
      <c r="T30" s="18"/>
      <c r="U30" s="19"/>
      <c r="V30" s="19"/>
      <c r="W30" s="19"/>
      <c r="X30" s="7"/>
      <c r="Y30" s="7"/>
      <c r="Z30" s="7"/>
    </row>
    <row r="31" ht="15.75" customHeight="1">
      <c r="A31" s="12" t="s">
        <v>22</v>
      </c>
      <c r="B31" s="20"/>
      <c r="C31" s="12"/>
      <c r="D31" s="12"/>
      <c r="E31" s="12"/>
      <c r="F31" s="12"/>
      <c r="G31" s="15"/>
      <c r="H31" s="16"/>
      <c r="I31" s="15"/>
      <c r="J31" s="15"/>
      <c r="K31" s="7"/>
      <c r="L31" s="7"/>
      <c r="M31" s="7"/>
      <c r="N31" s="7"/>
      <c r="O31" s="7"/>
      <c r="P31" s="7"/>
      <c r="Q31" s="7"/>
      <c r="R31" s="7"/>
      <c r="S31" s="7"/>
      <c r="T31" s="18"/>
      <c r="U31" s="19"/>
      <c r="V31" s="19"/>
      <c r="W31" s="19"/>
      <c r="X31" s="7"/>
      <c r="Y31" s="7"/>
      <c r="Z31" s="7"/>
    </row>
    <row r="32" ht="15.75" customHeight="1">
      <c r="A32" s="12" t="s">
        <v>22</v>
      </c>
      <c r="B32" s="20"/>
      <c r="C32" s="12"/>
      <c r="D32" s="12"/>
      <c r="E32" s="12"/>
      <c r="F32" s="12"/>
      <c r="G32" s="15"/>
      <c r="H32" s="16"/>
      <c r="I32" s="15"/>
      <c r="J32" s="15"/>
      <c r="K32" s="7"/>
      <c r="L32" s="7"/>
      <c r="M32" s="7"/>
      <c r="N32" s="7"/>
      <c r="O32" s="7"/>
      <c r="P32" s="7"/>
      <c r="Q32" s="7"/>
      <c r="R32" s="7"/>
      <c r="S32" s="7"/>
      <c r="T32" s="18"/>
      <c r="U32" s="19"/>
      <c r="V32" s="19"/>
      <c r="W32" s="19"/>
      <c r="X32" s="7"/>
      <c r="Y32" s="7"/>
      <c r="Z32" s="7"/>
    </row>
    <row r="33" ht="15.75" customHeight="1">
      <c r="A33" s="12" t="s">
        <v>22</v>
      </c>
      <c r="B33" s="20"/>
      <c r="C33" s="12"/>
      <c r="D33" s="12"/>
      <c r="E33" s="12"/>
      <c r="F33" s="12"/>
      <c r="G33" s="15"/>
      <c r="H33" s="16"/>
      <c r="I33" s="15"/>
      <c r="J33" s="15"/>
      <c r="K33" s="7"/>
      <c r="L33" s="7"/>
      <c r="M33" s="7"/>
      <c r="N33" s="7"/>
      <c r="O33" s="7"/>
      <c r="P33" s="7"/>
      <c r="Q33" s="7"/>
      <c r="R33" s="7"/>
      <c r="S33" s="7"/>
      <c r="T33" s="18"/>
      <c r="U33" s="19"/>
      <c r="V33" s="19"/>
      <c r="W33" s="19"/>
      <c r="X33" s="7"/>
      <c r="Y33" s="7"/>
      <c r="Z33" s="7"/>
    </row>
    <row r="34" ht="15.75" customHeight="1">
      <c r="A34" s="12" t="s">
        <v>22</v>
      </c>
      <c r="B34" s="20"/>
      <c r="C34" s="12"/>
      <c r="D34" s="12"/>
      <c r="E34" s="12"/>
      <c r="F34" s="12"/>
      <c r="G34" s="15"/>
      <c r="H34" s="16"/>
      <c r="I34" s="15"/>
      <c r="J34" s="15"/>
      <c r="K34" s="7"/>
      <c r="L34" s="7"/>
      <c r="M34" s="7"/>
      <c r="N34" s="7"/>
      <c r="O34" s="7"/>
      <c r="P34" s="7"/>
      <c r="Q34" s="7"/>
      <c r="R34" s="7"/>
      <c r="S34" s="7"/>
      <c r="T34" s="18"/>
      <c r="U34" s="19"/>
      <c r="V34" s="19"/>
      <c r="W34" s="19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18"/>
      <c r="U35" s="19"/>
      <c r="V35" s="19"/>
      <c r="W35" s="19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8"/>
      <c r="U36" s="19"/>
      <c r="V36" s="19"/>
      <c r="W36" s="19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8"/>
      <c r="U37" s="19"/>
      <c r="V37" s="19"/>
      <c r="W37" s="19"/>
      <c r="X37" s="7"/>
      <c r="Y37" s="7"/>
      <c r="Z37" s="7"/>
    </row>
    <row r="38" ht="15.75" customHeight="1">
      <c r="C38" s="7"/>
      <c r="H38" s="19"/>
      <c r="I38" s="19"/>
      <c r="J38" s="19"/>
      <c r="K38" s="7"/>
      <c r="L38" s="7"/>
      <c r="M38" s="7"/>
      <c r="T38" s="18"/>
      <c r="U38" s="19"/>
      <c r="V38" s="19"/>
      <c r="W38" s="19"/>
    </row>
    <row r="39" ht="15.75" customHeight="1">
      <c r="A39" s="22" t="s">
        <v>23</v>
      </c>
      <c r="C39" s="7"/>
      <c r="K39" s="7"/>
      <c r="L39" s="7"/>
      <c r="M39" s="21"/>
      <c r="T39" s="18"/>
      <c r="U39" s="19"/>
      <c r="V39" s="19"/>
      <c r="W39" s="19"/>
    </row>
    <row r="40" ht="15.75" customHeight="1">
      <c r="A40" s="11" t="s">
        <v>24</v>
      </c>
      <c r="B40" s="11" t="s">
        <v>13</v>
      </c>
      <c r="C40" s="11" t="s">
        <v>14</v>
      </c>
      <c r="D40" s="11" t="s">
        <v>15</v>
      </c>
      <c r="E40" s="11" t="s">
        <v>25</v>
      </c>
      <c r="F40" s="11" t="s">
        <v>26</v>
      </c>
      <c r="G40" s="23" t="s">
        <v>27</v>
      </c>
      <c r="K40" s="7"/>
      <c r="L40" s="7"/>
      <c r="M40" s="7"/>
      <c r="N40" s="21"/>
      <c r="T40" s="18"/>
      <c r="U40" s="19"/>
      <c r="V40" s="19"/>
      <c r="W40" s="19"/>
    </row>
    <row r="41" ht="15.75" customHeight="1">
      <c r="A41" s="12">
        <v>1.0</v>
      </c>
      <c r="B41" s="14">
        <v>25.58</v>
      </c>
      <c r="C41" s="14">
        <v>39.063</v>
      </c>
      <c r="D41" s="14">
        <v>37.096</v>
      </c>
      <c r="E41" s="1">
        <f t="shared" ref="E41:E47" si="5">(C41-B41)</f>
        <v>13.483</v>
      </c>
      <c r="F41" s="16">
        <f t="shared" ref="F41:F47" si="6">(D41-B41)</f>
        <v>11.516</v>
      </c>
      <c r="G41" s="1">
        <f t="shared" ref="G41:G47" si="7">+F41/E41*100</f>
        <v>85.41125862</v>
      </c>
      <c r="K41" s="7"/>
      <c r="L41" s="7"/>
      <c r="M41" s="7"/>
      <c r="T41" s="18"/>
      <c r="U41" s="19"/>
      <c r="V41" s="19"/>
      <c r="W41" s="19"/>
    </row>
    <row r="42" ht="15.75" customHeight="1">
      <c r="A42" s="12">
        <v>2.0</v>
      </c>
      <c r="B42" s="14">
        <v>25.348</v>
      </c>
      <c r="C42" s="14">
        <v>30.842</v>
      </c>
      <c r="D42" s="14">
        <v>29.782</v>
      </c>
      <c r="E42" s="1">
        <f t="shared" si="5"/>
        <v>5.494</v>
      </c>
      <c r="F42" s="16">
        <f t="shared" si="6"/>
        <v>4.434</v>
      </c>
      <c r="G42" s="7">
        <f t="shared" si="7"/>
        <v>80.70622497</v>
      </c>
      <c r="K42" s="7"/>
      <c r="L42" s="7"/>
      <c r="T42" s="18"/>
      <c r="U42" s="19"/>
      <c r="V42" s="19"/>
      <c r="W42" s="19"/>
    </row>
    <row r="43" ht="15.75" customHeight="1">
      <c r="A43" s="12">
        <v>3.0</v>
      </c>
      <c r="B43" s="14">
        <v>24.658</v>
      </c>
      <c r="C43" s="14">
        <v>31.554</v>
      </c>
      <c r="D43" s="14">
        <v>30.235</v>
      </c>
      <c r="E43" s="1">
        <f t="shared" si="5"/>
        <v>6.896</v>
      </c>
      <c r="F43" s="16">
        <f t="shared" si="6"/>
        <v>5.577</v>
      </c>
      <c r="G43" s="7">
        <f t="shared" si="7"/>
        <v>80.87296984</v>
      </c>
      <c r="K43" s="24"/>
      <c r="U43" s="25"/>
      <c r="V43" s="19"/>
      <c r="W43" s="19"/>
      <c r="X43" s="19"/>
    </row>
    <row r="44" ht="15.75" customHeight="1">
      <c r="A44" s="12">
        <v>4.0</v>
      </c>
      <c r="B44" s="14">
        <v>25.175</v>
      </c>
      <c r="C44" s="14">
        <v>27.563</v>
      </c>
      <c r="D44" s="14">
        <v>27.011</v>
      </c>
      <c r="E44" s="1">
        <f t="shared" si="5"/>
        <v>2.388</v>
      </c>
      <c r="F44" s="16">
        <f t="shared" si="6"/>
        <v>1.836</v>
      </c>
      <c r="G44" s="7">
        <f t="shared" si="7"/>
        <v>76.88442211</v>
      </c>
      <c r="K44" s="19"/>
    </row>
    <row r="45" ht="15.75" customHeight="1">
      <c r="A45" s="12">
        <v>5.0</v>
      </c>
      <c r="B45" s="14">
        <v>26.625</v>
      </c>
      <c r="C45" s="14">
        <v>32.427</v>
      </c>
      <c r="D45" s="14">
        <v>31.156</v>
      </c>
      <c r="E45" s="1">
        <f t="shared" si="5"/>
        <v>5.802</v>
      </c>
      <c r="F45" s="16">
        <f t="shared" si="6"/>
        <v>4.531</v>
      </c>
      <c r="G45" s="7">
        <f t="shared" si="7"/>
        <v>78.09376077</v>
      </c>
      <c r="K45" s="19"/>
    </row>
    <row r="46" ht="15.75" customHeight="1">
      <c r="A46" s="12">
        <v>6.0</v>
      </c>
      <c r="B46" s="14">
        <v>25.411</v>
      </c>
      <c r="C46" s="14">
        <v>33.383</v>
      </c>
      <c r="D46" s="14">
        <v>31.858</v>
      </c>
      <c r="E46" s="1">
        <f t="shared" si="5"/>
        <v>7.972</v>
      </c>
      <c r="F46" s="16">
        <f t="shared" si="6"/>
        <v>6.447</v>
      </c>
      <c r="G46" s="7">
        <f t="shared" si="7"/>
        <v>80.87054691</v>
      </c>
      <c r="H46" s="1" t="s">
        <v>28</v>
      </c>
    </row>
    <row r="47" ht="15.75" customHeight="1">
      <c r="A47" s="12">
        <v>7.0</v>
      </c>
      <c r="B47" s="26">
        <v>25.068</v>
      </c>
      <c r="C47" s="26">
        <v>28.61</v>
      </c>
      <c r="D47" s="14">
        <v>27.869</v>
      </c>
      <c r="E47" s="1">
        <f t="shared" si="5"/>
        <v>3.542</v>
      </c>
      <c r="F47" s="16">
        <f t="shared" si="6"/>
        <v>2.801</v>
      </c>
      <c r="G47" s="7">
        <f t="shared" si="7"/>
        <v>79.07961604</v>
      </c>
      <c r="R47" s="7"/>
      <c r="S47" s="7"/>
      <c r="T47" s="7"/>
    </row>
    <row r="48" ht="15.75" customHeight="1">
      <c r="A48" s="12"/>
      <c r="B48" s="12"/>
      <c r="C48" s="27"/>
      <c r="D48" s="12"/>
      <c r="E48" s="1"/>
      <c r="F48" s="16"/>
      <c r="G48" s="7"/>
      <c r="J48" s="28"/>
    </row>
    <row r="49" ht="15.75" customHeight="1">
      <c r="C49" s="7"/>
      <c r="G49" s="21"/>
      <c r="H49" s="21"/>
      <c r="R49" s="7"/>
      <c r="S49" s="7"/>
    </row>
    <row r="50" ht="15.75" customHeight="1">
      <c r="A50" s="22" t="s">
        <v>29</v>
      </c>
      <c r="C50" s="7"/>
      <c r="H50" s="1" t="s">
        <v>30</v>
      </c>
      <c r="R50" s="7"/>
      <c r="S50" s="7"/>
    </row>
    <row r="51" ht="15.75" customHeight="1">
      <c r="A51" s="11" t="s">
        <v>24</v>
      </c>
      <c r="B51" s="11" t="s">
        <v>13</v>
      </c>
      <c r="C51" s="11" t="s">
        <v>14</v>
      </c>
      <c r="D51" s="11" t="s">
        <v>15</v>
      </c>
      <c r="E51" s="11" t="s">
        <v>25</v>
      </c>
      <c r="F51" s="11" t="s">
        <v>26</v>
      </c>
      <c r="G51" s="23" t="s">
        <v>27</v>
      </c>
      <c r="H51" s="29" t="s">
        <v>31</v>
      </c>
      <c r="I51" s="1" t="s">
        <v>32</v>
      </c>
      <c r="J51" s="28"/>
    </row>
    <row r="52" ht="15.75" customHeight="1">
      <c r="A52" s="12">
        <v>1.0</v>
      </c>
      <c r="B52" s="14">
        <v>24.765</v>
      </c>
      <c r="C52" s="14">
        <v>29.795</v>
      </c>
      <c r="D52" s="14">
        <v>28.888</v>
      </c>
      <c r="E52" s="1">
        <f t="shared" ref="E52:E58" si="9">(C52-B52)</f>
        <v>5.03</v>
      </c>
      <c r="F52" s="16">
        <f t="shared" ref="F52:F58" si="10">(D52-B52)</f>
        <v>4.123</v>
      </c>
      <c r="G52" s="1">
        <f t="shared" ref="G52:G58" si="11">+F52/E52*100</f>
        <v>81.96819085</v>
      </c>
      <c r="H52" s="7">
        <f t="shared" ref="H52:I52" si="8">E52+E59</f>
        <v>5.03</v>
      </c>
      <c r="I52" s="21">
        <f t="shared" si="8"/>
        <v>4.123</v>
      </c>
      <c r="J52" s="1">
        <f t="shared" ref="J52:J58" si="13">+I52/H52*100</f>
        <v>81.96819085</v>
      </c>
    </row>
    <row r="53" ht="15.75" customHeight="1">
      <c r="A53" s="12">
        <v>2.0</v>
      </c>
      <c r="B53" s="14">
        <v>24.925</v>
      </c>
      <c r="C53" s="14">
        <v>31.996</v>
      </c>
      <c r="D53" s="14">
        <v>30.755</v>
      </c>
      <c r="E53" s="1">
        <f t="shared" si="9"/>
        <v>7.071</v>
      </c>
      <c r="F53" s="16">
        <f t="shared" si="10"/>
        <v>5.83</v>
      </c>
      <c r="G53" s="7">
        <f t="shared" si="11"/>
        <v>82.44944138</v>
      </c>
      <c r="H53" s="7">
        <f t="shared" ref="H53:I53" si="12">E53+E60</f>
        <v>7.071</v>
      </c>
      <c r="I53" s="21">
        <f t="shared" si="12"/>
        <v>5.83</v>
      </c>
      <c r="J53" s="1">
        <f t="shared" si="13"/>
        <v>82.44944138</v>
      </c>
    </row>
    <row r="54" ht="15.75" customHeight="1">
      <c r="A54" s="12">
        <v>3.0</v>
      </c>
      <c r="B54" s="14">
        <v>25.061</v>
      </c>
      <c r="C54" s="14">
        <v>32.047</v>
      </c>
      <c r="D54" s="30">
        <v>30.762</v>
      </c>
      <c r="E54" s="1">
        <f t="shared" si="9"/>
        <v>6.986</v>
      </c>
      <c r="F54" s="16">
        <f t="shared" si="10"/>
        <v>5.701</v>
      </c>
      <c r="G54" s="7">
        <f t="shared" si="11"/>
        <v>81.60606928</v>
      </c>
      <c r="H54" s="7">
        <f t="shared" ref="H54:I54" si="14">E54+E61</f>
        <v>6.986</v>
      </c>
      <c r="I54" s="21">
        <f t="shared" si="14"/>
        <v>5.701</v>
      </c>
      <c r="J54" s="1">
        <f t="shared" si="13"/>
        <v>81.60606928</v>
      </c>
    </row>
    <row r="55" ht="15.75" customHeight="1">
      <c r="A55" s="12">
        <v>4.0</v>
      </c>
      <c r="B55" s="14">
        <v>25.034</v>
      </c>
      <c r="C55" s="14">
        <v>35.829</v>
      </c>
      <c r="D55" s="14">
        <v>34.075</v>
      </c>
      <c r="E55" s="1">
        <f t="shared" si="9"/>
        <v>10.795</v>
      </c>
      <c r="F55" s="16">
        <f t="shared" si="10"/>
        <v>9.041</v>
      </c>
      <c r="G55" s="7">
        <f t="shared" si="11"/>
        <v>83.75173692</v>
      </c>
      <c r="H55" s="7">
        <f t="shared" ref="H55:I55" si="15">E55+E62</f>
        <v>23.042</v>
      </c>
      <c r="I55" s="21">
        <f t="shared" si="15"/>
        <v>19.367</v>
      </c>
      <c r="J55" s="1">
        <f t="shared" si="13"/>
        <v>84.05086364</v>
      </c>
    </row>
    <row r="56" ht="15.75" customHeight="1">
      <c r="A56" s="12">
        <v>5.0</v>
      </c>
      <c r="B56" s="14">
        <v>24.36</v>
      </c>
      <c r="C56" s="14">
        <v>40.227</v>
      </c>
      <c r="D56" s="14">
        <v>37.018</v>
      </c>
      <c r="E56" s="1">
        <f t="shared" si="9"/>
        <v>15.867</v>
      </c>
      <c r="F56" s="16">
        <f t="shared" si="10"/>
        <v>12.658</v>
      </c>
      <c r="G56" s="7">
        <f t="shared" si="11"/>
        <v>79.77563497</v>
      </c>
      <c r="H56" s="7">
        <f t="shared" ref="H56:I56" si="16">E56+E63</f>
        <v>37.163</v>
      </c>
      <c r="I56" s="21">
        <f t="shared" si="16"/>
        <v>30.008</v>
      </c>
      <c r="J56" s="1">
        <f t="shared" si="13"/>
        <v>80.74697952</v>
      </c>
      <c r="L56" s="28"/>
    </row>
    <row r="57" ht="15.75" customHeight="1">
      <c r="A57" s="12">
        <v>6.0</v>
      </c>
      <c r="B57" s="14">
        <v>25.755</v>
      </c>
      <c r="C57" s="14">
        <v>35.609</v>
      </c>
      <c r="D57" s="14">
        <v>33.941</v>
      </c>
      <c r="E57" s="1">
        <f t="shared" si="9"/>
        <v>9.854</v>
      </c>
      <c r="F57" s="16">
        <f t="shared" si="10"/>
        <v>8.186</v>
      </c>
      <c r="G57" s="7">
        <f t="shared" si="11"/>
        <v>83.07286381</v>
      </c>
      <c r="H57" s="7">
        <f t="shared" ref="H57:I57" si="17">E57+E64</f>
        <v>9.854</v>
      </c>
      <c r="I57" s="21">
        <f t="shared" si="17"/>
        <v>8.186</v>
      </c>
      <c r="J57" s="1">
        <f t="shared" si="13"/>
        <v>83.07286381</v>
      </c>
      <c r="L57" s="28"/>
    </row>
    <row r="58" ht="15.75" customHeight="1">
      <c r="A58" s="12">
        <v>7.0</v>
      </c>
      <c r="B58" s="14">
        <v>24.624</v>
      </c>
      <c r="C58" s="14">
        <v>25.022</v>
      </c>
      <c r="D58" s="14">
        <v>24.836</v>
      </c>
      <c r="E58" s="1">
        <f t="shared" si="9"/>
        <v>0.398</v>
      </c>
      <c r="F58" s="16">
        <f t="shared" si="10"/>
        <v>0.212</v>
      </c>
      <c r="G58" s="7">
        <f t="shared" si="11"/>
        <v>53.26633166</v>
      </c>
      <c r="H58" s="7">
        <f t="shared" ref="H58:I58" si="18">E58+E65</f>
        <v>0.398</v>
      </c>
      <c r="I58" s="21">
        <f t="shared" si="18"/>
        <v>0.212</v>
      </c>
      <c r="J58" s="1">
        <f t="shared" si="13"/>
        <v>53.26633166</v>
      </c>
    </row>
    <row r="59" ht="15.75" customHeight="1">
      <c r="A59" s="12" t="s">
        <v>33</v>
      </c>
      <c r="B59" s="12"/>
      <c r="C59" s="12"/>
      <c r="E59" s="1"/>
      <c r="F59" s="16"/>
      <c r="G59" s="7"/>
      <c r="H59" s="7"/>
      <c r="I59" s="7"/>
      <c r="J59" s="28"/>
    </row>
    <row r="60" ht="15.75" customHeight="1">
      <c r="A60" s="1" t="s">
        <v>34</v>
      </c>
      <c r="C60" s="7"/>
      <c r="G60" s="21"/>
      <c r="H60" s="21"/>
      <c r="J60" s="7"/>
    </row>
    <row r="61" ht="15.75" customHeight="1">
      <c r="A61" s="1" t="s">
        <v>35</v>
      </c>
      <c r="B61" s="1"/>
      <c r="C61" s="7"/>
      <c r="D61" s="12"/>
      <c r="E61" s="1">
        <f t="shared" ref="E61:E65" si="19">(C61-B61)</f>
        <v>0</v>
      </c>
      <c r="F61" s="16">
        <f t="shared" ref="F61:F65" si="20">(D61-B61)</f>
        <v>0</v>
      </c>
      <c r="J61" s="7"/>
    </row>
    <row r="62" ht="15.75" customHeight="1">
      <c r="A62" s="1" t="s">
        <v>36</v>
      </c>
      <c r="B62" s="31">
        <v>25.306</v>
      </c>
      <c r="C62" s="32">
        <v>37.553</v>
      </c>
      <c r="D62" s="31">
        <v>35.632</v>
      </c>
      <c r="E62" s="1">
        <f t="shared" si="19"/>
        <v>12.247</v>
      </c>
      <c r="F62" s="16">
        <f t="shared" si="20"/>
        <v>10.326</v>
      </c>
      <c r="J62" s="7"/>
    </row>
    <row r="63" ht="15.75" customHeight="1">
      <c r="A63" s="1" t="s">
        <v>37</v>
      </c>
      <c r="B63" s="31">
        <v>24.605</v>
      </c>
      <c r="C63" s="32">
        <v>45.901</v>
      </c>
      <c r="D63" s="31">
        <v>41.955</v>
      </c>
      <c r="E63" s="1">
        <f t="shared" si="19"/>
        <v>21.296</v>
      </c>
      <c r="F63" s="16">
        <f t="shared" si="20"/>
        <v>17.35</v>
      </c>
      <c r="J63" s="7"/>
    </row>
    <row r="64" ht="15.75" customHeight="1">
      <c r="A64" s="1" t="s">
        <v>38</v>
      </c>
      <c r="B64" s="1"/>
      <c r="C64" s="7"/>
      <c r="D64" s="1"/>
      <c r="E64" s="1">
        <f t="shared" si="19"/>
        <v>0</v>
      </c>
      <c r="F64" s="16">
        <f t="shared" si="20"/>
        <v>0</v>
      </c>
      <c r="J64" s="7"/>
    </row>
    <row r="65" ht="15.75" customHeight="1">
      <c r="A65" s="1" t="s">
        <v>39</v>
      </c>
      <c r="B65" s="1"/>
      <c r="C65" s="7"/>
      <c r="D65" s="1"/>
      <c r="E65" s="1">
        <f t="shared" si="19"/>
        <v>0</v>
      </c>
      <c r="F65" s="16">
        <f t="shared" si="20"/>
        <v>0</v>
      </c>
      <c r="J65" s="7"/>
    </row>
    <row r="66" ht="15.75" customHeight="1">
      <c r="C66" s="7"/>
    </row>
    <row r="67" ht="15.75" customHeight="1">
      <c r="C67" s="7"/>
      <c r="K67" s="7"/>
      <c r="L67" s="28"/>
    </row>
    <row r="68" ht="15.75" customHeight="1">
      <c r="C68" s="7"/>
      <c r="K68" s="7"/>
      <c r="L68" s="28"/>
    </row>
    <row r="69" ht="15.75" customHeight="1">
      <c r="C69" s="7"/>
      <c r="K69" s="7"/>
      <c r="L69" s="28"/>
    </row>
    <row r="70" ht="15.75" customHeight="1">
      <c r="C70" s="7"/>
      <c r="K70" s="7"/>
    </row>
    <row r="71" ht="15.75" customHeight="1">
      <c r="C71" s="7"/>
      <c r="K71" s="7"/>
    </row>
    <row r="72" ht="15.75" customHeight="1">
      <c r="C72" s="7"/>
      <c r="K72" s="7"/>
    </row>
    <row r="73" ht="15.75" customHeight="1">
      <c r="C73" s="7"/>
    </row>
    <row r="74" ht="15.75" customHeight="1">
      <c r="C74" s="7"/>
    </row>
    <row r="75" ht="15.75" customHeight="1">
      <c r="C75" s="7"/>
    </row>
    <row r="76" ht="15.75" customHeight="1">
      <c r="C76" s="7"/>
    </row>
    <row r="77" ht="15.75" customHeight="1">
      <c r="C77" s="7"/>
    </row>
    <row r="78" ht="15.75" customHeight="1">
      <c r="C78" s="7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6.43"/>
    <col customWidth="1" min="3" max="3" width="20.86"/>
    <col customWidth="1" min="4" max="4" width="11.0"/>
    <col customWidth="1" min="5" max="5" width="10.57"/>
    <col customWidth="1" min="6" max="6" width="11.14"/>
    <col customWidth="1" min="7" max="7" width="12.29"/>
    <col customWidth="1" min="8" max="8" width="11.29"/>
    <col customWidth="1" min="9" max="9" width="9.43"/>
    <col customWidth="1" min="10" max="10" width="11.14"/>
    <col customWidth="1" min="11" max="11" width="7.71"/>
    <col customWidth="1" min="12" max="14" width="8.71"/>
    <col customWidth="1" min="15" max="15" width="17.0"/>
    <col customWidth="1" min="16" max="26" width="8.71"/>
  </cols>
  <sheetData>
    <row r="1">
      <c r="A1" s="1" t="s">
        <v>0</v>
      </c>
      <c r="B1" s="33">
        <v>44958.0</v>
      </c>
      <c r="C1" s="3" t="s">
        <v>1</v>
      </c>
      <c r="D1" s="4"/>
      <c r="F1" s="5"/>
      <c r="I1" s="6" t="s">
        <v>2</v>
      </c>
      <c r="J1" s="7" t="s">
        <v>3</v>
      </c>
      <c r="N1" s="1" t="s">
        <v>4</v>
      </c>
      <c r="O1" s="1"/>
      <c r="P1" s="1"/>
    </row>
    <row r="2">
      <c r="A2" s="1" t="s">
        <v>5</v>
      </c>
      <c r="B2" s="8" t="s">
        <v>6</v>
      </c>
      <c r="C2" s="7" t="s">
        <v>7</v>
      </c>
      <c r="D2" s="9"/>
      <c r="F2" s="6"/>
      <c r="G2" s="10"/>
      <c r="I2" s="6" t="s">
        <v>8</v>
      </c>
      <c r="J2" s="7"/>
    </row>
    <row r="3">
      <c r="B3" s="1" t="s">
        <v>3</v>
      </c>
      <c r="C3" s="7" t="s">
        <v>9</v>
      </c>
      <c r="D3" s="4"/>
    </row>
    <row r="4">
      <c r="C4" s="7"/>
    </row>
    <row r="5" ht="48.75" customHeight="1">
      <c r="A5" s="11" t="s">
        <v>10</v>
      </c>
      <c r="B5" s="12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7"/>
      <c r="L5" s="7"/>
      <c r="T5" s="7"/>
      <c r="U5" s="7"/>
      <c r="V5" s="7"/>
      <c r="W5" s="7"/>
    </row>
    <row r="6">
      <c r="A6" s="12" t="s">
        <v>20</v>
      </c>
      <c r="B6" s="13">
        <v>0.3819444444444444</v>
      </c>
      <c r="C6" s="14">
        <v>0.3</v>
      </c>
      <c r="D6" s="14">
        <v>25.974</v>
      </c>
      <c r="E6" s="14">
        <v>27.001</v>
      </c>
      <c r="F6" s="14">
        <v>26.601</v>
      </c>
      <c r="G6" s="15">
        <f t="shared" ref="G6:G10" si="1">(E6-D6)/C6</f>
        <v>3.423333333</v>
      </c>
      <c r="H6" s="16">
        <f t="shared" ref="H6:H10" si="2">(F6-D6)/C6</f>
        <v>2.09</v>
      </c>
      <c r="I6" s="15">
        <f t="shared" ref="I6:I10" si="3">(E6-F6)/C6</f>
        <v>1.333333333</v>
      </c>
      <c r="J6" s="15">
        <f t="shared" ref="J6:J10" si="4">I6/G6*100</f>
        <v>38.94839338</v>
      </c>
      <c r="K6" s="7"/>
      <c r="L6" s="7"/>
      <c r="T6" s="7"/>
      <c r="U6" s="7"/>
      <c r="V6" s="7"/>
      <c r="W6" s="7"/>
    </row>
    <row r="7">
      <c r="A7" s="12" t="s">
        <v>20</v>
      </c>
      <c r="B7" s="13">
        <v>0.3958333333333333</v>
      </c>
      <c r="C7" s="14">
        <v>0.3</v>
      </c>
      <c r="D7" s="14">
        <v>24.204</v>
      </c>
      <c r="E7" s="14">
        <v>25.624</v>
      </c>
      <c r="F7" s="14">
        <v>25.214</v>
      </c>
      <c r="G7" s="15">
        <f t="shared" si="1"/>
        <v>4.733333333</v>
      </c>
      <c r="H7" s="16">
        <f t="shared" si="2"/>
        <v>3.366666667</v>
      </c>
      <c r="I7" s="15">
        <f t="shared" si="3"/>
        <v>1.366666667</v>
      </c>
      <c r="J7" s="15">
        <f t="shared" si="4"/>
        <v>28.87323944</v>
      </c>
      <c r="K7" s="7"/>
      <c r="L7" s="7"/>
      <c r="N7" s="17"/>
      <c r="O7" s="7"/>
      <c r="P7" s="7"/>
      <c r="Q7" s="3"/>
      <c r="R7" s="7"/>
      <c r="S7" s="7"/>
      <c r="T7" s="18"/>
      <c r="U7" s="19"/>
      <c r="V7" s="19"/>
      <c r="W7" s="19"/>
    </row>
    <row r="8">
      <c r="A8" s="12" t="s">
        <v>20</v>
      </c>
      <c r="B8" s="13">
        <v>0.4097222222222222</v>
      </c>
      <c r="C8" s="14">
        <v>0.3</v>
      </c>
      <c r="D8" s="14">
        <v>24.05</v>
      </c>
      <c r="E8" s="14">
        <v>25.775</v>
      </c>
      <c r="F8" s="14">
        <v>25.343</v>
      </c>
      <c r="G8" s="15">
        <f t="shared" si="1"/>
        <v>5.75</v>
      </c>
      <c r="H8" s="16">
        <f t="shared" si="2"/>
        <v>4.31</v>
      </c>
      <c r="I8" s="15">
        <f t="shared" si="3"/>
        <v>1.44</v>
      </c>
      <c r="J8" s="15">
        <f t="shared" si="4"/>
        <v>25.04347826</v>
      </c>
      <c r="K8" s="7"/>
      <c r="L8" s="7"/>
      <c r="O8" s="3"/>
      <c r="T8" s="18"/>
      <c r="U8" s="19"/>
      <c r="V8" s="19"/>
      <c r="W8" s="19"/>
    </row>
    <row r="9">
      <c r="A9" s="12" t="s">
        <v>20</v>
      </c>
      <c r="B9" s="13">
        <v>0.4236111111111111</v>
      </c>
      <c r="C9" s="14">
        <v>0.3</v>
      </c>
      <c r="D9" s="14">
        <v>25.766</v>
      </c>
      <c r="E9" s="14">
        <v>27.403</v>
      </c>
      <c r="F9" s="14">
        <v>27.021</v>
      </c>
      <c r="G9" s="15">
        <f t="shared" si="1"/>
        <v>5.456666667</v>
      </c>
      <c r="H9" s="16">
        <f t="shared" si="2"/>
        <v>4.183333333</v>
      </c>
      <c r="I9" s="15">
        <f t="shared" si="3"/>
        <v>1.273333333</v>
      </c>
      <c r="J9" s="15">
        <f t="shared" si="4"/>
        <v>23.33536958</v>
      </c>
      <c r="K9" s="7"/>
      <c r="L9" s="7"/>
      <c r="O9" s="3"/>
      <c r="P9" s="7"/>
      <c r="Q9" s="7"/>
      <c r="R9" s="7"/>
      <c r="T9" s="18"/>
      <c r="U9" s="19"/>
      <c r="V9" s="19"/>
      <c r="W9" s="19"/>
    </row>
    <row r="10">
      <c r="A10" s="12" t="s">
        <v>20</v>
      </c>
      <c r="B10" s="13">
        <v>0.4375</v>
      </c>
      <c r="C10" s="14">
        <v>0.3</v>
      </c>
      <c r="D10" s="14">
        <v>25.999</v>
      </c>
      <c r="E10" s="14">
        <v>26.651</v>
      </c>
      <c r="F10" s="14">
        <v>26.313</v>
      </c>
      <c r="G10" s="15">
        <f t="shared" si="1"/>
        <v>2.173333333</v>
      </c>
      <c r="H10" s="16">
        <f t="shared" si="2"/>
        <v>1.046666667</v>
      </c>
      <c r="I10" s="15">
        <f t="shared" si="3"/>
        <v>1.126666667</v>
      </c>
      <c r="J10" s="15">
        <f t="shared" si="4"/>
        <v>51.8404908</v>
      </c>
      <c r="K10" s="7"/>
      <c r="L10" s="7"/>
      <c r="O10" s="3"/>
      <c r="P10" s="7"/>
      <c r="Q10" s="7"/>
      <c r="R10" s="7"/>
      <c r="T10" s="18"/>
      <c r="U10" s="19"/>
      <c r="V10" s="19"/>
      <c r="W10" s="19"/>
    </row>
    <row r="11">
      <c r="A11" s="12" t="s">
        <v>20</v>
      </c>
      <c r="B11" s="20"/>
      <c r="C11" s="12"/>
      <c r="D11" s="12"/>
      <c r="E11" s="12"/>
      <c r="F11" s="12"/>
      <c r="G11" s="15"/>
      <c r="H11" s="16"/>
      <c r="I11" s="15"/>
      <c r="J11" s="15"/>
      <c r="K11" s="7" t="s">
        <v>40</v>
      </c>
      <c r="L11" s="7"/>
      <c r="T11" s="18"/>
      <c r="U11" s="19"/>
      <c r="V11" s="19"/>
      <c r="W11" s="19"/>
    </row>
    <row r="12">
      <c r="A12" s="12" t="s">
        <v>20</v>
      </c>
      <c r="B12" s="12"/>
      <c r="C12" s="12"/>
      <c r="D12" s="12"/>
      <c r="E12" s="12"/>
      <c r="F12" s="12"/>
      <c r="G12" s="15"/>
      <c r="H12" s="16"/>
      <c r="I12" s="15"/>
      <c r="J12" s="15"/>
      <c r="K12" s="7"/>
      <c r="L12" s="7"/>
      <c r="T12" s="18"/>
      <c r="U12" s="19"/>
      <c r="V12" s="19"/>
      <c r="W12" s="19"/>
    </row>
    <row r="13">
      <c r="A13" s="12" t="s">
        <v>20</v>
      </c>
      <c r="B13" s="20"/>
      <c r="C13" s="12"/>
      <c r="D13" s="12"/>
      <c r="E13" s="12"/>
      <c r="F13" s="12"/>
      <c r="G13" s="15"/>
      <c r="H13" s="16"/>
      <c r="I13" s="15"/>
      <c r="J13" s="15"/>
      <c r="K13" s="7"/>
      <c r="L13" s="7"/>
      <c r="M13" s="7"/>
      <c r="N13" s="7"/>
      <c r="O13" s="7"/>
      <c r="P13" s="7"/>
      <c r="Q13" s="7"/>
      <c r="R13" s="7"/>
      <c r="S13" s="7"/>
      <c r="T13" s="18"/>
      <c r="U13" s="19"/>
      <c r="V13" s="19"/>
      <c r="W13" s="19"/>
      <c r="X13" s="7"/>
      <c r="Y13" s="7"/>
      <c r="Z13" s="7"/>
    </row>
    <row r="14">
      <c r="A14" s="12" t="s">
        <v>20</v>
      </c>
      <c r="B14" s="20"/>
      <c r="C14" s="12"/>
      <c r="D14" s="12"/>
      <c r="E14" s="12"/>
      <c r="F14" s="12"/>
      <c r="G14" s="15"/>
      <c r="H14" s="16"/>
      <c r="I14" s="15"/>
      <c r="J14" s="15"/>
      <c r="K14" s="7"/>
      <c r="L14" s="7"/>
      <c r="M14" s="7"/>
      <c r="N14" s="7"/>
      <c r="O14" s="7"/>
      <c r="P14" s="7"/>
      <c r="Q14" s="7"/>
      <c r="R14" s="7"/>
      <c r="S14" s="7"/>
      <c r="T14" s="18"/>
      <c r="U14" s="19"/>
      <c r="V14" s="19"/>
      <c r="W14" s="19"/>
      <c r="X14" s="7"/>
      <c r="Y14" s="7"/>
      <c r="Z14" s="7"/>
    </row>
    <row r="15">
      <c r="A15" s="12" t="s">
        <v>20</v>
      </c>
      <c r="B15" s="20"/>
      <c r="C15" s="12"/>
      <c r="D15" s="12"/>
      <c r="E15" s="12"/>
      <c r="F15" s="12"/>
      <c r="G15" s="15"/>
      <c r="H15" s="16"/>
      <c r="I15" s="15"/>
      <c r="J15" s="15"/>
      <c r="K15" s="7"/>
      <c r="L15" s="7"/>
      <c r="M15" s="7"/>
      <c r="N15" s="7"/>
      <c r="O15" s="7"/>
      <c r="P15" s="7"/>
      <c r="Q15" s="7"/>
      <c r="R15" s="7"/>
      <c r="S15" s="7"/>
      <c r="T15" s="18"/>
      <c r="U15" s="19"/>
      <c r="V15" s="19"/>
      <c r="W15" s="19"/>
      <c r="X15" s="7"/>
      <c r="Y15" s="7"/>
      <c r="Z15" s="7"/>
    </row>
    <row r="16">
      <c r="A16" s="12" t="s">
        <v>20</v>
      </c>
      <c r="B16" s="20"/>
      <c r="C16" s="12"/>
      <c r="D16" s="12"/>
      <c r="E16" s="12"/>
      <c r="F16" s="12"/>
      <c r="G16" s="15"/>
      <c r="H16" s="16"/>
      <c r="I16" s="15"/>
      <c r="J16" s="15"/>
      <c r="K16" s="7"/>
      <c r="L16" s="7"/>
      <c r="M16" s="7"/>
      <c r="N16" s="7"/>
      <c r="O16" s="7"/>
      <c r="P16" s="7"/>
      <c r="Q16" s="7"/>
      <c r="R16" s="7"/>
      <c r="S16" s="7"/>
      <c r="T16" s="18"/>
      <c r="U16" s="19"/>
      <c r="V16" s="19"/>
      <c r="W16" s="19"/>
      <c r="X16" s="7"/>
      <c r="Y16" s="7"/>
      <c r="Z16" s="7"/>
    </row>
    <row r="17">
      <c r="A17" s="12" t="s">
        <v>20</v>
      </c>
      <c r="B17" s="20"/>
      <c r="C17" s="12"/>
      <c r="D17" s="12"/>
      <c r="E17" s="12"/>
      <c r="F17" s="12"/>
      <c r="G17" s="15"/>
      <c r="H17" s="16"/>
      <c r="I17" s="15"/>
      <c r="J17" s="15"/>
      <c r="K17" s="7"/>
      <c r="L17" s="7"/>
      <c r="M17" s="7"/>
      <c r="N17" s="7"/>
      <c r="O17" s="7"/>
      <c r="P17" s="7"/>
      <c r="Q17" s="7"/>
      <c r="R17" s="7"/>
      <c r="S17" s="7"/>
      <c r="T17" s="18"/>
      <c r="U17" s="19"/>
      <c r="V17" s="19"/>
      <c r="W17" s="19"/>
      <c r="X17" s="7"/>
      <c r="Y17" s="7"/>
      <c r="Z17" s="7"/>
    </row>
    <row r="18">
      <c r="A18" s="12" t="s">
        <v>20</v>
      </c>
      <c r="B18" s="20"/>
      <c r="C18" s="12"/>
      <c r="D18" s="12"/>
      <c r="E18" s="12"/>
      <c r="F18" s="12"/>
      <c r="G18" s="15"/>
      <c r="H18" s="16"/>
      <c r="I18" s="15"/>
      <c r="J18" s="15"/>
      <c r="K18" s="7"/>
      <c r="L18" s="7"/>
      <c r="M18" s="7"/>
      <c r="N18" s="7"/>
      <c r="O18" s="7"/>
      <c r="P18" s="7"/>
      <c r="Q18" s="7"/>
      <c r="R18" s="7"/>
      <c r="S18" s="7"/>
      <c r="T18" s="18"/>
      <c r="U18" s="19"/>
      <c r="V18" s="19"/>
      <c r="W18" s="19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18"/>
      <c r="U19" s="19"/>
      <c r="V19" s="19"/>
      <c r="W19" s="19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T20" s="18"/>
      <c r="U20" s="19"/>
      <c r="V20" s="19"/>
      <c r="W20" s="19"/>
    </row>
    <row r="21" ht="15.75" customHeight="1">
      <c r="A21" s="11" t="s">
        <v>10</v>
      </c>
      <c r="B21" s="12" t="s">
        <v>11</v>
      </c>
      <c r="C21" s="11" t="s">
        <v>12</v>
      </c>
      <c r="D21" s="11" t="s">
        <v>13</v>
      </c>
      <c r="E21" s="11" t="s">
        <v>14</v>
      </c>
      <c r="F21" s="11" t="s">
        <v>15</v>
      </c>
      <c r="G21" s="11" t="s">
        <v>16</v>
      </c>
      <c r="H21" s="11" t="s">
        <v>17</v>
      </c>
      <c r="I21" s="11" t="s">
        <v>18</v>
      </c>
      <c r="J21" s="11" t="s">
        <v>19</v>
      </c>
      <c r="K21" s="7"/>
      <c r="L21" s="7"/>
      <c r="T21" s="18"/>
      <c r="U21" s="19"/>
      <c r="V21" s="19"/>
      <c r="W21" s="19"/>
    </row>
    <row r="22" ht="15.75" customHeight="1">
      <c r="A22" s="12" t="s">
        <v>22</v>
      </c>
      <c r="B22" s="20"/>
      <c r="C22" s="12"/>
      <c r="D22" s="12"/>
      <c r="E22" s="12"/>
      <c r="F22" s="12"/>
      <c r="G22" s="15"/>
      <c r="H22" s="16"/>
      <c r="I22" s="15"/>
      <c r="J22" s="15"/>
      <c r="K22" s="7"/>
      <c r="L22" s="7"/>
      <c r="M22" s="21"/>
      <c r="T22" s="18"/>
      <c r="U22" s="19"/>
      <c r="V22" s="19"/>
      <c r="W22" s="19"/>
    </row>
    <row r="23" ht="15.75" customHeight="1">
      <c r="A23" s="12" t="s">
        <v>22</v>
      </c>
      <c r="B23" s="20"/>
      <c r="C23" s="12"/>
      <c r="D23" s="12"/>
      <c r="E23" s="12"/>
      <c r="F23" s="12"/>
      <c r="G23" s="15"/>
      <c r="H23" s="16"/>
      <c r="I23" s="15"/>
      <c r="J23" s="15"/>
      <c r="K23" s="7"/>
      <c r="L23" s="7"/>
      <c r="M23" s="21"/>
      <c r="T23" s="18"/>
      <c r="U23" s="19"/>
      <c r="V23" s="19"/>
      <c r="W23" s="19"/>
    </row>
    <row r="24" ht="15.75" customHeight="1">
      <c r="A24" s="12" t="s">
        <v>22</v>
      </c>
      <c r="B24" s="20"/>
      <c r="C24" s="12"/>
      <c r="D24" s="12"/>
      <c r="E24" s="12"/>
      <c r="F24" s="12"/>
      <c r="G24" s="15"/>
      <c r="H24" s="16"/>
      <c r="I24" s="15"/>
      <c r="J24" s="15"/>
      <c r="K24" s="7"/>
      <c r="L24" s="7"/>
      <c r="M24" s="7"/>
      <c r="T24" s="7"/>
      <c r="U24" s="7"/>
      <c r="V24" s="7"/>
      <c r="W24" s="7"/>
    </row>
    <row r="25" ht="15.75" customHeight="1">
      <c r="A25" s="12" t="s">
        <v>22</v>
      </c>
      <c r="B25" s="20"/>
      <c r="C25" s="12"/>
      <c r="D25" s="12"/>
      <c r="E25" s="12"/>
      <c r="F25" s="12"/>
      <c r="G25" s="15"/>
      <c r="H25" s="16"/>
      <c r="I25" s="15"/>
      <c r="J25" s="15"/>
      <c r="K25" s="7"/>
      <c r="L25" s="7"/>
      <c r="M25" s="21"/>
      <c r="T25" s="18"/>
      <c r="U25" s="19"/>
      <c r="V25" s="19"/>
      <c r="W25" s="19"/>
    </row>
    <row r="26" ht="15.75" customHeight="1">
      <c r="A26" s="12" t="s">
        <v>22</v>
      </c>
      <c r="B26" s="20"/>
      <c r="C26" s="12"/>
      <c r="D26" s="12"/>
      <c r="E26" s="12"/>
      <c r="F26" s="12"/>
      <c r="G26" s="15"/>
      <c r="H26" s="16"/>
      <c r="I26" s="15"/>
      <c r="J26" s="15"/>
      <c r="K26" s="7"/>
      <c r="L26" s="7"/>
      <c r="M26" s="7"/>
      <c r="T26" s="18"/>
      <c r="U26" s="19"/>
      <c r="V26" s="19"/>
      <c r="W26" s="19"/>
    </row>
    <row r="27" ht="15.75" customHeight="1">
      <c r="A27" s="12" t="s">
        <v>22</v>
      </c>
      <c r="B27" s="20"/>
      <c r="C27" s="12"/>
      <c r="D27" s="12"/>
      <c r="E27" s="12"/>
      <c r="F27" s="12"/>
      <c r="G27" s="15"/>
      <c r="H27" s="16"/>
      <c r="I27" s="15"/>
      <c r="J27" s="15"/>
      <c r="K27" s="7"/>
      <c r="L27" s="7"/>
      <c r="M27" s="21"/>
      <c r="T27" s="18"/>
      <c r="U27" s="19"/>
      <c r="V27" s="19"/>
      <c r="W27" s="19"/>
    </row>
    <row r="28" ht="15.75" customHeight="1">
      <c r="A28" s="12" t="s">
        <v>22</v>
      </c>
      <c r="B28" s="20"/>
      <c r="C28" s="12"/>
      <c r="D28" s="12"/>
      <c r="E28" s="12"/>
      <c r="F28" s="12"/>
      <c r="G28" s="15"/>
      <c r="H28" s="16"/>
      <c r="I28" s="15"/>
      <c r="J28" s="15"/>
      <c r="K28" s="7"/>
      <c r="L28" s="7"/>
      <c r="M28" s="7"/>
      <c r="T28" s="18"/>
      <c r="U28" s="19"/>
      <c r="V28" s="19"/>
      <c r="W28" s="19"/>
    </row>
    <row r="29" ht="15.75" customHeight="1">
      <c r="A29" s="12" t="s">
        <v>22</v>
      </c>
      <c r="B29" s="20"/>
      <c r="C29" s="12"/>
      <c r="D29" s="12"/>
      <c r="E29" s="12"/>
      <c r="F29" s="12"/>
      <c r="G29" s="15"/>
      <c r="H29" s="16"/>
      <c r="I29" s="15"/>
      <c r="J29" s="15"/>
      <c r="K29" s="7"/>
      <c r="L29" s="7"/>
      <c r="M29" s="7"/>
      <c r="N29" s="7"/>
      <c r="O29" s="7"/>
      <c r="P29" s="7"/>
      <c r="Q29" s="7"/>
      <c r="R29" s="7"/>
      <c r="S29" s="7"/>
      <c r="T29" s="18"/>
      <c r="U29" s="19"/>
      <c r="V29" s="19"/>
      <c r="W29" s="19"/>
      <c r="X29" s="7"/>
      <c r="Y29" s="7"/>
      <c r="Z29" s="7"/>
    </row>
    <row r="30" ht="15.75" customHeight="1">
      <c r="A30" s="12" t="s">
        <v>22</v>
      </c>
      <c r="B30" s="20"/>
      <c r="C30" s="12"/>
      <c r="D30" s="12"/>
      <c r="E30" s="12"/>
      <c r="F30" s="12"/>
      <c r="G30" s="15"/>
      <c r="H30" s="16"/>
      <c r="I30" s="15"/>
      <c r="J30" s="15"/>
      <c r="K30" s="7"/>
      <c r="L30" s="7"/>
      <c r="M30" s="7"/>
      <c r="N30" s="7"/>
      <c r="O30" s="7"/>
      <c r="P30" s="7"/>
      <c r="Q30" s="7"/>
      <c r="R30" s="7"/>
      <c r="S30" s="7"/>
      <c r="T30" s="18"/>
      <c r="U30" s="19"/>
      <c r="V30" s="19"/>
      <c r="W30" s="19"/>
      <c r="X30" s="7"/>
      <c r="Y30" s="7"/>
      <c r="Z30" s="7"/>
    </row>
    <row r="31" ht="15.75" customHeight="1">
      <c r="A31" s="12" t="s">
        <v>22</v>
      </c>
      <c r="B31" s="20"/>
      <c r="C31" s="12"/>
      <c r="D31" s="12"/>
      <c r="E31" s="12"/>
      <c r="F31" s="12"/>
      <c r="G31" s="15"/>
      <c r="H31" s="16"/>
      <c r="I31" s="15"/>
      <c r="J31" s="15"/>
      <c r="K31" s="7"/>
      <c r="L31" s="7"/>
      <c r="M31" s="7"/>
      <c r="N31" s="7"/>
      <c r="O31" s="7"/>
      <c r="P31" s="7"/>
      <c r="Q31" s="7"/>
      <c r="R31" s="7"/>
      <c r="S31" s="7"/>
      <c r="T31" s="18"/>
      <c r="U31" s="19"/>
      <c r="V31" s="19"/>
      <c r="W31" s="19"/>
      <c r="X31" s="7"/>
      <c r="Y31" s="7"/>
      <c r="Z31" s="7"/>
    </row>
    <row r="32" ht="15.75" customHeight="1">
      <c r="A32" s="12" t="s">
        <v>22</v>
      </c>
      <c r="B32" s="20"/>
      <c r="C32" s="12"/>
      <c r="D32" s="12"/>
      <c r="E32" s="12"/>
      <c r="F32" s="12"/>
      <c r="G32" s="15"/>
      <c r="H32" s="16"/>
      <c r="I32" s="15"/>
      <c r="J32" s="15"/>
      <c r="K32" s="7"/>
      <c r="L32" s="7"/>
      <c r="M32" s="7"/>
      <c r="N32" s="7"/>
      <c r="O32" s="7"/>
      <c r="P32" s="7"/>
      <c r="Q32" s="7"/>
      <c r="R32" s="7"/>
      <c r="S32" s="7"/>
      <c r="T32" s="18"/>
      <c r="U32" s="19"/>
      <c r="V32" s="19"/>
      <c r="W32" s="19"/>
      <c r="X32" s="7"/>
      <c r="Y32" s="7"/>
      <c r="Z32" s="7"/>
    </row>
    <row r="33" ht="15.75" customHeight="1">
      <c r="A33" s="12" t="s">
        <v>22</v>
      </c>
      <c r="B33" s="20"/>
      <c r="C33" s="12"/>
      <c r="D33" s="12"/>
      <c r="E33" s="12"/>
      <c r="F33" s="12"/>
      <c r="G33" s="15"/>
      <c r="H33" s="16"/>
      <c r="I33" s="15"/>
      <c r="J33" s="15"/>
      <c r="K33" s="7"/>
      <c r="L33" s="7"/>
      <c r="M33" s="7"/>
      <c r="N33" s="7"/>
      <c r="O33" s="7"/>
      <c r="P33" s="7"/>
      <c r="Q33" s="7"/>
      <c r="R33" s="7"/>
      <c r="S33" s="7"/>
      <c r="T33" s="18"/>
      <c r="U33" s="19"/>
      <c r="V33" s="19"/>
      <c r="W33" s="19"/>
      <c r="X33" s="7"/>
      <c r="Y33" s="7"/>
      <c r="Z33" s="7"/>
    </row>
    <row r="34" ht="15.75" customHeight="1">
      <c r="A34" s="12" t="s">
        <v>22</v>
      </c>
      <c r="B34" s="20"/>
      <c r="C34" s="12"/>
      <c r="D34" s="12"/>
      <c r="E34" s="12"/>
      <c r="F34" s="12"/>
      <c r="G34" s="15"/>
      <c r="H34" s="16"/>
      <c r="I34" s="15"/>
      <c r="J34" s="15"/>
      <c r="K34" s="7"/>
      <c r="L34" s="7"/>
      <c r="M34" s="7"/>
      <c r="N34" s="7"/>
      <c r="O34" s="7"/>
      <c r="P34" s="7"/>
      <c r="Q34" s="7"/>
      <c r="R34" s="7"/>
      <c r="S34" s="7"/>
      <c r="T34" s="18"/>
      <c r="U34" s="19"/>
      <c r="V34" s="19"/>
      <c r="W34" s="19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18"/>
      <c r="U35" s="19"/>
      <c r="V35" s="19"/>
      <c r="W35" s="19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8"/>
      <c r="U36" s="19"/>
      <c r="V36" s="19"/>
      <c r="W36" s="19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8"/>
      <c r="U37" s="19"/>
      <c r="V37" s="19"/>
      <c r="W37" s="19"/>
      <c r="X37" s="7"/>
      <c r="Y37" s="7"/>
      <c r="Z37" s="7"/>
    </row>
    <row r="38" ht="15.75" customHeight="1">
      <c r="C38" s="7"/>
      <c r="H38" s="19"/>
      <c r="I38" s="19"/>
      <c r="J38" s="19"/>
      <c r="K38" s="7"/>
      <c r="L38" s="7"/>
      <c r="M38" s="7"/>
      <c r="T38" s="18"/>
      <c r="U38" s="19"/>
      <c r="V38" s="19"/>
      <c r="W38" s="19"/>
    </row>
    <row r="39" ht="15.75" customHeight="1">
      <c r="A39" s="22" t="s">
        <v>23</v>
      </c>
      <c r="C39" s="7"/>
      <c r="K39" s="7"/>
      <c r="L39" s="7"/>
      <c r="M39" s="21"/>
      <c r="T39" s="18"/>
      <c r="U39" s="19"/>
      <c r="V39" s="19"/>
      <c r="W39" s="19"/>
    </row>
    <row r="40" ht="15.75" customHeight="1">
      <c r="A40" s="11" t="s">
        <v>24</v>
      </c>
      <c r="B40" s="11" t="s">
        <v>13</v>
      </c>
      <c r="C40" s="11" t="s">
        <v>14</v>
      </c>
      <c r="D40" s="11" t="s">
        <v>15</v>
      </c>
      <c r="E40" s="11" t="s">
        <v>25</v>
      </c>
      <c r="F40" s="11" t="s">
        <v>26</v>
      </c>
      <c r="G40" s="23" t="s">
        <v>27</v>
      </c>
      <c r="K40" s="7"/>
      <c r="L40" s="7"/>
      <c r="M40" s="7"/>
      <c r="N40" s="21"/>
      <c r="T40" s="18"/>
      <c r="U40" s="19"/>
      <c r="V40" s="19"/>
      <c r="W40" s="19"/>
    </row>
    <row r="41" ht="15.75" customHeight="1">
      <c r="A41" s="12">
        <v>1.0</v>
      </c>
      <c r="B41" s="14">
        <v>25.426</v>
      </c>
      <c r="C41" s="14">
        <v>28.143</v>
      </c>
      <c r="D41" s="14">
        <v>27.53</v>
      </c>
      <c r="E41" s="1">
        <f t="shared" ref="E41:E47" si="5">(C41-B41)</f>
        <v>2.717</v>
      </c>
      <c r="F41" s="16">
        <f t="shared" ref="F41:F47" si="6">(D41-B41)</f>
        <v>2.104</v>
      </c>
      <c r="G41" s="1">
        <f t="shared" ref="G41:G47" si="7">+F41/E41*100</f>
        <v>77.43835112</v>
      </c>
      <c r="K41" s="7"/>
      <c r="L41" s="7"/>
      <c r="M41" s="7"/>
      <c r="T41" s="18"/>
      <c r="U41" s="19"/>
      <c r="V41" s="19"/>
      <c r="W41" s="19"/>
    </row>
    <row r="42" ht="15.75" customHeight="1">
      <c r="A42" s="12">
        <v>2.0</v>
      </c>
      <c r="B42" s="14">
        <v>25.056</v>
      </c>
      <c r="C42" s="14">
        <v>33.322</v>
      </c>
      <c r="D42" s="14">
        <v>31.944</v>
      </c>
      <c r="E42" s="1">
        <f t="shared" si="5"/>
        <v>8.266</v>
      </c>
      <c r="F42" s="16">
        <f t="shared" si="6"/>
        <v>6.888</v>
      </c>
      <c r="G42" s="7">
        <f t="shared" si="7"/>
        <v>83.32930075</v>
      </c>
      <c r="K42" s="7"/>
      <c r="L42" s="7"/>
      <c r="T42" s="18"/>
      <c r="U42" s="19"/>
      <c r="V42" s="19"/>
      <c r="W42" s="19"/>
    </row>
    <row r="43" ht="15.75" customHeight="1">
      <c r="A43" s="12">
        <v>3.0</v>
      </c>
      <c r="B43" s="14">
        <v>25.352</v>
      </c>
      <c r="C43" s="14">
        <v>28.563</v>
      </c>
      <c r="D43" s="14">
        <v>27.905</v>
      </c>
      <c r="E43" s="1">
        <f t="shared" si="5"/>
        <v>3.211</v>
      </c>
      <c r="F43" s="16">
        <f t="shared" si="6"/>
        <v>2.553</v>
      </c>
      <c r="G43" s="7">
        <f t="shared" si="7"/>
        <v>79.50794145</v>
      </c>
      <c r="K43" s="24"/>
      <c r="U43" s="25"/>
      <c r="V43" s="19"/>
      <c r="W43" s="19"/>
      <c r="X43" s="19"/>
    </row>
    <row r="44" ht="15.75" customHeight="1">
      <c r="A44" s="12">
        <v>4.0</v>
      </c>
      <c r="B44" s="14">
        <v>25.611</v>
      </c>
      <c r="C44" s="14">
        <v>30.847</v>
      </c>
      <c r="D44" s="14">
        <v>29.976</v>
      </c>
      <c r="E44" s="1">
        <f t="shared" si="5"/>
        <v>5.236</v>
      </c>
      <c r="F44" s="16">
        <f t="shared" si="6"/>
        <v>4.365</v>
      </c>
      <c r="G44" s="7">
        <f t="shared" si="7"/>
        <v>83.36516425</v>
      </c>
      <c r="K44" s="19"/>
    </row>
    <row r="45" ht="15.75" customHeight="1">
      <c r="A45" s="12">
        <v>5.0</v>
      </c>
      <c r="B45" s="14">
        <v>25.789</v>
      </c>
      <c r="C45" s="14">
        <v>30.584</v>
      </c>
      <c r="D45" s="14">
        <v>29.889</v>
      </c>
      <c r="E45" s="1">
        <f t="shared" si="5"/>
        <v>4.795</v>
      </c>
      <c r="F45" s="16">
        <f t="shared" si="6"/>
        <v>4.1</v>
      </c>
      <c r="G45" s="7">
        <f t="shared" si="7"/>
        <v>85.50573514</v>
      </c>
      <c r="K45" s="19"/>
    </row>
    <row r="46" ht="15.75" customHeight="1">
      <c r="A46" s="12">
        <v>6.0</v>
      </c>
      <c r="B46" s="14">
        <v>25.615</v>
      </c>
      <c r="C46" s="14">
        <v>33.064</v>
      </c>
      <c r="D46" s="14">
        <v>31.951</v>
      </c>
      <c r="E46" s="1">
        <f t="shared" si="5"/>
        <v>7.449</v>
      </c>
      <c r="F46" s="16">
        <f t="shared" si="6"/>
        <v>6.336</v>
      </c>
      <c r="G46" s="7">
        <f t="shared" si="7"/>
        <v>85.0583971</v>
      </c>
    </row>
    <row r="47" ht="15.75" customHeight="1">
      <c r="A47" s="12">
        <v>7.0</v>
      </c>
      <c r="B47" s="26">
        <v>25.515</v>
      </c>
      <c r="C47" s="26">
        <v>29.744</v>
      </c>
      <c r="D47" s="14">
        <v>29.324</v>
      </c>
      <c r="E47" s="1">
        <f t="shared" si="5"/>
        <v>4.229</v>
      </c>
      <c r="F47" s="16">
        <f t="shared" si="6"/>
        <v>3.809</v>
      </c>
      <c r="G47" s="7">
        <f t="shared" si="7"/>
        <v>90.06857413</v>
      </c>
      <c r="R47" s="7"/>
      <c r="S47" s="7"/>
      <c r="T47" s="7"/>
    </row>
    <row r="48" ht="15.75" customHeight="1">
      <c r="A48" s="12"/>
      <c r="B48" s="12"/>
      <c r="C48" s="27"/>
      <c r="D48" s="12"/>
      <c r="E48" s="1"/>
      <c r="F48" s="16"/>
      <c r="G48" s="7"/>
      <c r="J48" s="28"/>
    </row>
    <row r="49" ht="15.75" customHeight="1">
      <c r="C49" s="7"/>
      <c r="G49" s="21"/>
      <c r="H49" s="21"/>
      <c r="R49" s="7"/>
      <c r="S49" s="7"/>
    </row>
    <row r="50" ht="15.75" customHeight="1">
      <c r="A50" s="22" t="s">
        <v>29</v>
      </c>
      <c r="C50" s="7"/>
      <c r="H50" s="1" t="s">
        <v>30</v>
      </c>
      <c r="J50" s="28"/>
      <c r="R50" s="7"/>
      <c r="S50" s="7"/>
    </row>
    <row r="51" ht="15.75" customHeight="1">
      <c r="A51" s="11" t="s">
        <v>24</v>
      </c>
      <c r="B51" s="11" t="s">
        <v>13</v>
      </c>
      <c r="C51" s="11" t="s">
        <v>14</v>
      </c>
      <c r="D51" s="11" t="s">
        <v>15</v>
      </c>
      <c r="E51" s="11" t="s">
        <v>25</v>
      </c>
      <c r="F51" s="11" t="s">
        <v>26</v>
      </c>
      <c r="G51" s="23" t="s">
        <v>27</v>
      </c>
      <c r="H51" s="29" t="s">
        <v>31</v>
      </c>
      <c r="I51" s="1" t="s">
        <v>32</v>
      </c>
      <c r="J51" s="28"/>
    </row>
    <row r="52" ht="15.75" customHeight="1">
      <c r="A52" s="12">
        <v>1.0</v>
      </c>
      <c r="B52" s="14">
        <v>25.931</v>
      </c>
      <c r="C52" s="14">
        <v>29.494</v>
      </c>
      <c r="D52" s="14">
        <v>28.745</v>
      </c>
      <c r="E52" s="1">
        <f t="shared" ref="E52:E65" si="9">(C52-B52)</f>
        <v>3.563</v>
      </c>
      <c r="F52" s="16">
        <f t="shared" ref="F52:F58" si="10">(D52-B52)</f>
        <v>2.814</v>
      </c>
      <c r="G52" s="1">
        <f t="shared" ref="G52:G58" si="11">+F52/E52*100</f>
        <v>78.978389</v>
      </c>
      <c r="H52" s="7">
        <f t="shared" ref="H52:I52" si="8">E52+E59</f>
        <v>3.563</v>
      </c>
      <c r="I52" s="21">
        <f t="shared" si="8"/>
        <v>2.814</v>
      </c>
      <c r="J52" s="1">
        <f t="shared" ref="J52:J58" si="13">+I52/H52*100</f>
        <v>78.978389</v>
      </c>
    </row>
    <row r="53" ht="15.75" customHeight="1">
      <c r="A53" s="12">
        <v>2.0</v>
      </c>
      <c r="B53" s="14">
        <v>25.537</v>
      </c>
      <c r="C53" s="14">
        <v>36.492</v>
      </c>
      <c r="D53" s="14">
        <v>33.593</v>
      </c>
      <c r="E53" s="1">
        <f t="shared" si="9"/>
        <v>10.955</v>
      </c>
      <c r="F53" s="16">
        <f t="shared" si="10"/>
        <v>8.056</v>
      </c>
      <c r="G53" s="7">
        <f t="shared" si="11"/>
        <v>73.53719763</v>
      </c>
      <c r="H53" s="7">
        <f t="shared" ref="H53:I53" si="12">E53+E60</f>
        <v>10.955</v>
      </c>
      <c r="I53" s="21">
        <f t="shared" si="12"/>
        <v>8.056</v>
      </c>
      <c r="J53" s="1">
        <f t="shared" si="13"/>
        <v>73.53719763</v>
      </c>
    </row>
    <row r="54" ht="15.75" customHeight="1">
      <c r="A54" s="12">
        <v>3.0</v>
      </c>
      <c r="B54" s="14">
        <v>24.354</v>
      </c>
      <c r="C54" s="14">
        <v>62.752</v>
      </c>
      <c r="D54" s="14">
        <v>57.168</v>
      </c>
      <c r="E54" s="1">
        <f t="shared" si="9"/>
        <v>38.398</v>
      </c>
      <c r="F54" s="16">
        <f t="shared" si="10"/>
        <v>32.814</v>
      </c>
      <c r="G54" s="7">
        <f t="shared" si="11"/>
        <v>85.45757592</v>
      </c>
      <c r="H54" s="7">
        <f t="shared" ref="H54:I54" si="14">E54+E61</f>
        <v>54.316</v>
      </c>
      <c r="I54" s="21">
        <f t="shared" si="14"/>
        <v>32.814</v>
      </c>
      <c r="J54" s="1">
        <f t="shared" si="13"/>
        <v>60.41313793</v>
      </c>
    </row>
    <row r="55" ht="15.75" customHeight="1">
      <c r="A55" s="12">
        <v>4.0</v>
      </c>
      <c r="B55" s="14">
        <v>25.54</v>
      </c>
      <c r="C55" s="14">
        <v>39.365</v>
      </c>
      <c r="D55" s="14">
        <v>37.069</v>
      </c>
      <c r="E55" s="1">
        <f t="shared" si="9"/>
        <v>13.825</v>
      </c>
      <c r="F55" s="16">
        <f t="shared" si="10"/>
        <v>11.529</v>
      </c>
      <c r="G55" s="7">
        <f t="shared" si="11"/>
        <v>83.39240506</v>
      </c>
      <c r="H55" s="7">
        <f t="shared" ref="H55:I55" si="15">E55+E62</f>
        <v>13.825</v>
      </c>
      <c r="I55" s="21">
        <f t="shared" si="15"/>
        <v>11.529</v>
      </c>
      <c r="J55" s="1">
        <f t="shared" si="13"/>
        <v>83.39240506</v>
      </c>
    </row>
    <row r="56" ht="15.75" customHeight="1">
      <c r="A56" s="12">
        <v>5.0</v>
      </c>
      <c r="B56" s="14">
        <v>24.79</v>
      </c>
      <c r="C56" s="14">
        <v>51.586</v>
      </c>
      <c r="D56" s="14">
        <v>47.315</v>
      </c>
      <c r="E56" s="1">
        <f t="shared" si="9"/>
        <v>26.796</v>
      </c>
      <c r="F56" s="16">
        <f t="shared" si="10"/>
        <v>22.525</v>
      </c>
      <c r="G56" s="7">
        <f t="shared" si="11"/>
        <v>84.06105389</v>
      </c>
      <c r="H56" s="7">
        <f t="shared" ref="H56:I56" si="16">E56+E63</f>
        <v>26.796</v>
      </c>
      <c r="I56" s="21">
        <f t="shared" si="16"/>
        <v>22.525</v>
      </c>
      <c r="J56" s="1">
        <f t="shared" si="13"/>
        <v>84.06105389</v>
      </c>
      <c r="L56" s="28"/>
    </row>
    <row r="57" ht="15.75" customHeight="1">
      <c r="A57" s="12">
        <v>6.0</v>
      </c>
      <c r="B57" s="14">
        <v>25.678</v>
      </c>
      <c r="C57" s="14">
        <v>39.141</v>
      </c>
      <c r="D57" s="14">
        <v>36.8902</v>
      </c>
      <c r="E57" s="1">
        <f t="shared" si="9"/>
        <v>13.463</v>
      </c>
      <c r="F57" s="16">
        <f t="shared" si="10"/>
        <v>11.2122</v>
      </c>
      <c r="G57" s="7">
        <f t="shared" si="11"/>
        <v>83.28158657</v>
      </c>
      <c r="H57" s="7">
        <f t="shared" ref="H57:I57" si="17">E57+E64</f>
        <v>23.468</v>
      </c>
      <c r="I57" s="21">
        <f t="shared" si="17"/>
        <v>11.2122</v>
      </c>
      <c r="J57" s="1">
        <f t="shared" si="13"/>
        <v>47.77654679</v>
      </c>
      <c r="L57" s="28"/>
    </row>
    <row r="58" ht="15.75" customHeight="1">
      <c r="A58" s="12">
        <v>7.0</v>
      </c>
      <c r="B58" s="14">
        <v>25.266</v>
      </c>
      <c r="C58" s="14">
        <v>30.082</v>
      </c>
      <c r="D58" s="14">
        <v>29.224</v>
      </c>
      <c r="E58" s="1">
        <f t="shared" si="9"/>
        <v>4.816</v>
      </c>
      <c r="F58" s="16">
        <f t="shared" si="10"/>
        <v>3.958</v>
      </c>
      <c r="G58" s="7">
        <f t="shared" si="11"/>
        <v>82.18438538</v>
      </c>
      <c r="H58" s="7">
        <f t="shared" ref="H58:I58" si="18">E58+E65</f>
        <v>4.816</v>
      </c>
      <c r="I58" s="21">
        <f t="shared" si="18"/>
        <v>3.958</v>
      </c>
      <c r="J58" s="1">
        <f t="shared" si="13"/>
        <v>82.18438538</v>
      </c>
    </row>
    <row r="59" ht="15.75" customHeight="1">
      <c r="A59" s="12" t="s">
        <v>33</v>
      </c>
      <c r="B59" s="12"/>
      <c r="C59" s="12"/>
      <c r="D59" s="12"/>
      <c r="E59" s="1">
        <f t="shared" si="9"/>
        <v>0</v>
      </c>
      <c r="F59" s="16"/>
      <c r="G59" s="7"/>
      <c r="H59" s="7"/>
      <c r="I59" s="7"/>
      <c r="J59" s="28"/>
    </row>
    <row r="60" ht="15.75" customHeight="1">
      <c r="A60" s="1" t="s">
        <v>34</v>
      </c>
      <c r="C60" s="7"/>
      <c r="E60" s="1">
        <f t="shared" si="9"/>
        <v>0</v>
      </c>
      <c r="G60" s="21"/>
      <c r="H60" s="21"/>
      <c r="J60" s="7"/>
    </row>
    <row r="61" ht="15.75" customHeight="1">
      <c r="A61" s="1" t="s">
        <v>35</v>
      </c>
      <c r="B61" s="31">
        <v>25.628</v>
      </c>
      <c r="C61" s="32">
        <v>41.546</v>
      </c>
      <c r="D61" s="31">
        <v>38.871</v>
      </c>
      <c r="E61" s="1">
        <f t="shared" si="9"/>
        <v>15.918</v>
      </c>
      <c r="J61" s="7"/>
    </row>
    <row r="62" ht="15.75" customHeight="1">
      <c r="A62" s="1" t="s">
        <v>36</v>
      </c>
      <c r="C62" s="7"/>
      <c r="E62" s="1">
        <f t="shared" si="9"/>
        <v>0</v>
      </c>
      <c r="J62" s="7"/>
    </row>
    <row r="63" ht="15.75" customHeight="1">
      <c r="A63" s="1" t="s">
        <v>37</v>
      </c>
      <c r="C63" s="7"/>
      <c r="E63" s="1">
        <f t="shared" si="9"/>
        <v>0</v>
      </c>
      <c r="J63" s="7"/>
    </row>
    <row r="64" ht="15.75" customHeight="1">
      <c r="A64" s="1" t="s">
        <v>38</v>
      </c>
      <c r="B64" s="34">
        <v>24.367</v>
      </c>
      <c r="C64" s="32">
        <v>34.372</v>
      </c>
      <c r="D64" s="34">
        <v>32.652</v>
      </c>
      <c r="E64" s="1">
        <f t="shared" si="9"/>
        <v>10.005</v>
      </c>
      <c r="J64" s="7"/>
    </row>
    <row r="65" ht="15.75" customHeight="1">
      <c r="A65" s="1" t="s">
        <v>41</v>
      </c>
      <c r="C65" s="7"/>
      <c r="E65" s="1">
        <f t="shared" si="9"/>
        <v>0</v>
      </c>
      <c r="J65" s="7"/>
    </row>
    <row r="66" ht="15.75" customHeight="1">
      <c r="C66" s="7"/>
    </row>
    <row r="67" ht="15.75" customHeight="1">
      <c r="C67" s="7"/>
      <c r="K67" s="7"/>
      <c r="L67" s="28"/>
    </row>
    <row r="68" ht="15.75" customHeight="1">
      <c r="C68" s="7"/>
      <c r="K68" s="7"/>
      <c r="L68" s="28"/>
    </row>
    <row r="69" ht="15.75" customHeight="1">
      <c r="C69" s="7"/>
      <c r="K69" s="7"/>
      <c r="L69" s="28"/>
    </row>
    <row r="70" ht="15.75" customHeight="1">
      <c r="C70" s="7"/>
      <c r="K70" s="7"/>
    </row>
    <row r="71" ht="15.75" customHeight="1">
      <c r="C71" s="7"/>
      <c r="K71" s="7"/>
    </row>
    <row r="72" ht="15.75" customHeight="1">
      <c r="C72" s="7"/>
      <c r="K72" s="7"/>
    </row>
    <row r="73" ht="15.75" customHeight="1">
      <c r="C73" s="7"/>
    </row>
    <row r="74" ht="15.75" customHeight="1">
      <c r="C74" s="7"/>
    </row>
    <row r="75" ht="15.75" customHeight="1">
      <c r="C75" s="7"/>
    </row>
    <row r="76" ht="15.75" customHeight="1">
      <c r="C76" s="7"/>
    </row>
    <row r="77" ht="15.75" customHeight="1">
      <c r="C77" s="7"/>
    </row>
    <row r="78" ht="15.75" customHeight="1">
      <c r="C78" s="7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6.43"/>
    <col customWidth="1" min="3" max="3" width="20.86"/>
    <col customWidth="1" min="4" max="4" width="11.0"/>
    <col customWidth="1" min="5" max="5" width="10.57"/>
    <col customWidth="1" min="6" max="6" width="11.14"/>
    <col customWidth="1" min="7" max="7" width="12.29"/>
    <col customWidth="1" min="8" max="8" width="11.29"/>
    <col customWidth="1" min="9" max="9" width="9.43"/>
    <col customWidth="1" min="10" max="10" width="11.14"/>
    <col customWidth="1" min="11" max="11" width="7.71"/>
    <col customWidth="1" min="12" max="14" width="8.71"/>
    <col customWidth="1" min="15" max="15" width="17.0"/>
    <col customWidth="1" min="16" max="26" width="8.71"/>
  </cols>
  <sheetData>
    <row r="1">
      <c r="A1" s="1" t="s">
        <v>0</v>
      </c>
      <c r="B1" s="33">
        <v>44958.0</v>
      </c>
      <c r="C1" s="3" t="s">
        <v>1</v>
      </c>
      <c r="D1" s="4"/>
      <c r="F1" s="5"/>
      <c r="I1" s="6" t="s">
        <v>2</v>
      </c>
      <c r="J1" s="7" t="s">
        <v>3</v>
      </c>
      <c r="N1" s="1" t="s">
        <v>4</v>
      </c>
      <c r="O1" s="1"/>
      <c r="P1" s="1"/>
    </row>
    <row r="2">
      <c r="A2" s="1" t="s">
        <v>5</v>
      </c>
      <c r="B2" s="8" t="s">
        <v>6</v>
      </c>
      <c r="C2" s="7" t="s">
        <v>7</v>
      </c>
      <c r="D2" s="9"/>
      <c r="F2" s="6"/>
      <c r="G2" s="10"/>
      <c r="I2" s="6" t="s">
        <v>8</v>
      </c>
      <c r="J2" s="7"/>
    </row>
    <row r="3">
      <c r="B3" s="1" t="s">
        <v>3</v>
      </c>
      <c r="C3" s="7" t="s">
        <v>9</v>
      </c>
      <c r="D3" s="4"/>
    </row>
    <row r="4">
      <c r="C4" s="7"/>
    </row>
    <row r="5" ht="48.75" customHeight="1">
      <c r="A5" s="11" t="s">
        <v>10</v>
      </c>
      <c r="B5" s="12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7"/>
      <c r="L5" s="7"/>
      <c r="T5" s="7"/>
      <c r="U5" s="7"/>
      <c r="V5" s="7"/>
      <c r="W5" s="7"/>
    </row>
    <row r="6">
      <c r="A6" s="12" t="s">
        <v>20</v>
      </c>
      <c r="B6" s="13">
        <v>0.3819444444444444</v>
      </c>
      <c r="C6" s="14">
        <v>0.3</v>
      </c>
      <c r="D6" s="14">
        <v>25.415</v>
      </c>
      <c r="E6" s="14">
        <v>27.217</v>
      </c>
      <c r="F6" s="14">
        <v>26.735</v>
      </c>
      <c r="G6" s="15">
        <f t="shared" ref="G6:G10" si="1">(E6-D6)/C6</f>
        <v>6.006666667</v>
      </c>
      <c r="H6" s="16">
        <f t="shared" ref="H6:H10" si="2">(F6-D6)/C6</f>
        <v>4.4</v>
      </c>
      <c r="I6" s="15">
        <f t="shared" ref="I6:I10" si="3">(E6-F6)/C6</f>
        <v>1.606666667</v>
      </c>
      <c r="J6" s="15">
        <f t="shared" ref="J6:J10" si="4">I6/G6*100</f>
        <v>26.74805771</v>
      </c>
      <c r="K6" s="7"/>
      <c r="L6" s="7"/>
      <c r="T6" s="7"/>
      <c r="U6" s="7"/>
      <c r="V6" s="7"/>
      <c r="W6" s="7"/>
    </row>
    <row r="7">
      <c r="A7" s="12" t="s">
        <v>20</v>
      </c>
      <c r="B7" s="13">
        <v>0.3958333333333333</v>
      </c>
      <c r="C7" s="14">
        <v>0.3</v>
      </c>
      <c r="D7" s="14">
        <v>24.159</v>
      </c>
      <c r="E7" s="14">
        <v>25.986</v>
      </c>
      <c r="F7" s="14">
        <v>25.452</v>
      </c>
      <c r="G7" s="15">
        <f t="shared" si="1"/>
        <v>6.09</v>
      </c>
      <c r="H7" s="16">
        <f t="shared" si="2"/>
        <v>4.31</v>
      </c>
      <c r="I7" s="15">
        <f t="shared" si="3"/>
        <v>1.78</v>
      </c>
      <c r="J7" s="15">
        <f t="shared" si="4"/>
        <v>29.22824302</v>
      </c>
      <c r="K7" s="7"/>
      <c r="L7" s="7"/>
      <c r="N7" s="17"/>
      <c r="O7" s="7"/>
      <c r="P7" s="7"/>
      <c r="Q7" s="3"/>
      <c r="R7" s="7"/>
      <c r="S7" s="7"/>
      <c r="T7" s="18"/>
      <c r="U7" s="19"/>
      <c r="V7" s="19"/>
      <c r="W7" s="19"/>
    </row>
    <row r="8">
      <c r="A8" s="12" t="s">
        <v>20</v>
      </c>
      <c r="B8" s="13">
        <v>0.4097222222222222</v>
      </c>
      <c r="C8" s="14">
        <v>0.3</v>
      </c>
      <c r="D8" s="14">
        <v>25.768</v>
      </c>
      <c r="E8" s="14">
        <v>26.862</v>
      </c>
      <c r="F8" s="14">
        <v>26.341</v>
      </c>
      <c r="G8" s="15">
        <f t="shared" si="1"/>
        <v>3.646666667</v>
      </c>
      <c r="H8" s="16">
        <f t="shared" si="2"/>
        <v>1.91</v>
      </c>
      <c r="I8" s="15">
        <f t="shared" si="3"/>
        <v>1.736666667</v>
      </c>
      <c r="J8" s="15">
        <f t="shared" si="4"/>
        <v>47.62340037</v>
      </c>
      <c r="K8" s="7"/>
      <c r="L8" s="7"/>
      <c r="O8" s="3"/>
      <c r="T8" s="18"/>
      <c r="U8" s="19"/>
      <c r="V8" s="19"/>
      <c r="W8" s="19"/>
    </row>
    <row r="9">
      <c r="A9" s="12" t="s">
        <v>20</v>
      </c>
      <c r="B9" s="13">
        <v>0.4236111111111111</v>
      </c>
      <c r="C9" s="14">
        <v>0.3</v>
      </c>
      <c r="D9" s="14">
        <v>26.125</v>
      </c>
      <c r="E9" s="14">
        <v>27.97</v>
      </c>
      <c r="F9" s="14">
        <v>27.396</v>
      </c>
      <c r="G9" s="15">
        <f t="shared" si="1"/>
        <v>6.15</v>
      </c>
      <c r="H9" s="16">
        <f t="shared" si="2"/>
        <v>4.236666667</v>
      </c>
      <c r="I9" s="15">
        <f t="shared" si="3"/>
        <v>1.913333333</v>
      </c>
      <c r="J9" s="15">
        <f t="shared" si="4"/>
        <v>31.11111111</v>
      </c>
      <c r="K9" s="7"/>
      <c r="L9" s="7"/>
      <c r="O9" s="3"/>
      <c r="P9" s="7"/>
      <c r="Q9" s="7"/>
      <c r="R9" s="7"/>
      <c r="T9" s="18"/>
      <c r="U9" s="19"/>
      <c r="V9" s="19"/>
      <c r="W9" s="19"/>
    </row>
    <row r="10">
      <c r="A10" s="12" t="s">
        <v>20</v>
      </c>
      <c r="B10" s="13">
        <v>0.4375</v>
      </c>
      <c r="C10" s="14">
        <v>0.3</v>
      </c>
      <c r="D10" s="14">
        <v>25.092</v>
      </c>
      <c r="E10" s="14">
        <v>26.454</v>
      </c>
      <c r="F10" s="14">
        <v>26.003</v>
      </c>
      <c r="G10" s="15">
        <f t="shared" si="1"/>
        <v>4.54</v>
      </c>
      <c r="H10" s="16">
        <f t="shared" si="2"/>
        <v>3.036666667</v>
      </c>
      <c r="I10" s="15">
        <f t="shared" si="3"/>
        <v>1.503333333</v>
      </c>
      <c r="J10" s="15">
        <f t="shared" si="4"/>
        <v>33.11306902</v>
      </c>
      <c r="K10" s="7"/>
      <c r="L10" s="7"/>
      <c r="O10" s="3"/>
      <c r="P10" s="7"/>
      <c r="Q10" s="7"/>
      <c r="R10" s="7"/>
      <c r="T10" s="18"/>
      <c r="U10" s="19"/>
      <c r="V10" s="19"/>
      <c r="W10" s="19"/>
    </row>
    <row r="11">
      <c r="A11" s="12" t="s">
        <v>20</v>
      </c>
      <c r="B11" s="20"/>
      <c r="C11" s="12"/>
      <c r="D11" s="12"/>
      <c r="E11" s="12"/>
      <c r="F11" s="12"/>
      <c r="G11" s="15"/>
      <c r="H11" s="16"/>
      <c r="I11" s="15"/>
      <c r="J11" s="15"/>
      <c r="K11" s="7"/>
      <c r="L11" s="7"/>
      <c r="T11" s="18"/>
      <c r="U11" s="19"/>
      <c r="V11" s="19"/>
      <c r="W11" s="19"/>
    </row>
    <row r="12">
      <c r="A12" s="12" t="s">
        <v>20</v>
      </c>
      <c r="B12" s="12"/>
      <c r="C12" s="12"/>
      <c r="D12" s="12"/>
      <c r="E12" s="12"/>
      <c r="F12" s="12"/>
      <c r="G12" s="15"/>
      <c r="H12" s="16"/>
      <c r="I12" s="15"/>
      <c r="J12" s="15"/>
      <c r="K12" s="7"/>
      <c r="L12" s="7"/>
      <c r="T12" s="18"/>
      <c r="U12" s="19"/>
      <c r="V12" s="19"/>
      <c r="W12" s="19"/>
    </row>
    <row r="13">
      <c r="A13" s="12" t="s">
        <v>20</v>
      </c>
      <c r="B13" s="20"/>
      <c r="C13" s="12"/>
      <c r="D13" s="12"/>
      <c r="E13" s="12"/>
      <c r="F13" s="12"/>
      <c r="G13" s="15"/>
      <c r="H13" s="16"/>
      <c r="I13" s="15"/>
      <c r="J13" s="15"/>
      <c r="K13" s="7"/>
      <c r="L13" s="7"/>
      <c r="M13" s="7"/>
      <c r="N13" s="7"/>
      <c r="O13" s="7"/>
      <c r="P13" s="7"/>
      <c r="Q13" s="7"/>
      <c r="R13" s="7"/>
      <c r="S13" s="7"/>
      <c r="T13" s="18"/>
      <c r="U13" s="19"/>
      <c r="V13" s="19"/>
      <c r="W13" s="19"/>
      <c r="X13" s="7"/>
      <c r="Y13" s="7"/>
      <c r="Z13" s="7"/>
    </row>
    <row r="14">
      <c r="A14" s="12" t="s">
        <v>20</v>
      </c>
      <c r="B14" s="20"/>
      <c r="C14" s="12"/>
      <c r="D14" s="12"/>
      <c r="E14" s="12"/>
      <c r="F14" s="12"/>
      <c r="G14" s="15"/>
      <c r="H14" s="16"/>
      <c r="I14" s="15"/>
      <c r="J14" s="15"/>
      <c r="K14" s="7"/>
      <c r="L14" s="7"/>
      <c r="M14" s="7"/>
      <c r="N14" s="7"/>
      <c r="O14" s="7"/>
      <c r="P14" s="7"/>
      <c r="Q14" s="7"/>
      <c r="R14" s="7"/>
      <c r="S14" s="7"/>
      <c r="T14" s="18"/>
      <c r="U14" s="19"/>
      <c r="V14" s="19"/>
      <c r="W14" s="19"/>
      <c r="X14" s="7"/>
      <c r="Y14" s="7"/>
      <c r="Z14" s="7"/>
    </row>
    <row r="15">
      <c r="A15" s="12" t="s">
        <v>20</v>
      </c>
      <c r="B15" s="20"/>
      <c r="C15" s="12"/>
      <c r="D15" s="12"/>
      <c r="E15" s="12"/>
      <c r="F15" s="12"/>
      <c r="G15" s="15"/>
      <c r="H15" s="16"/>
      <c r="I15" s="15"/>
      <c r="J15" s="15"/>
      <c r="K15" s="7"/>
      <c r="L15" s="7"/>
      <c r="M15" s="7"/>
      <c r="N15" s="7"/>
      <c r="O15" s="7"/>
      <c r="P15" s="7"/>
      <c r="Q15" s="7"/>
      <c r="R15" s="7"/>
      <c r="S15" s="7"/>
      <c r="T15" s="18"/>
      <c r="U15" s="19"/>
      <c r="V15" s="19"/>
      <c r="W15" s="19"/>
      <c r="X15" s="7"/>
      <c r="Y15" s="7"/>
      <c r="Z15" s="7"/>
    </row>
    <row r="16">
      <c r="A16" s="12" t="s">
        <v>20</v>
      </c>
      <c r="B16" s="20"/>
      <c r="C16" s="12"/>
      <c r="D16" s="12"/>
      <c r="E16" s="12"/>
      <c r="F16" s="12"/>
      <c r="G16" s="15"/>
      <c r="H16" s="16"/>
      <c r="I16" s="15"/>
      <c r="J16" s="15"/>
      <c r="K16" s="7"/>
      <c r="L16" s="7"/>
      <c r="M16" s="7"/>
      <c r="N16" s="7"/>
      <c r="O16" s="7"/>
      <c r="P16" s="7"/>
      <c r="Q16" s="7"/>
      <c r="R16" s="7"/>
      <c r="S16" s="7"/>
      <c r="T16" s="18"/>
      <c r="U16" s="19"/>
      <c r="V16" s="19"/>
      <c r="W16" s="19"/>
      <c r="X16" s="7"/>
      <c r="Y16" s="7"/>
      <c r="Z16" s="7"/>
    </row>
    <row r="17">
      <c r="A17" s="12" t="s">
        <v>20</v>
      </c>
      <c r="B17" s="20"/>
      <c r="C17" s="12"/>
      <c r="D17" s="12"/>
      <c r="E17" s="12"/>
      <c r="F17" s="12"/>
      <c r="G17" s="15"/>
      <c r="H17" s="16"/>
      <c r="I17" s="15"/>
      <c r="J17" s="15"/>
      <c r="K17" s="7"/>
      <c r="L17" s="7"/>
      <c r="M17" s="7"/>
      <c r="N17" s="7"/>
      <c r="O17" s="7"/>
      <c r="P17" s="7"/>
      <c r="Q17" s="7"/>
      <c r="R17" s="7"/>
      <c r="S17" s="7"/>
      <c r="T17" s="18"/>
      <c r="U17" s="19"/>
      <c r="V17" s="19"/>
      <c r="W17" s="19"/>
      <c r="X17" s="7"/>
      <c r="Y17" s="7"/>
      <c r="Z17" s="7"/>
    </row>
    <row r="18">
      <c r="A18" s="12" t="s">
        <v>20</v>
      </c>
      <c r="B18" s="20"/>
      <c r="C18" s="12"/>
      <c r="D18" s="12"/>
      <c r="E18" s="12"/>
      <c r="F18" s="12"/>
      <c r="G18" s="15"/>
      <c r="H18" s="16"/>
      <c r="I18" s="15"/>
      <c r="J18" s="15"/>
      <c r="K18" s="7"/>
      <c r="L18" s="7"/>
      <c r="M18" s="7"/>
      <c r="N18" s="7"/>
      <c r="O18" s="7"/>
      <c r="P18" s="7"/>
      <c r="Q18" s="7"/>
      <c r="R18" s="7"/>
      <c r="S18" s="7"/>
      <c r="T18" s="18"/>
      <c r="U18" s="19"/>
      <c r="V18" s="19"/>
      <c r="W18" s="19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18"/>
      <c r="U19" s="19"/>
      <c r="V19" s="19"/>
      <c r="W19" s="19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T20" s="18"/>
      <c r="U20" s="19"/>
      <c r="V20" s="19"/>
      <c r="W20" s="19"/>
    </row>
    <row r="21" ht="15.75" customHeight="1">
      <c r="A21" s="11" t="s">
        <v>10</v>
      </c>
      <c r="B21" s="12" t="s">
        <v>11</v>
      </c>
      <c r="C21" s="11" t="s">
        <v>12</v>
      </c>
      <c r="D21" s="11" t="s">
        <v>13</v>
      </c>
      <c r="E21" s="11" t="s">
        <v>14</v>
      </c>
      <c r="F21" s="11" t="s">
        <v>15</v>
      </c>
      <c r="G21" s="11" t="s">
        <v>16</v>
      </c>
      <c r="H21" s="11" t="s">
        <v>17</v>
      </c>
      <c r="I21" s="11" t="s">
        <v>18</v>
      </c>
      <c r="J21" s="11" t="s">
        <v>19</v>
      </c>
      <c r="K21" s="7"/>
      <c r="L21" s="7"/>
      <c r="T21" s="18"/>
      <c r="U21" s="19"/>
      <c r="V21" s="19"/>
      <c r="W21" s="19"/>
    </row>
    <row r="22" ht="15.75" customHeight="1">
      <c r="A22" s="12" t="s">
        <v>22</v>
      </c>
      <c r="B22" s="20"/>
      <c r="C22" s="12"/>
      <c r="D22" s="12"/>
      <c r="E22" s="12"/>
      <c r="F22" s="12"/>
      <c r="G22" s="15"/>
      <c r="H22" s="16"/>
      <c r="I22" s="15"/>
      <c r="J22" s="15"/>
      <c r="K22" s="7"/>
      <c r="L22" s="7"/>
      <c r="M22" s="21"/>
      <c r="T22" s="18"/>
      <c r="U22" s="19"/>
      <c r="V22" s="19"/>
      <c r="W22" s="19"/>
    </row>
    <row r="23" ht="15.75" customHeight="1">
      <c r="A23" s="12" t="s">
        <v>22</v>
      </c>
      <c r="B23" s="20"/>
      <c r="C23" s="12"/>
      <c r="D23" s="12"/>
      <c r="E23" s="12"/>
      <c r="F23" s="12"/>
      <c r="G23" s="15"/>
      <c r="H23" s="16"/>
      <c r="I23" s="15"/>
      <c r="J23" s="15"/>
      <c r="K23" s="7"/>
      <c r="L23" s="7"/>
      <c r="M23" s="21"/>
      <c r="T23" s="18"/>
      <c r="U23" s="19"/>
      <c r="V23" s="19"/>
      <c r="W23" s="19"/>
    </row>
    <row r="24" ht="15.75" customHeight="1">
      <c r="A24" s="12" t="s">
        <v>22</v>
      </c>
      <c r="B24" s="20"/>
      <c r="C24" s="12"/>
      <c r="D24" s="12"/>
      <c r="E24" s="12"/>
      <c r="F24" s="12"/>
      <c r="G24" s="15"/>
      <c r="H24" s="16"/>
      <c r="I24" s="15"/>
      <c r="J24" s="15"/>
      <c r="K24" s="7"/>
      <c r="L24" s="7"/>
      <c r="M24" s="7"/>
      <c r="T24" s="7"/>
      <c r="U24" s="7"/>
      <c r="V24" s="7"/>
      <c r="W24" s="7"/>
    </row>
    <row r="25" ht="15.75" customHeight="1">
      <c r="A25" s="12" t="s">
        <v>22</v>
      </c>
      <c r="B25" s="20"/>
      <c r="C25" s="12"/>
      <c r="D25" s="12"/>
      <c r="E25" s="12"/>
      <c r="F25" s="12"/>
      <c r="G25" s="15"/>
      <c r="H25" s="16"/>
      <c r="I25" s="15"/>
      <c r="J25" s="15"/>
      <c r="K25" s="7"/>
      <c r="L25" s="7"/>
      <c r="M25" s="21"/>
      <c r="T25" s="18"/>
      <c r="U25" s="19"/>
      <c r="V25" s="19"/>
      <c r="W25" s="19"/>
    </row>
    <row r="26" ht="15.75" customHeight="1">
      <c r="A26" s="12" t="s">
        <v>22</v>
      </c>
      <c r="B26" s="20"/>
      <c r="C26" s="12"/>
      <c r="D26" s="12"/>
      <c r="E26" s="12"/>
      <c r="F26" s="12"/>
      <c r="G26" s="15"/>
      <c r="H26" s="16"/>
      <c r="I26" s="15"/>
      <c r="J26" s="15"/>
      <c r="K26" s="7"/>
      <c r="L26" s="7"/>
      <c r="M26" s="7"/>
      <c r="T26" s="18"/>
      <c r="U26" s="19"/>
      <c r="V26" s="19"/>
      <c r="W26" s="19"/>
    </row>
    <row r="27" ht="15.75" customHeight="1">
      <c r="A27" s="12" t="s">
        <v>22</v>
      </c>
      <c r="B27" s="20"/>
      <c r="C27" s="12"/>
      <c r="D27" s="12"/>
      <c r="E27" s="12"/>
      <c r="F27" s="12"/>
      <c r="G27" s="15"/>
      <c r="H27" s="16"/>
      <c r="I27" s="15"/>
      <c r="J27" s="15"/>
      <c r="K27" s="7"/>
      <c r="L27" s="7"/>
      <c r="M27" s="21"/>
      <c r="T27" s="18"/>
      <c r="U27" s="19"/>
      <c r="V27" s="19"/>
      <c r="W27" s="19"/>
    </row>
    <row r="28" ht="15.75" customHeight="1">
      <c r="A28" s="12" t="s">
        <v>22</v>
      </c>
      <c r="B28" s="20"/>
      <c r="C28" s="12"/>
      <c r="D28" s="12"/>
      <c r="E28" s="12"/>
      <c r="F28" s="12"/>
      <c r="G28" s="15"/>
      <c r="H28" s="16"/>
      <c r="I28" s="15"/>
      <c r="J28" s="15"/>
      <c r="K28" s="7"/>
      <c r="L28" s="7"/>
      <c r="M28" s="7"/>
      <c r="T28" s="18"/>
      <c r="U28" s="19"/>
      <c r="V28" s="19"/>
      <c r="W28" s="19"/>
    </row>
    <row r="29" ht="15.75" customHeight="1">
      <c r="A29" s="12" t="s">
        <v>22</v>
      </c>
      <c r="B29" s="20"/>
      <c r="C29" s="12"/>
      <c r="D29" s="12"/>
      <c r="E29" s="12"/>
      <c r="F29" s="12"/>
      <c r="G29" s="15"/>
      <c r="H29" s="16"/>
      <c r="I29" s="15"/>
      <c r="J29" s="15"/>
      <c r="K29" s="7"/>
      <c r="L29" s="7"/>
      <c r="M29" s="7"/>
      <c r="N29" s="7"/>
      <c r="O29" s="7"/>
      <c r="P29" s="7"/>
      <c r="Q29" s="7"/>
      <c r="R29" s="7"/>
      <c r="S29" s="7"/>
      <c r="T29" s="18"/>
      <c r="U29" s="19"/>
      <c r="V29" s="19"/>
      <c r="W29" s="19"/>
      <c r="X29" s="7"/>
      <c r="Y29" s="7"/>
      <c r="Z29" s="7"/>
    </row>
    <row r="30" ht="15.75" customHeight="1">
      <c r="A30" s="12" t="s">
        <v>22</v>
      </c>
      <c r="B30" s="20"/>
      <c r="C30" s="12"/>
      <c r="D30" s="12"/>
      <c r="E30" s="12"/>
      <c r="F30" s="12"/>
      <c r="G30" s="15"/>
      <c r="H30" s="16"/>
      <c r="I30" s="15"/>
      <c r="J30" s="15"/>
      <c r="K30" s="7"/>
      <c r="L30" s="7"/>
      <c r="M30" s="7"/>
      <c r="N30" s="7"/>
      <c r="O30" s="7"/>
      <c r="P30" s="7"/>
      <c r="Q30" s="7"/>
      <c r="R30" s="7"/>
      <c r="S30" s="7"/>
      <c r="T30" s="18"/>
      <c r="U30" s="19"/>
      <c r="V30" s="19"/>
      <c r="W30" s="19"/>
      <c r="X30" s="7"/>
      <c r="Y30" s="7"/>
      <c r="Z30" s="7"/>
    </row>
    <row r="31" ht="15.75" customHeight="1">
      <c r="A31" s="12" t="s">
        <v>22</v>
      </c>
      <c r="B31" s="20"/>
      <c r="C31" s="12"/>
      <c r="D31" s="12"/>
      <c r="E31" s="12"/>
      <c r="F31" s="12"/>
      <c r="G31" s="15"/>
      <c r="H31" s="16"/>
      <c r="I31" s="15"/>
      <c r="J31" s="15"/>
      <c r="K31" s="7"/>
      <c r="L31" s="7"/>
      <c r="M31" s="7"/>
      <c r="N31" s="7"/>
      <c r="O31" s="7"/>
      <c r="P31" s="7"/>
      <c r="Q31" s="7"/>
      <c r="R31" s="7"/>
      <c r="S31" s="7"/>
      <c r="T31" s="18"/>
      <c r="U31" s="19"/>
      <c r="V31" s="19"/>
      <c r="W31" s="19"/>
      <c r="X31" s="7"/>
      <c r="Y31" s="7"/>
      <c r="Z31" s="7"/>
    </row>
    <row r="32" ht="15.75" customHeight="1">
      <c r="A32" s="12" t="s">
        <v>22</v>
      </c>
      <c r="B32" s="20"/>
      <c r="C32" s="12"/>
      <c r="D32" s="12"/>
      <c r="E32" s="12"/>
      <c r="F32" s="12"/>
      <c r="G32" s="15"/>
      <c r="H32" s="16"/>
      <c r="I32" s="15"/>
      <c r="J32" s="15"/>
      <c r="K32" s="7"/>
      <c r="L32" s="7"/>
      <c r="M32" s="7"/>
      <c r="N32" s="7"/>
      <c r="O32" s="7"/>
      <c r="P32" s="7"/>
      <c r="Q32" s="7"/>
      <c r="R32" s="7"/>
      <c r="S32" s="7"/>
      <c r="T32" s="18"/>
      <c r="U32" s="19"/>
      <c r="V32" s="19"/>
      <c r="W32" s="19"/>
      <c r="X32" s="7"/>
      <c r="Y32" s="7"/>
      <c r="Z32" s="7"/>
    </row>
    <row r="33" ht="15.75" customHeight="1">
      <c r="A33" s="12" t="s">
        <v>22</v>
      </c>
      <c r="B33" s="20"/>
      <c r="C33" s="12"/>
      <c r="D33" s="12"/>
      <c r="E33" s="12"/>
      <c r="F33" s="12"/>
      <c r="G33" s="15"/>
      <c r="H33" s="16"/>
      <c r="I33" s="15"/>
      <c r="J33" s="15"/>
      <c r="K33" s="7"/>
      <c r="L33" s="7"/>
      <c r="M33" s="7"/>
      <c r="N33" s="7"/>
      <c r="O33" s="7"/>
      <c r="P33" s="7"/>
      <c r="Q33" s="7"/>
      <c r="R33" s="7"/>
      <c r="S33" s="7"/>
      <c r="T33" s="18"/>
      <c r="U33" s="19"/>
      <c r="V33" s="19"/>
      <c r="W33" s="19"/>
      <c r="X33" s="7"/>
      <c r="Y33" s="7"/>
      <c r="Z33" s="7"/>
    </row>
    <row r="34" ht="15.75" customHeight="1">
      <c r="A34" s="12" t="s">
        <v>22</v>
      </c>
      <c r="B34" s="20"/>
      <c r="C34" s="12"/>
      <c r="D34" s="12"/>
      <c r="E34" s="12"/>
      <c r="F34" s="12"/>
      <c r="G34" s="15"/>
      <c r="H34" s="16"/>
      <c r="I34" s="15"/>
      <c r="J34" s="15"/>
      <c r="K34" s="7"/>
      <c r="L34" s="7"/>
      <c r="M34" s="7"/>
      <c r="N34" s="7"/>
      <c r="O34" s="7"/>
      <c r="P34" s="7"/>
      <c r="Q34" s="7"/>
      <c r="R34" s="7"/>
      <c r="S34" s="7"/>
      <c r="T34" s="18"/>
      <c r="U34" s="19"/>
      <c r="V34" s="19"/>
      <c r="W34" s="19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18"/>
      <c r="U35" s="19"/>
      <c r="V35" s="19"/>
      <c r="W35" s="19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8"/>
      <c r="U36" s="19"/>
      <c r="V36" s="19"/>
      <c r="W36" s="19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8"/>
      <c r="U37" s="19"/>
      <c r="V37" s="19"/>
      <c r="W37" s="19"/>
      <c r="X37" s="7"/>
      <c r="Y37" s="7"/>
      <c r="Z37" s="7"/>
    </row>
    <row r="38" ht="15.75" customHeight="1">
      <c r="C38" s="7"/>
      <c r="H38" s="19"/>
      <c r="I38" s="19"/>
      <c r="J38" s="19"/>
      <c r="K38" s="7"/>
      <c r="L38" s="7"/>
      <c r="M38" s="7"/>
      <c r="T38" s="18"/>
      <c r="U38" s="19"/>
      <c r="V38" s="19"/>
      <c r="W38" s="19"/>
    </row>
    <row r="39" ht="15.75" customHeight="1">
      <c r="A39" s="22" t="s">
        <v>23</v>
      </c>
      <c r="C39" s="7"/>
      <c r="K39" s="7"/>
      <c r="L39" s="7"/>
      <c r="M39" s="21"/>
      <c r="T39" s="18"/>
      <c r="U39" s="19"/>
      <c r="V39" s="19"/>
      <c r="W39" s="19"/>
    </row>
    <row r="40" ht="15.75" customHeight="1">
      <c r="A40" s="11" t="s">
        <v>24</v>
      </c>
      <c r="B40" s="11" t="s">
        <v>13</v>
      </c>
      <c r="C40" s="11" t="s">
        <v>14</v>
      </c>
      <c r="D40" s="11" t="s">
        <v>15</v>
      </c>
      <c r="E40" s="11" t="s">
        <v>25</v>
      </c>
      <c r="F40" s="11" t="s">
        <v>26</v>
      </c>
      <c r="G40" s="23" t="s">
        <v>27</v>
      </c>
      <c r="K40" s="7"/>
      <c r="L40" s="7"/>
      <c r="M40" s="7"/>
      <c r="N40" s="21"/>
      <c r="T40" s="18"/>
      <c r="U40" s="19"/>
      <c r="V40" s="19"/>
      <c r="W40" s="19"/>
    </row>
    <row r="41" ht="15.75" customHeight="1">
      <c r="A41" s="12">
        <v>1.0</v>
      </c>
      <c r="B41" s="14">
        <v>23.86</v>
      </c>
      <c r="C41" s="14">
        <v>25.306</v>
      </c>
      <c r="D41" s="14">
        <v>24.956</v>
      </c>
      <c r="E41" s="1">
        <f t="shared" ref="E41:E47" si="5">(C41-B41)</f>
        <v>1.446</v>
      </c>
      <c r="F41" s="16">
        <f t="shared" ref="F41:F47" si="6">(D41-B41)</f>
        <v>1.096</v>
      </c>
      <c r="G41" s="1">
        <f t="shared" ref="G41:G47" si="7">+F41/E41*100</f>
        <v>75.79529737</v>
      </c>
      <c r="K41" s="7"/>
      <c r="L41" s="7"/>
      <c r="M41" s="7"/>
      <c r="T41" s="18"/>
      <c r="U41" s="19"/>
      <c r="V41" s="19"/>
      <c r="W41" s="19"/>
    </row>
    <row r="42" ht="15.75" customHeight="1">
      <c r="A42" s="12">
        <v>2.0</v>
      </c>
      <c r="B42" s="14">
        <v>25.38</v>
      </c>
      <c r="C42" s="14">
        <v>26.703</v>
      </c>
      <c r="D42" s="14">
        <v>26.098</v>
      </c>
      <c r="E42" s="1">
        <f t="shared" si="5"/>
        <v>1.323</v>
      </c>
      <c r="F42" s="16">
        <f t="shared" si="6"/>
        <v>0.718</v>
      </c>
      <c r="G42" s="7">
        <f t="shared" si="7"/>
        <v>54.27059713</v>
      </c>
      <c r="K42" s="7"/>
      <c r="L42" s="7"/>
      <c r="T42" s="18"/>
      <c r="U42" s="19"/>
      <c r="V42" s="19"/>
      <c r="W42" s="19"/>
    </row>
    <row r="43" ht="15.75" customHeight="1">
      <c r="A43" s="12">
        <v>3.0</v>
      </c>
      <c r="B43" s="14">
        <v>24.617</v>
      </c>
      <c r="C43" s="14">
        <v>33.732</v>
      </c>
      <c r="D43" s="14">
        <v>32.255</v>
      </c>
      <c r="E43" s="1">
        <f t="shared" si="5"/>
        <v>9.115</v>
      </c>
      <c r="F43" s="16">
        <f t="shared" si="6"/>
        <v>7.638</v>
      </c>
      <c r="G43" s="7">
        <f t="shared" si="7"/>
        <v>83.79594076</v>
      </c>
      <c r="K43" s="24"/>
      <c r="U43" s="25"/>
      <c r="V43" s="19"/>
      <c r="W43" s="19"/>
      <c r="X43" s="19"/>
    </row>
    <row r="44" ht="15.75" customHeight="1">
      <c r="A44" s="12">
        <v>4.0</v>
      </c>
      <c r="B44" s="14">
        <v>24.883</v>
      </c>
      <c r="C44" s="14">
        <v>33.169</v>
      </c>
      <c r="D44" s="14">
        <v>31.813</v>
      </c>
      <c r="E44" s="1">
        <f t="shared" si="5"/>
        <v>8.286</v>
      </c>
      <c r="F44" s="16">
        <f t="shared" si="6"/>
        <v>6.93</v>
      </c>
      <c r="G44" s="7">
        <f t="shared" si="7"/>
        <v>83.63504707</v>
      </c>
      <c r="K44" s="19"/>
    </row>
    <row r="45" ht="15.75" customHeight="1">
      <c r="A45" s="12">
        <v>5.0</v>
      </c>
      <c r="B45" s="14">
        <v>25.673</v>
      </c>
      <c r="C45" s="14">
        <v>27.458</v>
      </c>
      <c r="D45" s="14">
        <v>26.94</v>
      </c>
      <c r="E45" s="1">
        <f t="shared" si="5"/>
        <v>1.785</v>
      </c>
      <c r="F45" s="16">
        <f t="shared" si="6"/>
        <v>1.267</v>
      </c>
      <c r="G45" s="7">
        <f t="shared" si="7"/>
        <v>70.98039216</v>
      </c>
      <c r="K45" s="19"/>
    </row>
    <row r="46" ht="15.75" customHeight="1">
      <c r="A46" s="12">
        <v>6.0</v>
      </c>
      <c r="B46" s="14">
        <v>24.252</v>
      </c>
      <c r="C46" s="14">
        <v>29.44</v>
      </c>
      <c r="D46" s="14">
        <v>28.526</v>
      </c>
      <c r="E46" s="1">
        <f t="shared" si="5"/>
        <v>5.188</v>
      </c>
      <c r="F46" s="16">
        <f t="shared" si="6"/>
        <v>4.274</v>
      </c>
      <c r="G46" s="7">
        <f t="shared" si="7"/>
        <v>82.38242097</v>
      </c>
    </row>
    <row r="47" ht="15.75" customHeight="1">
      <c r="A47" s="12">
        <v>7.0</v>
      </c>
      <c r="B47" s="26">
        <v>26.002</v>
      </c>
      <c r="C47" s="26">
        <v>29.3</v>
      </c>
      <c r="D47" s="14">
        <v>28.67</v>
      </c>
      <c r="E47" s="1">
        <f t="shared" si="5"/>
        <v>3.298</v>
      </c>
      <c r="F47" s="16">
        <f t="shared" si="6"/>
        <v>2.668</v>
      </c>
      <c r="G47" s="7">
        <f t="shared" si="7"/>
        <v>80.89751364</v>
      </c>
      <c r="H47" s="1" t="s">
        <v>42</v>
      </c>
      <c r="R47" s="7"/>
      <c r="S47" s="7"/>
      <c r="T47" s="7"/>
    </row>
    <row r="48" ht="15.75" customHeight="1">
      <c r="A48" s="12"/>
      <c r="B48" s="12"/>
      <c r="C48" s="27"/>
      <c r="D48" s="12"/>
      <c r="E48" s="1"/>
      <c r="F48" s="16"/>
      <c r="G48" s="7"/>
      <c r="J48" s="28"/>
    </row>
    <row r="49" ht="15.75" customHeight="1">
      <c r="C49" s="7"/>
      <c r="G49" s="21"/>
      <c r="H49" s="21"/>
      <c r="R49" s="7"/>
      <c r="S49" s="7"/>
    </row>
    <row r="50" ht="15.75" customHeight="1">
      <c r="A50" s="22" t="s">
        <v>29</v>
      </c>
      <c r="C50" s="7"/>
      <c r="H50" s="1" t="s">
        <v>30</v>
      </c>
      <c r="R50" s="7"/>
      <c r="S50" s="7"/>
    </row>
    <row r="51" ht="15.75" customHeight="1">
      <c r="A51" s="11" t="s">
        <v>24</v>
      </c>
      <c r="B51" s="11" t="s">
        <v>13</v>
      </c>
      <c r="C51" s="11" t="s">
        <v>14</v>
      </c>
      <c r="D51" s="11" t="s">
        <v>15</v>
      </c>
      <c r="E51" s="11" t="s">
        <v>25</v>
      </c>
      <c r="F51" s="11" t="s">
        <v>26</v>
      </c>
      <c r="G51" s="23" t="s">
        <v>27</v>
      </c>
      <c r="H51" s="29" t="s">
        <v>31</v>
      </c>
      <c r="I51" s="1" t="s">
        <v>43</v>
      </c>
      <c r="J51" s="28"/>
    </row>
    <row r="52" ht="15.75" customHeight="1">
      <c r="A52" s="12">
        <v>1.0</v>
      </c>
      <c r="B52" s="14">
        <v>25.421</v>
      </c>
      <c r="C52" s="14">
        <v>40.806</v>
      </c>
      <c r="D52" s="14">
        <v>38.566</v>
      </c>
      <c r="E52" s="1">
        <f t="shared" ref="E52:E65" si="9">(C52-B52)</f>
        <v>15.385</v>
      </c>
      <c r="F52" s="16">
        <f t="shared" ref="F52:F65" si="10">(D52-B52)</f>
        <v>13.145</v>
      </c>
      <c r="G52" s="1">
        <f t="shared" ref="G52:G62" si="11">+F52/E52*100</f>
        <v>85.44036399</v>
      </c>
      <c r="H52" s="7">
        <f t="shared" ref="H52:I52" si="8">E52+E59</f>
        <v>26.587</v>
      </c>
      <c r="I52" s="21">
        <f t="shared" si="8"/>
        <v>22.74</v>
      </c>
      <c r="J52" s="28"/>
    </row>
    <row r="53" ht="15.75" customHeight="1">
      <c r="A53" s="12">
        <v>2.0</v>
      </c>
      <c r="B53" s="14">
        <v>25.755</v>
      </c>
      <c r="C53" s="14">
        <v>43.606</v>
      </c>
      <c r="D53" s="14">
        <v>41.05</v>
      </c>
      <c r="E53" s="1">
        <f t="shared" si="9"/>
        <v>17.851</v>
      </c>
      <c r="F53" s="16">
        <f t="shared" si="10"/>
        <v>15.295</v>
      </c>
      <c r="G53" s="7">
        <f t="shared" si="11"/>
        <v>85.68147443</v>
      </c>
      <c r="H53" s="7">
        <f t="shared" ref="H53:I53" si="12">E53+E60</f>
        <v>43.308</v>
      </c>
      <c r="I53" s="21">
        <f t="shared" si="12"/>
        <v>36.925</v>
      </c>
      <c r="J53" s="28"/>
    </row>
    <row r="54" ht="15.75" customHeight="1">
      <c r="A54" s="12">
        <v>3.0</v>
      </c>
      <c r="B54" s="14">
        <v>24.026</v>
      </c>
      <c r="C54" s="14">
        <v>33.732</v>
      </c>
      <c r="D54" s="14">
        <v>32.087</v>
      </c>
      <c r="E54" s="1">
        <f t="shared" si="9"/>
        <v>9.706</v>
      </c>
      <c r="F54" s="16">
        <f t="shared" si="10"/>
        <v>8.061</v>
      </c>
      <c r="G54" s="7">
        <f t="shared" si="11"/>
        <v>83.05172059</v>
      </c>
      <c r="H54" s="7">
        <f t="shared" ref="H54:I54" si="13">E54+E61</f>
        <v>17.726</v>
      </c>
      <c r="I54" s="21">
        <f t="shared" si="13"/>
        <v>14.739</v>
      </c>
      <c r="J54" s="28"/>
    </row>
    <row r="55" ht="15.75" customHeight="1">
      <c r="A55" s="12">
        <v>4.0</v>
      </c>
      <c r="B55" s="14">
        <v>23.832</v>
      </c>
      <c r="C55" s="14">
        <v>31.114</v>
      </c>
      <c r="D55" s="14">
        <v>29.953</v>
      </c>
      <c r="E55" s="1">
        <f t="shared" si="9"/>
        <v>7.282</v>
      </c>
      <c r="F55" s="16">
        <f t="shared" si="10"/>
        <v>6.121</v>
      </c>
      <c r="G55" s="7">
        <f t="shared" si="11"/>
        <v>84.05657786</v>
      </c>
      <c r="H55" s="7">
        <f t="shared" ref="H55:I55" si="14">E55+E62</f>
        <v>16.025</v>
      </c>
      <c r="I55" s="21">
        <f t="shared" si="14"/>
        <v>13.539</v>
      </c>
      <c r="J55" s="28"/>
    </row>
    <row r="56" ht="15.75" customHeight="1">
      <c r="A56" s="12">
        <v>5.0</v>
      </c>
      <c r="B56" s="14">
        <v>25.961</v>
      </c>
      <c r="C56" s="14">
        <v>34.947</v>
      </c>
      <c r="D56" s="14">
        <v>33.407</v>
      </c>
      <c r="E56" s="1">
        <f t="shared" si="9"/>
        <v>8.986</v>
      </c>
      <c r="F56" s="16">
        <f t="shared" si="10"/>
        <v>7.446</v>
      </c>
      <c r="G56" s="7">
        <f t="shared" si="11"/>
        <v>82.86223014</v>
      </c>
      <c r="H56" s="7">
        <f t="shared" ref="H56:I56" si="15">E56+E63</f>
        <v>8.986</v>
      </c>
      <c r="I56" s="21">
        <f t="shared" si="15"/>
        <v>7.446</v>
      </c>
      <c r="J56" s="28"/>
      <c r="L56" s="28"/>
    </row>
    <row r="57" ht="15.75" customHeight="1">
      <c r="A57" s="12">
        <v>6.0</v>
      </c>
      <c r="B57" s="14">
        <v>25.392</v>
      </c>
      <c r="C57" s="14">
        <v>36.238</v>
      </c>
      <c r="D57" s="14">
        <v>34.404</v>
      </c>
      <c r="E57" s="1">
        <f t="shared" si="9"/>
        <v>10.846</v>
      </c>
      <c r="F57" s="16">
        <f t="shared" si="10"/>
        <v>9.012</v>
      </c>
      <c r="G57" s="7">
        <f t="shared" si="11"/>
        <v>83.09054029</v>
      </c>
      <c r="H57" s="7">
        <f t="shared" ref="H57:I57" si="16">E57+E64</f>
        <v>10.846</v>
      </c>
      <c r="I57" s="21">
        <f t="shared" si="16"/>
        <v>9.012</v>
      </c>
      <c r="J57" s="28"/>
      <c r="L57" s="28"/>
    </row>
    <row r="58" ht="15.75" customHeight="1">
      <c r="A58" s="12">
        <v>7.0</v>
      </c>
      <c r="B58" s="14">
        <v>25.848</v>
      </c>
      <c r="C58" s="14">
        <v>32.429</v>
      </c>
      <c r="D58" s="14">
        <v>31.388</v>
      </c>
      <c r="E58" s="1">
        <f t="shared" si="9"/>
        <v>6.581</v>
      </c>
      <c r="F58" s="16">
        <f t="shared" si="10"/>
        <v>5.54</v>
      </c>
      <c r="G58" s="7">
        <f t="shared" si="11"/>
        <v>84.1817353</v>
      </c>
      <c r="H58" s="7">
        <f t="shared" ref="H58:I58" si="17">E58+E65</f>
        <v>25.531</v>
      </c>
      <c r="I58" s="21">
        <f t="shared" si="17"/>
        <v>21.613</v>
      </c>
      <c r="J58" s="28"/>
    </row>
    <row r="59" ht="15.75" customHeight="1">
      <c r="A59" s="12" t="s">
        <v>33</v>
      </c>
      <c r="B59" s="14">
        <v>24.443</v>
      </c>
      <c r="C59" s="14">
        <v>35.645</v>
      </c>
      <c r="D59" s="14">
        <v>34.038</v>
      </c>
      <c r="E59" s="1">
        <f t="shared" si="9"/>
        <v>11.202</v>
      </c>
      <c r="F59" s="16">
        <f t="shared" si="10"/>
        <v>9.595</v>
      </c>
      <c r="G59" s="7">
        <f t="shared" si="11"/>
        <v>85.65434744</v>
      </c>
      <c r="H59" s="7"/>
      <c r="I59" s="7"/>
      <c r="J59" s="28"/>
    </row>
    <row r="60" ht="15.75" customHeight="1">
      <c r="A60" s="1" t="s">
        <v>34</v>
      </c>
      <c r="B60" s="34">
        <v>24.781</v>
      </c>
      <c r="C60" s="32">
        <v>50.238</v>
      </c>
      <c r="D60" s="34">
        <v>46.411</v>
      </c>
      <c r="E60" s="1">
        <f t="shared" si="9"/>
        <v>25.457</v>
      </c>
      <c r="F60" s="16">
        <f t="shared" si="10"/>
        <v>21.63</v>
      </c>
      <c r="G60" s="7">
        <f t="shared" si="11"/>
        <v>84.96680677</v>
      </c>
      <c r="H60" s="7"/>
      <c r="J60" s="7"/>
    </row>
    <row r="61" ht="15.75" customHeight="1">
      <c r="A61" s="1" t="s">
        <v>35</v>
      </c>
      <c r="B61" s="31">
        <v>26.331</v>
      </c>
      <c r="C61" s="32">
        <v>34.351</v>
      </c>
      <c r="D61" s="31">
        <v>33.009</v>
      </c>
      <c r="E61" s="1">
        <f t="shared" si="9"/>
        <v>8.02</v>
      </c>
      <c r="F61" s="16">
        <f t="shared" si="10"/>
        <v>6.678</v>
      </c>
      <c r="G61" s="7">
        <f t="shared" si="11"/>
        <v>83.26683292</v>
      </c>
      <c r="H61" s="7"/>
      <c r="J61" s="7"/>
    </row>
    <row r="62" ht="15.75" customHeight="1">
      <c r="A62" s="1" t="s">
        <v>36</v>
      </c>
      <c r="B62" s="34">
        <v>25.637</v>
      </c>
      <c r="C62" s="32">
        <v>34.38</v>
      </c>
      <c r="D62" s="34">
        <v>33.055</v>
      </c>
      <c r="E62" s="1">
        <f t="shared" si="9"/>
        <v>8.743</v>
      </c>
      <c r="F62" s="16">
        <f t="shared" si="10"/>
        <v>7.418</v>
      </c>
      <c r="G62" s="7">
        <f t="shared" si="11"/>
        <v>84.84501887</v>
      </c>
      <c r="H62" s="7"/>
      <c r="J62" s="7"/>
    </row>
    <row r="63" ht="15.75" customHeight="1">
      <c r="A63" s="1" t="s">
        <v>37</v>
      </c>
      <c r="B63" s="1"/>
      <c r="C63" s="7"/>
      <c r="D63" s="1"/>
      <c r="E63" s="1">
        <f t="shared" si="9"/>
        <v>0</v>
      </c>
      <c r="F63" s="16">
        <f t="shared" si="10"/>
        <v>0</v>
      </c>
      <c r="G63" s="7"/>
      <c r="H63" s="7"/>
      <c r="J63" s="7"/>
    </row>
    <row r="64" ht="15.75" customHeight="1">
      <c r="A64" s="1" t="s">
        <v>38</v>
      </c>
      <c r="C64" s="7"/>
      <c r="E64" s="1">
        <f t="shared" si="9"/>
        <v>0</v>
      </c>
      <c r="F64" s="16">
        <f t="shared" si="10"/>
        <v>0</v>
      </c>
      <c r="G64" s="7"/>
      <c r="H64" s="7"/>
      <c r="J64" s="7"/>
    </row>
    <row r="65" ht="15.75" customHeight="1">
      <c r="A65" s="1" t="s">
        <v>41</v>
      </c>
      <c r="B65" s="31">
        <v>25.556</v>
      </c>
      <c r="C65" s="32">
        <v>44.506</v>
      </c>
      <c r="D65" s="31">
        <v>41.629</v>
      </c>
      <c r="E65" s="1">
        <f t="shared" si="9"/>
        <v>18.95</v>
      </c>
      <c r="F65" s="16">
        <f t="shared" si="10"/>
        <v>16.073</v>
      </c>
      <c r="G65" s="7">
        <f>+F65/E65*100</f>
        <v>84.81794195</v>
      </c>
      <c r="H65" s="7"/>
      <c r="J65" s="7"/>
    </row>
    <row r="66" ht="15.75" customHeight="1">
      <c r="C66" s="7"/>
    </row>
    <row r="67" ht="15.75" customHeight="1">
      <c r="C67" s="7"/>
      <c r="K67" s="7"/>
      <c r="L67" s="28"/>
    </row>
    <row r="68" ht="15.75" customHeight="1">
      <c r="C68" s="7"/>
      <c r="K68" s="7"/>
      <c r="L68" s="28"/>
    </row>
    <row r="69" ht="15.75" customHeight="1">
      <c r="C69" s="7"/>
      <c r="K69" s="7"/>
      <c r="L69" s="28"/>
    </row>
    <row r="70" ht="15.75" customHeight="1">
      <c r="C70" s="7"/>
      <c r="K70" s="7"/>
    </row>
    <row r="71" ht="15.75" customHeight="1">
      <c r="C71" s="7"/>
      <c r="K71" s="7"/>
    </row>
    <row r="72" ht="15.75" customHeight="1">
      <c r="C72" s="7"/>
      <c r="K72" s="7"/>
    </row>
    <row r="73" ht="15.75" customHeight="1">
      <c r="C73" s="7"/>
    </row>
    <row r="74" ht="15.75" customHeight="1">
      <c r="C74" s="7"/>
    </row>
    <row r="75" ht="15.75" customHeight="1">
      <c r="C75" s="7"/>
    </row>
    <row r="76" ht="15.75" customHeight="1">
      <c r="C76" s="7"/>
    </row>
    <row r="77" ht="15.75" customHeight="1">
      <c r="C77" s="7"/>
    </row>
    <row r="78" ht="15.75" customHeight="1">
      <c r="C78" s="7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14.29"/>
    <col customWidth="1" min="4" max="4" width="6.0"/>
    <col customWidth="1" min="5" max="5" width="18.0"/>
    <col customWidth="1" min="12" max="12" width="17.29"/>
    <col customWidth="1" min="16" max="16" width="17.29"/>
    <col customWidth="1" min="18" max="18" width="17.0"/>
  </cols>
  <sheetData>
    <row r="1">
      <c r="A1" s="35" t="s">
        <v>44</v>
      </c>
      <c r="B1" s="36" t="s">
        <v>45</v>
      </c>
      <c r="C1" s="36" t="s">
        <v>46</v>
      </c>
      <c r="D1" s="36"/>
      <c r="E1" s="36" t="s">
        <v>47</v>
      </c>
      <c r="F1" s="37" t="s">
        <v>48</v>
      </c>
      <c r="G1" s="37" t="s">
        <v>49</v>
      </c>
      <c r="H1" s="36" t="s">
        <v>50</v>
      </c>
      <c r="I1" s="37" t="s">
        <v>51</v>
      </c>
      <c r="J1" s="37" t="s">
        <v>52</v>
      </c>
      <c r="K1" s="36" t="s">
        <v>53</v>
      </c>
      <c r="L1" s="37" t="s">
        <v>54</v>
      </c>
      <c r="M1" s="37" t="s">
        <v>55</v>
      </c>
      <c r="N1" s="36" t="s">
        <v>56</v>
      </c>
      <c r="O1" s="36" t="s">
        <v>57</v>
      </c>
      <c r="P1" s="37" t="s">
        <v>58</v>
      </c>
      <c r="Q1" s="36" t="s">
        <v>59</v>
      </c>
      <c r="R1" s="36" t="s">
        <v>60</v>
      </c>
      <c r="S1" s="1" t="s">
        <v>61</v>
      </c>
      <c r="T1" s="1" t="s">
        <v>62</v>
      </c>
      <c r="U1" s="1" t="s">
        <v>63</v>
      </c>
      <c r="V1" s="1" t="s">
        <v>64</v>
      </c>
    </row>
    <row r="2">
      <c r="A2" s="38">
        <v>44981.0</v>
      </c>
      <c r="B2" s="39">
        <v>73.0</v>
      </c>
      <c r="C2" s="40">
        <v>7.0</v>
      </c>
      <c r="D2" s="41" t="s">
        <v>65</v>
      </c>
      <c r="E2" s="40">
        <v>39.4</v>
      </c>
      <c r="F2" s="42"/>
      <c r="G2" s="42"/>
      <c r="H2" s="43"/>
      <c r="I2" s="42"/>
      <c r="J2" s="42"/>
      <c r="K2" s="44"/>
      <c r="L2" s="42"/>
      <c r="M2" s="42"/>
      <c r="N2" s="44"/>
      <c r="O2" s="44"/>
      <c r="P2" s="42"/>
      <c r="Q2" s="44"/>
      <c r="R2" s="44"/>
      <c r="S2" s="45"/>
      <c r="T2" s="45"/>
      <c r="U2" s="45"/>
      <c r="V2" s="45"/>
    </row>
    <row r="3">
      <c r="A3" s="38">
        <v>44981.0</v>
      </c>
      <c r="B3" s="39">
        <v>65.0</v>
      </c>
      <c r="C3" s="40">
        <v>7.0</v>
      </c>
      <c r="D3" s="41" t="s">
        <v>66</v>
      </c>
      <c r="E3" s="40">
        <v>35.5</v>
      </c>
      <c r="F3" s="42"/>
      <c r="G3" s="42"/>
      <c r="H3" s="46"/>
      <c r="I3" s="42"/>
      <c r="J3" s="42"/>
      <c r="K3" s="44"/>
      <c r="L3" s="47"/>
      <c r="M3" s="42"/>
      <c r="N3" s="44"/>
      <c r="O3" s="44"/>
      <c r="P3" s="47"/>
      <c r="Q3" s="44"/>
      <c r="R3" s="44"/>
      <c r="S3" s="45"/>
      <c r="T3" s="45"/>
      <c r="U3" s="45"/>
      <c r="V3" s="45"/>
    </row>
    <row r="4">
      <c r="A4" s="38">
        <v>44981.0</v>
      </c>
      <c r="B4" s="39">
        <v>62.0</v>
      </c>
      <c r="C4" s="40">
        <v>7.0</v>
      </c>
      <c r="D4" s="41" t="s">
        <v>67</v>
      </c>
      <c r="E4" s="40">
        <v>36.5</v>
      </c>
      <c r="F4" s="42"/>
      <c r="G4" s="42"/>
      <c r="H4" s="46"/>
      <c r="I4" s="42"/>
      <c r="J4" s="42"/>
      <c r="K4" s="44"/>
      <c r="L4" s="47"/>
      <c r="M4" s="42"/>
      <c r="N4" s="44"/>
      <c r="O4" s="44"/>
      <c r="P4" s="47"/>
      <c r="Q4" s="44"/>
      <c r="R4" s="44"/>
      <c r="S4" s="1"/>
      <c r="T4" s="45"/>
      <c r="U4" s="45"/>
      <c r="V4" s="1"/>
    </row>
    <row r="5">
      <c r="A5" s="38">
        <v>44981.0</v>
      </c>
      <c r="B5" s="39">
        <v>61.0</v>
      </c>
      <c r="C5" s="40">
        <v>7.0</v>
      </c>
      <c r="D5" s="41" t="s">
        <v>68</v>
      </c>
      <c r="E5" s="40">
        <v>35.3</v>
      </c>
      <c r="F5" s="42"/>
      <c r="G5" s="42"/>
      <c r="H5" s="46"/>
      <c r="I5" s="42"/>
      <c r="J5" s="42"/>
      <c r="K5" s="44"/>
      <c r="L5" s="47"/>
      <c r="M5" s="42"/>
      <c r="N5" s="44"/>
      <c r="O5" s="44"/>
      <c r="P5" s="47"/>
      <c r="Q5" s="44"/>
      <c r="R5" s="44"/>
      <c r="S5" s="45"/>
      <c r="T5" s="45"/>
      <c r="U5" s="45"/>
      <c r="V5" s="45"/>
    </row>
    <row r="6">
      <c r="A6" s="38">
        <v>44981.0</v>
      </c>
      <c r="B6" s="39">
        <v>64.0</v>
      </c>
      <c r="C6" s="40">
        <v>7.0</v>
      </c>
      <c r="D6" s="41" t="s">
        <v>69</v>
      </c>
      <c r="E6" s="40">
        <v>37.0</v>
      </c>
      <c r="F6" s="42"/>
      <c r="G6" s="42"/>
      <c r="H6" s="46"/>
      <c r="I6" s="42"/>
      <c r="J6" s="42"/>
      <c r="K6" s="44"/>
      <c r="L6" s="42"/>
      <c r="M6" s="42"/>
      <c r="N6" s="44"/>
      <c r="O6" s="44"/>
      <c r="P6" s="42"/>
      <c r="Q6" s="44"/>
      <c r="R6" s="44"/>
      <c r="S6" s="45"/>
      <c r="T6" s="45"/>
      <c r="U6" s="45"/>
      <c r="V6" s="45"/>
    </row>
    <row r="7">
      <c r="A7" s="38">
        <v>44981.0</v>
      </c>
      <c r="B7" s="39">
        <v>60.0</v>
      </c>
      <c r="C7" s="40">
        <v>7.0</v>
      </c>
      <c r="D7" s="41" t="s">
        <v>70</v>
      </c>
      <c r="E7" s="40">
        <v>41.1</v>
      </c>
      <c r="F7" s="42"/>
      <c r="G7" s="42"/>
      <c r="H7" s="46"/>
      <c r="I7" s="42"/>
      <c r="J7" s="42"/>
      <c r="K7" s="44"/>
      <c r="L7" s="47"/>
      <c r="M7" s="42"/>
      <c r="N7" s="44"/>
      <c r="O7" s="44"/>
      <c r="P7" s="47"/>
      <c r="Q7" s="44"/>
      <c r="R7" s="44"/>
      <c r="S7" s="45"/>
      <c r="T7" s="45"/>
      <c r="U7" s="45"/>
      <c r="V7" s="45"/>
    </row>
    <row r="8">
      <c r="A8" s="38">
        <v>44981.0</v>
      </c>
      <c r="B8" s="39">
        <v>67.0</v>
      </c>
      <c r="C8" s="40">
        <v>7.0</v>
      </c>
      <c r="D8" s="41" t="s">
        <v>71</v>
      </c>
      <c r="E8" s="40">
        <v>39.0</v>
      </c>
      <c r="F8" s="42"/>
      <c r="G8" s="42"/>
      <c r="H8" s="46"/>
      <c r="I8" s="42"/>
      <c r="J8" s="42"/>
      <c r="K8" s="44"/>
      <c r="L8" s="47"/>
      <c r="M8" s="42"/>
      <c r="N8" s="44"/>
      <c r="O8" s="44"/>
      <c r="P8" s="47"/>
      <c r="Q8" s="44"/>
      <c r="R8" s="44"/>
      <c r="S8" s="45"/>
      <c r="T8" s="45"/>
      <c r="U8" s="45"/>
      <c r="V8" s="45"/>
    </row>
    <row r="9">
      <c r="A9" s="38">
        <v>44981.0</v>
      </c>
      <c r="B9" s="39">
        <v>71.0</v>
      </c>
      <c r="C9" s="40">
        <v>7.5</v>
      </c>
      <c r="D9" s="41" t="s">
        <v>65</v>
      </c>
      <c r="E9" s="40">
        <v>37.2</v>
      </c>
      <c r="F9" s="42"/>
      <c r="G9" s="42"/>
      <c r="H9" s="46"/>
      <c r="I9" s="42"/>
      <c r="J9" s="42"/>
      <c r="K9" s="44"/>
      <c r="L9" s="47"/>
      <c r="M9" s="42"/>
      <c r="N9" s="44"/>
      <c r="O9" s="44"/>
      <c r="P9" s="47"/>
      <c r="Q9" s="44"/>
      <c r="R9" s="44"/>
      <c r="S9" s="45"/>
      <c r="T9" s="45"/>
      <c r="U9" s="45"/>
      <c r="V9" s="45"/>
    </row>
    <row r="10">
      <c r="A10" s="38">
        <v>44981.0</v>
      </c>
      <c r="B10" s="39">
        <v>77.0</v>
      </c>
      <c r="C10" s="40">
        <v>7.5</v>
      </c>
      <c r="D10" s="41" t="s">
        <v>66</v>
      </c>
      <c r="E10" s="40">
        <v>38.7</v>
      </c>
      <c r="F10" s="42"/>
      <c r="G10" s="42"/>
      <c r="H10" s="48"/>
      <c r="I10" s="42"/>
      <c r="J10" s="42"/>
      <c r="K10" s="44"/>
      <c r="L10" s="42"/>
      <c r="M10" s="42"/>
      <c r="N10" s="44"/>
      <c r="O10" s="44"/>
      <c r="P10" s="42"/>
      <c r="Q10" s="44"/>
      <c r="R10" s="44"/>
      <c r="S10" s="45"/>
      <c r="T10" s="45"/>
      <c r="U10" s="45"/>
      <c r="V10" s="45"/>
    </row>
    <row r="11">
      <c r="A11" s="38">
        <v>44981.0</v>
      </c>
      <c r="B11" s="39">
        <v>79.0</v>
      </c>
      <c r="C11" s="40">
        <v>7.5</v>
      </c>
      <c r="D11" s="41" t="s">
        <v>67</v>
      </c>
      <c r="E11" s="40">
        <v>34.4</v>
      </c>
      <c r="F11" s="42"/>
      <c r="G11" s="42"/>
      <c r="H11" s="49"/>
      <c r="I11" s="42"/>
      <c r="J11" s="42"/>
      <c r="K11" s="44"/>
      <c r="L11" s="42"/>
      <c r="M11" s="42"/>
      <c r="N11" s="44"/>
      <c r="O11" s="44"/>
      <c r="P11" s="42"/>
      <c r="Q11" s="44"/>
      <c r="R11" s="44"/>
      <c r="S11" s="45"/>
      <c r="T11" s="45"/>
      <c r="U11" s="45"/>
      <c r="V11" s="45"/>
    </row>
    <row r="12">
      <c r="A12" s="38">
        <v>44981.0</v>
      </c>
      <c r="B12" s="39">
        <v>78.0</v>
      </c>
      <c r="C12" s="40">
        <v>7.5</v>
      </c>
      <c r="D12" s="41" t="s">
        <v>68</v>
      </c>
      <c r="E12" s="40">
        <v>36.8</v>
      </c>
      <c r="F12" s="42"/>
      <c r="G12" s="42"/>
      <c r="H12" s="49"/>
      <c r="I12" s="42"/>
      <c r="J12" s="42"/>
      <c r="K12" s="44"/>
      <c r="L12" s="42"/>
      <c r="M12" s="42"/>
      <c r="N12" s="44"/>
      <c r="O12" s="44"/>
      <c r="P12" s="42"/>
      <c r="Q12" s="44"/>
      <c r="R12" s="44"/>
      <c r="S12" s="45"/>
      <c r="T12" s="45"/>
      <c r="U12" s="45"/>
      <c r="V12" s="45"/>
    </row>
    <row r="13">
      <c r="A13" s="38">
        <v>44981.0</v>
      </c>
      <c r="B13" s="39">
        <v>76.0</v>
      </c>
      <c r="C13" s="40">
        <v>7.5</v>
      </c>
      <c r="D13" s="41" t="s">
        <v>69</v>
      </c>
      <c r="E13" s="40">
        <v>37.2</v>
      </c>
      <c r="F13" s="42"/>
      <c r="G13" s="42"/>
      <c r="H13" s="49"/>
      <c r="I13" s="42"/>
      <c r="J13" s="42"/>
      <c r="K13" s="44"/>
      <c r="L13" s="42"/>
      <c r="M13" s="42"/>
      <c r="N13" s="44"/>
      <c r="O13" s="44"/>
      <c r="P13" s="42"/>
      <c r="Q13" s="44"/>
      <c r="R13" s="44"/>
      <c r="S13" s="45"/>
      <c r="T13" s="45"/>
      <c r="U13" s="45"/>
      <c r="V13" s="45"/>
    </row>
    <row r="14">
      <c r="A14" s="38">
        <v>44981.0</v>
      </c>
      <c r="B14" s="39">
        <v>75.0</v>
      </c>
      <c r="C14" s="40">
        <v>7.5</v>
      </c>
      <c r="D14" s="41" t="s">
        <v>70</v>
      </c>
      <c r="E14" s="40">
        <v>35.7</v>
      </c>
      <c r="F14" s="42"/>
      <c r="G14" s="42"/>
      <c r="H14" s="49"/>
      <c r="I14" s="42"/>
      <c r="J14" s="42"/>
      <c r="K14" s="44"/>
      <c r="L14" s="42"/>
      <c r="M14" s="42"/>
      <c r="N14" s="44"/>
      <c r="O14" s="44"/>
      <c r="P14" s="42"/>
      <c r="Q14" s="44"/>
      <c r="R14" s="44"/>
      <c r="S14" s="45"/>
      <c r="T14" s="45"/>
      <c r="U14" s="45"/>
      <c r="V14" s="45"/>
    </row>
    <row r="15">
      <c r="A15" s="38">
        <v>44981.0</v>
      </c>
      <c r="B15" s="39">
        <v>70.0</v>
      </c>
      <c r="C15" s="40">
        <v>7.5</v>
      </c>
      <c r="D15" s="41" t="s">
        <v>71</v>
      </c>
      <c r="E15" s="40">
        <v>37.2</v>
      </c>
      <c r="F15" s="42"/>
      <c r="G15" s="42"/>
      <c r="H15" s="44"/>
      <c r="I15" s="42"/>
      <c r="J15" s="42"/>
      <c r="K15" s="44"/>
      <c r="L15" s="47"/>
      <c r="M15" s="42"/>
      <c r="N15" s="44"/>
      <c r="O15" s="44"/>
      <c r="P15" s="47"/>
      <c r="Q15" s="44"/>
      <c r="R15" s="44"/>
      <c r="S15" s="1"/>
      <c r="T15" s="45"/>
      <c r="U15" s="45"/>
      <c r="V15" s="1"/>
    </row>
    <row r="16">
      <c r="A16" s="38">
        <v>44981.0</v>
      </c>
      <c r="B16" s="39">
        <v>66.0</v>
      </c>
      <c r="C16" s="40">
        <v>8.0</v>
      </c>
      <c r="D16" s="41" t="s">
        <v>65</v>
      </c>
      <c r="E16" s="40">
        <v>37.05</v>
      </c>
      <c r="F16" s="42"/>
      <c r="G16" s="42"/>
      <c r="H16" s="44"/>
      <c r="I16" s="42"/>
      <c r="J16" s="42"/>
      <c r="K16" s="44"/>
      <c r="L16" s="47"/>
      <c r="M16" s="42"/>
      <c r="N16" s="44"/>
      <c r="O16" s="44"/>
      <c r="P16" s="47"/>
      <c r="Q16" s="44"/>
      <c r="R16" s="44"/>
      <c r="S16" s="45"/>
      <c r="T16" s="45"/>
      <c r="U16" s="45"/>
      <c r="V16" s="45"/>
    </row>
    <row r="17">
      <c r="A17" s="38">
        <v>44981.0</v>
      </c>
      <c r="B17" s="39">
        <v>68.0</v>
      </c>
      <c r="C17" s="40">
        <v>8.0</v>
      </c>
      <c r="D17" s="41" t="s">
        <v>66</v>
      </c>
      <c r="E17" s="40">
        <v>42.5</v>
      </c>
      <c r="F17" s="42"/>
      <c r="G17" s="42"/>
      <c r="H17" s="44"/>
      <c r="I17" s="42"/>
      <c r="J17" s="42"/>
      <c r="K17" s="44"/>
      <c r="L17" s="47"/>
      <c r="M17" s="42"/>
      <c r="N17" s="44"/>
      <c r="O17" s="44"/>
      <c r="P17" s="47"/>
      <c r="Q17" s="44"/>
      <c r="R17" s="44"/>
      <c r="S17" s="45"/>
      <c r="T17" s="45"/>
      <c r="U17" s="45"/>
      <c r="V17" s="45"/>
    </row>
    <row r="18">
      <c r="A18" s="38">
        <v>44981.0</v>
      </c>
      <c r="B18" s="39">
        <v>74.0</v>
      </c>
      <c r="C18" s="40">
        <v>8.0</v>
      </c>
      <c r="D18" s="41" t="s">
        <v>68</v>
      </c>
      <c r="E18" s="40">
        <v>39.4</v>
      </c>
      <c r="F18" s="42"/>
      <c r="G18" s="42"/>
      <c r="H18" s="49"/>
      <c r="I18" s="42"/>
      <c r="J18" s="42"/>
      <c r="K18" s="44"/>
      <c r="L18" s="42"/>
      <c r="M18" s="42"/>
      <c r="N18" s="44"/>
      <c r="O18" s="44"/>
      <c r="P18" s="42"/>
      <c r="Q18" s="44"/>
      <c r="R18" s="44"/>
      <c r="S18" s="45"/>
      <c r="T18" s="45"/>
      <c r="U18" s="45"/>
      <c r="V18" s="45"/>
    </row>
    <row r="19">
      <c r="A19" s="38">
        <v>44981.0</v>
      </c>
      <c r="B19" s="39">
        <v>72.0</v>
      </c>
      <c r="C19" s="40">
        <v>8.0</v>
      </c>
      <c r="D19" s="41" t="s">
        <v>69</v>
      </c>
      <c r="E19" s="40">
        <v>36.3</v>
      </c>
      <c r="F19" s="42"/>
      <c r="G19" s="42"/>
      <c r="H19" s="49"/>
      <c r="I19" s="42"/>
      <c r="J19" s="42"/>
      <c r="K19" s="44"/>
      <c r="L19" s="42"/>
      <c r="M19" s="42"/>
      <c r="N19" s="44"/>
      <c r="O19" s="44"/>
      <c r="P19" s="42"/>
      <c r="Q19" s="44"/>
      <c r="R19" s="44"/>
      <c r="S19" s="45"/>
      <c r="T19" s="45"/>
      <c r="U19" s="45"/>
      <c r="V19" s="45"/>
    </row>
    <row r="20">
      <c r="A20" s="38">
        <v>44981.0</v>
      </c>
      <c r="B20" s="39">
        <v>69.0</v>
      </c>
      <c r="C20" s="40">
        <v>8.0</v>
      </c>
      <c r="D20" s="41" t="s">
        <v>70</v>
      </c>
      <c r="E20" s="40">
        <v>40.7</v>
      </c>
      <c r="F20" s="42"/>
      <c r="G20" s="42"/>
      <c r="H20" s="44"/>
      <c r="I20" s="42"/>
      <c r="J20" s="42"/>
      <c r="K20" s="44"/>
      <c r="L20" s="47"/>
      <c r="M20" s="42"/>
      <c r="N20" s="44"/>
      <c r="O20" s="44"/>
      <c r="P20" s="47"/>
      <c r="Q20" s="44"/>
      <c r="R20" s="44"/>
      <c r="S20" s="45"/>
      <c r="T20" s="45"/>
      <c r="U20" s="45"/>
      <c r="V20" s="45"/>
    </row>
    <row r="21">
      <c r="A21" s="38">
        <v>44981.0</v>
      </c>
      <c r="B21" s="39">
        <v>63.0</v>
      </c>
      <c r="C21" s="40">
        <v>8.0</v>
      </c>
      <c r="D21" s="41" t="s">
        <v>71</v>
      </c>
      <c r="E21" s="40">
        <v>33.7</v>
      </c>
      <c r="F21" s="42"/>
      <c r="G21" s="42"/>
      <c r="H21" s="44"/>
      <c r="I21" s="42"/>
      <c r="J21" s="42"/>
      <c r="K21" s="44"/>
      <c r="L21" s="47"/>
      <c r="M21" s="42"/>
      <c r="N21" s="44"/>
      <c r="O21" s="44"/>
      <c r="P21" s="47"/>
      <c r="Q21" s="44"/>
      <c r="R21" s="44"/>
      <c r="S21" s="45"/>
      <c r="T21" s="45"/>
      <c r="U21" s="45"/>
      <c r="V21" s="45"/>
    </row>
    <row r="22">
      <c r="A22" s="38"/>
      <c r="B22" s="49"/>
      <c r="C22" s="44"/>
      <c r="D22" s="44"/>
      <c r="E22" s="44"/>
      <c r="F22" s="42"/>
      <c r="G22" s="42"/>
      <c r="H22" s="49"/>
      <c r="I22" s="42"/>
      <c r="J22" s="42"/>
      <c r="K22" s="44"/>
      <c r="L22" s="47"/>
      <c r="M22" s="42"/>
      <c r="N22" s="44"/>
      <c r="O22" s="44"/>
      <c r="P22" s="47"/>
      <c r="Q22" s="44"/>
      <c r="R22" s="44"/>
      <c r="S22" s="45"/>
      <c r="T22" s="45"/>
      <c r="U22" s="45"/>
      <c r="V22" s="45"/>
    </row>
    <row r="23">
      <c r="A23" s="38"/>
      <c r="B23" s="49"/>
      <c r="C23" s="44"/>
      <c r="D23" s="44"/>
      <c r="E23" s="44"/>
      <c r="F23" s="42"/>
      <c r="G23" s="42"/>
      <c r="H23" s="44"/>
      <c r="I23" s="42"/>
      <c r="J23" s="42"/>
      <c r="K23" s="44"/>
      <c r="L23" s="42"/>
      <c r="M23" s="42"/>
      <c r="N23" s="44"/>
      <c r="O23" s="44"/>
      <c r="P23" s="42"/>
      <c r="Q23" s="44"/>
      <c r="R23" s="44"/>
      <c r="S23" s="45"/>
      <c r="T23" s="45"/>
      <c r="U23" s="45"/>
      <c r="V23" s="45"/>
    </row>
    <row r="24">
      <c r="A24" s="38"/>
      <c r="B24" s="49"/>
      <c r="C24" s="44"/>
      <c r="D24" s="44"/>
      <c r="E24" s="44"/>
      <c r="F24" s="42"/>
      <c r="G24" s="42"/>
      <c r="H24" s="44"/>
      <c r="I24" s="42"/>
      <c r="J24" s="42"/>
      <c r="K24" s="44"/>
      <c r="L24" s="47"/>
      <c r="M24" s="42"/>
      <c r="N24" s="44"/>
      <c r="O24" s="44"/>
      <c r="P24" s="47"/>
      <c r="Q24" s="44"/>
      <c r="R24" s="44"/>
      <c r="S24" s="45"/>
      <c r="T24" s="45"/>
      <c r="U24" s="45"/>
      <c r="V24" s="45"/>
    </row>
    <row r="25">
      <c r="A25" s="38"/>
      <c r="B25" s="49"/>
      <c r="C25" s="44"/>
      <c r="D25" s="44"/>
      <c r="E25" s="44"/>
      <c r="F25" s="42"/>
      <c r="G25" s="42"/>
      <c r="H25" s="44"/>
      <c r="I25" s="42"/>
      <c r="J25" s="42"/>
      <c r="K25" s="44"/>
      <c r="L25" s="42"/>
      <c r="M25" s="42"/>
      <c r="N25" s="44"/>
      <c r="O25" s="44"/>
      <c r="P25" s="42"/>
      <c r="Q25" s="44"/>
      <c r="R25" s="44"/>
      <c r="S25" s="45"/>
      <c r="T25" s="45"/>
      <c r="U25" s="45"/>
      <c r="V25" s="45"/>
    </row>
    <row r="26">
      <c r="F26" s="45"/>
      <c r="G26" s="45"/>
      <c r="I26" s="45"/>
      <c r="J26" s="45"/>
      <c r="L26" s="45"/>
      <c r="M26" s="45"/>
      <c r="P26" s="45"/>
    </row>
    <row r="27">
      <c r="F27" s="45"/>
      <c r="G27" s="45"/>
      <c r="I27" s="45"/>
      <c r="J27" s="45"/>
      <c r="L27" s="45"/>
      <c r="M27" s="45"/>
      <c r="P27" s="45"/>
    </row>
    <row r="28">
      <c r="F28" s="45"/>
      <c r="G28" s="45"/>
      <c r="I28" s="45"/>
      <c r="J28" s="45"/>
      <c r="L28" s="45"/>
      <c r="M28" s="45"/>
      <c r="P28" s="45"/>
    </row>
    <row r="29">
      <c r="F29" s="45"/>
      <c r="G29" s="45"/>
      <c r="I29" s="45"/>
      <c r="J29" s="45"/>
      <c r="L29" s="45"/>
      <c r="M29" s="45"/>
      <c r="P29" s="45"/>
    </row>
    <row r="30">
      <c r="F30" s="45"/>
      <c r="G30" s="45"/>
      <c r="I30" s="45"/>
      <c r="J30" s="45"/>
      <c r="L30" s="45"/>
      <c r="M30" s="45"/>
      <c r="P30" s="45"/>
    </row>
    <row r="31">
      <c r="F31" s="45"/>
      <c r="G31" s="45"/>
      <c r="I31" s="45"/>
      <c r="J31" s="45"/>
      <c r="L31" s="45"/>
      <c r="M31" s="45"/>
      <c r="P31" s="45"/>
    </row>
    <row r="32">
      <c r="F32" s="45"/>
      <c r="G32" s="45"/>
      <c r="I32" s="45"/>
      <c r="J32" s="45"/>
      <c r="L32" s="45"/>
      <c r="M32" s="45"/>
      <c r="P32" s="45"/>
    </row>
    <row r="33">
      <c r="F33" s="45"/>
      <c r="G33" s="45"/>
      <c r="I33" s="45"/>
      <c r="J33" s="45"/>
      <c r="L33" s="45"/>
      <c r="M33" s="45"/>
      <c r="P33" s="45"/>
    </row>
    <row r="34">
      <c r="F34" s="45"/>
      <c r="G34" s="45"/>
      <c r="I34" s="45"/>
      <c r="J34" s="45"/>
      <c r="L34" s="45"/>
      <c r="M34" s="45"/>
      <c r="P34" s="45"/>
    </row>
    <row r="35">
      <c r="F35" s="45"/>
      <c r="G35" s="45"/>
      <c r="I35" s="45"/>
      <c r="J35" s="45"/>
      <c r="L35" s="45"/>
      <c r="M35" s="45"/>
      <c r="P35" s="45"/>
    </row>
    <row r="36">
      <c r="F36" s="45"/>
      <c r="G36" s="45"/>
      <c r="I36" s="45"/>
      <c r="J36" s="45"/>
      <c r="L36" s="45"/>
      <c r="M36" s="45"/>
      <c r="P36" s="45"/>
    </row>
    <row r="37">
      <c r="F37" s="45"/>
      <c r="G37" s="45"/>
      <c r="I37" s="45"/>
      <c r="J37" s="45"/>
      <c r="L37" s="45"/>
      <c r="M37" s="45"/>
      <c r="P37" s="45"/>
    </row>
    <row r="38">
      <c r="F38" s="45"/>
      <c r="G38" s="45"/>
      <c r="I38" s="45"/>
      <c r="J38" s="45"/>
      <c r="L38" s="45"/>
      <c r="M38" s="45"/>
      <c r="P38" s="45"/>
    </row>
    <row r="39">
      <c r="F39" s="45"/>
      <c r="G39" s="45"/>
      <c r="I39" s="45"/>
      <c r="J39" s="45"/>
      <c r="L39" s="45"/>
      <c r="M39" s="45"/>
      <c r="P39" s="45"/>
    </row>
    <row r="40">
      <c r="F40" s="45"/>
      <c r="G40" s="45"/>
      <c r="I40" s="45"/>
      <c r="J40" s="45"/>
      <c r="L40" s="45"/>
      <c r="M40" s="45"/>
      <c r="P40" s="45"/>
    </row>
    <row r="41">
      <c r="F41" s="45"/>
      <c r="G41" s="45"/>
      <c r="I41" s="45"/>
      <c r="J41" s="45"/>
      <c r="L41" s="45"/>
      <c r="M41" s="45"/>
      <c r="P41" s="45"/>
    </row>
    <row r="42">
      <c r="F42" s="45"/>
      <c r="G42" s="45"/>
      <c r="I42" s="45"/>
      <c r="J42" s="45"/>
      <c r="L42" s="45"/>
      <c r="M42" s="45"/>
      <c r="P42" s="45"/>
    </row>
    <row r="43">
      <c r="F43" s="45"/>
      <c r="G43" s="45"/>
      <c r="I43" s="45"/>
      <c r="J43" s="45"/>
      <c r="L43" s="45"/>
      <c r="M43" s="45"/>
      <c r="P43" s="45"/>
    </row>
    <row r="44">
      <c r="F44" s="45"/>
      <c r="G44" s="45"/>
      <c r="I44" s="45"/>
      <c r="J44" s="45"/>
      <c r="L44" s="45"/>
      <c r="M44" s="45"/>
      <c r="P44" s="45"/>
    </row>
    <row r="45">
      <c r="F45" s="45"/>
      <c r="G45" s="45"/>
      <c r="I45" s="45"/>
      <c r="J45" s="45"/>
      <c r="L45" s="45"/>
      <c r="M45" s="45"/>
      <c r="P45" s="45"/>
    </row>
    <row r="46">
      <c r="F46" s="45"/>
      <c r="G46" s="45"/>
      <c r="I46" s="45"/>
      <c r="J46" s="45"/>
      <c r="L46" s="45"/>
      <c r="M46" s="45"/>
      <c r="P46" s="45"/>
    </row>
    <row r="47">
      <c r="F47" s="45"/>
      <c r="G47" s="45"/>
      <c r="I47" s="45"/>
      <c r="J47" s="45"/>
      <c r="L47" s="45"/>
      <c r="M47" s="45"/>
      <c r="P47" s="45"/>
    </row>
    <row r="48">
      <c r="F48" s="45"/>
      <c r="G48" s="45"/>
      <c r="I48" s="45"/>
      <c r="J48" s="45"/>
      <c r="L48" s="45"/>
      <c r="M48" s="45"/>
      <c r="P48" s="45"/>
    </row>
    <row r="49">
      <c r="F49" s="45"/>
      <c r="G49" s="45"/>
      <c r="I49" s="45"/>
      <c r="J49" s="45"/>
      <c r="L49" s="45"/>
      <c r="M49" s="45"/>
      <c r="P49" s="45"/>
    </row>
    <row r="50">
      <c r="F50" s="45"/>
      <c r="G50" s="45"/>
      <c r="I50" s="45"/>
      <c r="J50" s="45"/>
      <c r="L50" s="45"/>
      <c r="M50" s="45"/>
      <c r="P50" s="45"/>
    </row>
    <row r="51">
      <c r="F51" s="45"/>
      <c r="G51" s="45"/>
      <c r="I51" s="45"/>
      <c r="J51" s="45"/>
      <c r="L51" s="45"/>
      <c r="M51" s="45"/>
      <c r="P51" s="45"/>
    </row>
    <row r="52">
      <c r="F52" s="45"/>
      <c r="G52" s="45"/>
      <c r="I52" s="45"/>
      <c r="J52" s="45"/>
      <c r="L52" s="45"/>
      <c r="M52" s="45"/>
      <c r="P52" s="45"/>
    </row>
    <row r="53">
      <c r="F53" s="45"/>
      <c r="G53" s="45"/>
      <c r="I53" s="45"/>
      <c r="J53" s="45"/>
      <c r="L53" s="45"/>
      <c r="M53" s="45"/>
      <c r="P53" s="45"/>
    </row>
    <row r="54">
      <c r="F54" s="45"/>
      <c r="G54" s="45"/>
      <c r="I54" s="45"/>
      <c r="J54" s="45"/>
      <c r="L54" s="45"/>
      <c r="M54" s="45"/>
      <c r="P54" s="45"/>
    </row>
    <row r="55">
      <c r="F55" s="45"/>
      <c r="G55" s="45"/>
      <c r="I55" s="45"/>
      <c r="J55" s="45"/>
      <c r="L55" s="45"/>
      <c r="M55" s="45"/>
      <c r="P55" s="45"/>
    </row>
    <row r="56">
      <c r="F56" s="45"/>
      <c r="G56" s="45"/>
      <c r="I56" s="45"/>
      <c r="J56" s="45"/>
      <c r="L56" s="45"/>
      <c r="M56" s="45"/>
      <c r="P56" s="45"/>
    </row>
    <row r="57">
      <c r="F57" s="45"/>
      <c r="G57" s="45"/>
      <c r="I57" s="45"/>
      <c r="J57" s="45"/>
      <c r="L57" s="45"/>
      <c r="M57" s="45"/>
      <c r="P57" s="45"/>
    </row>
    <row r="58">
      <c r="F58" s="45"/>
      <c r="G58" s="45"/>
      <c r="I58" s="45"/>
      <c r="J58" s="45"/>
      <c r="L58" s="45"/>
      <c r="M58" s="45"/>
      <c r="P58" s="45"/>
    </row>
    <row r="59">
      <c r="F59" s="45"/>
      <c r="G59" s="45"/>
      <c r="I59" s="45"/>
      <c r="J59" s="45"/>
      <c r="L59" s="45"/>
      <c r="M59" s="45"/>
      <c r="P59" s="45"/>
    </row>
    <row r="60">
      <c r="F60" s="45"/>
      <c r="G60" s="45"/>
      <c r="I60" s="45"/>
      <c r="J60" s="45"/>
      <c r="L60" s="45"/>
      <c r="M60" s="45"/>
      <c r="P60" s="45"/>
    </row>
    <row r="61">
      <c r="F61" s="45"/>
      <c r="G61" s="45"/>
      <c r="I61" s="45"/>
      <c r="J61" s="45"/>
      <c r="L61" s="45"/>
      <c r="M61" s="45"/>
      <c r="P61" s="45"/>
    </row>
    <row r="62">
      <c r="F62" s="45"/>
      <c r="G62" s="45"/>
      <c r="I62" s="45"/>
      <c r="J62" s="45"/>
      <c r="L62" s="45"/>
      <c r="M62" s="45"/>
      <c r="P62" s="45"/>
    </row>
    <row r="63">
      <c r="F63" s="45"/>
      <c r="G63" s="45"/>
      <c r="I63" s="45"/>
      <c r="J63" s="45"/>
      <c r="L63" s="45"/>
      <c r="M63" s="45"/>
      <c r="P63" s="45"/>
    </row>
    <row r="64">
      <c r="F64" s="45"/>
      <c r="G64" s="45"/>
      <c r="I64" s="45"/>
      <c r="J64" s="45"/>
      <c r="L64" s="45"/>
      <c r="M64" s="45"/>
      <c r="P64" s="45"/>
    </row>
    <row r="65">
      <c r="F65" s="45"/>
      <c r="G65" s="45"/>
      <c r="I65" s="45"/>
      <c r="J65" s="45"/>
      <c r="L65" s="45"/>
      <c r="M65" s="45"/>
      <c r="P65" s="45"/>
    </row>
    <row r="66">
      <c r="F66" s="45"/>
      <c r="G66" s="45"/>
      <c r="I66" s="45"/>
      <c r="J66" s="45"/>
      <c r="L66" s="45"/>
      <c r="M66" s="45"/>
      <c r="P66" s="45"/>
    </row>
    <row r="67">
      <c r="F67" s="45"/>
      <c r="G67" s="45"/>
      <c r="I67" s="45"/>
      <c r="J67" s="45"/>
      <c r="L67" s="45"/>
      <c r="M67" s="45"/>
      <c r="P67" s="45"/>
    </row>
    <row r="68">
      <c r="F68" s="45"/>
      <c r="G68" s="45"/>
      <c r="I68" s="45"/>
      <c r="J68" s="45"/>
      <c r="L68" s="45"/>
      <c r="M68" s="45"/>
      <c r="P68" s="45"/>
    </row>
    <row r="69">
      <c r="F69" s="45"/>
      <c r="G69" s="45"/>
      <c r="I69" s="45"/>
      <c r="J69" s="45"/>
      <c r="L69" s="45"/>
      <c r="M69" s="45"/>
      <c r="P69" s="45"/>
    </row>
    <row r="70">
      <c r="F70" s="45"/>
      <c r="G70" s="45"/>
      <c r="I70" s="45"/>
      <c r="J70" s="45"/>
      <c r="L70" s="45"/>
      <c r="M70" s="45"/>
      <c r="P70" s="45"/>
    </row>
    <row r="71">
      <c r="F71" s="45"/>
      <c r="G71" s="45"/>
      <c r="I71" s="45"/>
      <c r="J71" s="45"/>
      <c r="L71" s="45"/>
      <c r="M71" s="45"/>
      <c r="P71" s="45"/>
    </row>
    <row r="72">
      <c r="F72" s="45"/>
      <c r="G72" s="45"/>
      <c r="I72" s="45"/>
      <c r="J72" s="45"/>
      <c r="L72" s="45"/>
      <c r="M72" s="45"/>
      <c r="P72" s="45"/>
    </row>
    <row r="73">
      <c r="F73" s="45"/>
      <c r="G73" s="45"/>
      <c r="I73" s="45"/>
      <c r="J73" s="45"/>
      <c r="L73" s="45"/>
      <c r="M73" s="45"/>
      <c r="P73" s="45"/>
    </row>
    <row r="74">
      <c r="F74" s="45"/>
      <c r="G74" s="45"/>
      <c r="I74" s="45"/>
      <c r="J74" s="45"/>
      <c r="L74" s="45"/>
      <c r="M74" s="45"/>
      <c r="P74" s="45"/>
    </row>
    <row r="75">
      <c r="F75" s="45"/>
      <c r="G75" s="45"/>
      <c r="I75" s="45"/>
      <c r="J75" s="45"/>
      <c r="L75" s="45"/>
      <c r="M75" s="45"/>
      <c r="P75" s="45"/>
    </row>
    <row r="76">
      <c r="F76" s="45"/>
      <c r="G76" s="45"/>
      <c r="I76" s="45"/>
      <c r="J76" s="45"/>
      <c r="L76" s="45"/>
      <c r="M76" s="45"/>
      <c r="P76" s="45"/>
    </row>
    <row r="77">
      <c r="F77" s="45"/>
      <c r="G77" s="45"/>
      <c r="I77" s="45"/>
      <c r="J77" s="45"/>
      <c r="L77" s="45"/>
      <c r="M77" s="45"/>
      <c r="P77" s="45"/>
    </row>
    <row r="78">
      <c r="F78" s="45"/>
      <c r="G78" s="45"/>
      <c r="I78" s="45"/>
      <c r="J78" s="45"/>
      <c r="L78" s="45"/>
      <c r="M78" s="45"/>
      <c r="P78" s="45"/>
    </row>
    <row r="79">
      <c r="F79" s="45"/>
      <c r="G79" s="45"/>
      <c r="I79" s="45"/>
      <c r="J79" s="45"/>
      <c r="L79" s="45"/>
      <c r="M79" s="45"/>
      <c r="P79" s="45"/>
    </row>
    <row r="80">
      <c r="F80" s="45"/>
      <c r="G80" s="45"/>
      <c r="I80" s="45"/>
      <c r="J80" s="45"/>
      <c r="L80" s="45"/>
      <c r="M80" s="45"/>
      <c r="P80" s="45"/>
    </row>
    <row r="81">
      <c r="F81" s="45"/>
      <c r="G81" s="45"/>
      <c r="I81" s="45"/>
      <c r="J81" s="45"/>
      <c r="L81" s="45"/>
      <c r="M81" s="45"/>
      <c r="P81" s="45"/>
    </row>
    <row r="82">
      <c r="F82" s="45"/>
      <c r="G82" s="45"/>
      <c r="I82" s="45"/>
      <c r="J82" s="45"/>
      <c r="L82" s="45"/>
      <c r="M82" s="45"/>
      <c r="P82" s="45"/>
    </row>
    <row r="83">
      <c r="F83" s="45"/>
      <c r="G83" s="45"/>
      <c r="I83" s="45"/>
      <c r="J83" s="45"/>
      <c r="L83" s="45"/>
      <c r="M83" s="45"/>
      <c r="P83" s="45"/>
    </row>
    <row r="84">
      <c r="F84" s="45"/>
      <c r="G84" s="45"/>
      <c r="I84" s="45"/>
      <c r="J84" s="45"/>
      <c r="L84" s="45"/>
      <c r="M84" s="45"/>
      <c r="P84" s="45"/>
    </row>
    <row r="85">
      <c r="F85" s="45"/>
      <c r="G85" s="45"/>
      <c r="I85" s="45"/>
      <c r="J85" s="45"/>
      <c r="L85" s="45"/>
      <c r="M85" s="45"/>
      <c r="P85" s="45"/>
    </row>
    <row r="86">
      <c r="F86" s="45"/>
      <c r="G86" s="45"/>
      <c r="I86" s="45"/>
      <c r="J86" s="45"/>
      <c r="L86" s="45"/>
      <c r="M86" s="45"/>
      <c r="P86" s="45"/>
    </row>
    <row r="87">
      <c r="F87" s="45"/>
      <c r="G87" s="45"/>
      <c r="I87" s="45"/>
      <c r="J87" s="45"/>
      <c r="L87" s="45"/>
      <c r="M87" s="45"/>
      <c r="P87" s="45"/>
    </row>
    <row r="88">
      <c r="F88" s="45"/>
      <c r="G88" s="45"/>
      <c r="I88" s="45"/>
      <c r="J88" s="45"/>
      <c r="L88" s="45"/>
      <c r="M88" s="45"/>
      <c r="P88" s="45"/>
    </row>
    <row r="89">
      <c r="F89" s="45"/>
      <c r="G89" s="45"/>
      <c r="I89" s="45"/>
      <c r="J89" s="45"/>
      <c r="L89" s="45"/>
      <c r="M89" s="45"/>
      <c r="P89" s="45"/>
    </row>
    <row r="90">
      <c r="F90" s="45"/>
      <c r="G90" s="45"/>
      <c r="I90" s="45"/>
      <c r="J90" s="45"/>
      <c r="L90" s="45"/>
      <c r="M90" s="45"/>
      <c r="P90" s="45"/>
    </row>
    <row r="91">
      <c r="F91" s="45"/>
      <c r="G91" s="45"/>
      <c r="I91" s="45"/>
      <c r="J91" s="45"/>
      <c r="L91" s="45"/>
      <c r="M91" s="45"/>
      <c r="P91" s="45"/>
    </row>
    <row r="92">
      <c r="F92" s="45"/>
      <c r="G92" s="45"/>
      <c r="I92" s="45"/>
      <c r="J92" s="45"/>
      <c r="L92" s="45"/>
      <c r="M92" s="45"/>
      <c r="P92" s="45"/>
    </row>
    <row r="93">
      <c r="F93" s="45"/>
      <c r="G93" s="45"/>
      <c r="I93" s="45"/>
      <c r="J93" s="45"/>
      <c r="L93" s="45"/>
      <c r="M93" s="45"/>
      <c r="P93" s="45"/>
    </row>
    <row r="94">
      <c r="F94" s="45"/>
      <c r="G94" s="45"/>
      <c r="I94" s="45"/>
      <c r="J94" s="45"/>
      <c r="L94" s="45"/>
      <c r="M94" s="45"/>
      <c r="P94" s="45"/>
    </row>
    <row r="95">
      <c r="F95" s="45"/>
      <c r="G95" s="45"/>
      <c r="I95" s="45"/>
      <c r="J95" s="45"/>
      <c r="L95" s="45"/>
      <c r="M95" s="45"/>
      <c r="P95" s="45"/>
    </row>
    <row r="96">
      <c r="F96" s="45"/>
      <c r="G96" s="45"/>
      <c r="I96" s="45"/>
      <c r="J96" s="45"/>
      <c r="L96" s="45"/>
      <c r="M96" s="45"/>
      <c r="P96" s="45"/>
    </row>
    <row r="97">
      <c r="F97" s="45"/>
      <c r="G97" s="45"/>
      <c r="I97" s="45"/>
      <c r="J97" s="45"/>
      <c r="L97" s="45"/>
      <c r="M97" s="45"/>
      <c r="P97" s="45"/>
    </row>
    <row r="98">
      <c r="F98" s="45"/>
      <c r="G98" s="45"/>
      <c r="I98" s="45"/>
      <c r="J98" s="45"/>
      <c r="L98" s="45"/>
      <c r="M98" s="45"/>
      <c r="P98" s="45"/>
    </row>
    <row r="99">
      <c r="F99" s="45"/>
      <c r="G99" s="45"/>
      <c r="I99" s="45"/>
      <c r="J99" s="45"/>
      <c r="L99" s="45"/>
      <c r="M99" s="45"/>
      <c r="P99" s="45"/>
    </row>
    <row r="100">
      <c r="F100" s="45"/>
      <c r="G100" s="45"/>
      <c r="I100" s="45"/>
      <c r="J100" s="45"/>
      <c r="L100" s="45"/>
      <c r="M100" s="45"/>
      <c r="P100" s="45"/>
    </row>
    <row r="101">
      <c r="F101" s="45"/>
      <c r="G101" s="45"/>
      <c r="I101" s="45"/>
      <c r="J101" s="45"/>
      <c r="L101" s="45"/>
      <c r="M101" s="45"/>
      <c r="P101" s="45"/>
    </row>
    <row r="102">
      <c r="F102" s="45"/>
      <c r="G102" s="45"/>
      <c r="I102" s="45"/>
      <c r="J102" s="45"/>
      <c r="L102" s="45"/>
      <c r="M102" s="45"/>
      <c r="P102" s="45"/>
    </row>
    <row r="103">
      <c r="F103" s="45"/>
      <c r="G103" s="45"/>
      <c r="I103" s="45"/>
      <c r="J103" s="45"/>
      <c r="L103" s="45"/>
      <c r="M103" s="45"/>
      <c r="P103" s="45"/>
    </row>
    <row r="104">
      <c r="F104" s="45"/>
      <c r="G104" s="45"/>
      <c r="I104" s="45"/>
      <c r="J104" s="45"/>
      <c r="L104" s="45"/>
      <c r="M104" s="45"/>
      <c r="P104" s="45"/>
    </row>
    <row r="105">
      <c r="F105" s="45"/>
      <c r="G105" s="45"/>
      <c r="I105" s="45"/>
      <c r="J105" s="45"/>
      <c r="L105" s="45"/>
      <c r="M105" s="45"/>
      <c r="P105" s="45"/>
    </row>
    <row r="106">
      <c r="F106" s="45"/>
      <c r="G106" s="45"/>
      <c r="I106" s="45"/>
      <c r="J106" s="45"/>
      <c r="L106" s="45"/>
      <c r="M106" s="45"/>
      <c r="P106" s="45"/>
    </row>
    <row r="107">
      <c r="F107" s="45"/>
      <c r="G107" s="45"/>
      <c r="I107" s="45"/>
      <c r="J107" s="45"/>
      <c r="L107" s="45"/>
      <c r="M107" s="45"/>
      <c r="P107" s="45"/>
    </row>
    <row r="108">
      <c r="F108" s="45"/>
      <c r="G108" s="45"/>
      <c r="I108" s="45"/>
      <c r="J108" s="45"/>
      <c r="L108" s="45"/>
      <c r="M108" s="45"/>
      <c r="P108" s="45"/>
    </row>
    <row r="109">
      <c r="F109" s="45"/>
      <c r="G109" s="45"/>
      <c r="I109" s="45"/>
      <c r="J109" s="45"/>
      <c r="L109" s="45"/>
      <c r="M109" s="45"/>
      <c r="P109" s="45"/>
    </row>
    <row r="110">
      <c r="F110" s="45"/>
      <c r="G110" s="45"/>
      <c r="I110" s="45"/>
      <c r="J110" s="45"/>
      <c r="L110" s="45"/>
      <c r="M110" s="45"/>
      <c r="P110" s="45"/>
    </row>
    <row r="111">
      <c r="F111" s="45"/>
      <c r="G111" s="45"/>
      <c r="I111" s="45"/>
      <c r="J111" s="45"/>
      <c r="L111" s="45"/>
      <c r="M111" s="45"/>
      <c r="P111" s="45"/>
    </row>
    <row r="112">
      <c r="F112" s="45"/>
      <c r="G112" s="45"/>
      <c r="I112" s="45"/>
      <c r="J112" s="45"/>
      <c r="L112" s="45"/>
      <c r="M112" s="45"/>
      <c r="P112" s="45"/>
    </row>
    <row r="113">
      <c r="F113" s="45"/>
      <c r="G113" s="45"/>
      <c r="I113" s="45"/>
      <c r="J113" s="45"/>
      <c r="L113" s="45"/>
      <c r="M113" s="45"/>
      <c r="P113" s="45"/>
    </row>
    <row r="114">
      <c r="F114" s="45"/>
      <c r="G114" s="45"/>
      <c r="I114" s="45"/>
      <c r="J114" s="45"/>
      <c r="L114" s="45"/>
      <c r="M114" s="45"/>
      <c r="P114" s="45"/>
    </row>
    <row r="115">
      <c r="F115" s="45"/>
      <c r="G115" s="45"/>
      <c r="I115" s="45"/>
      <c r="J115" s="45"/>
      <c r="L115" s="45"/>
      <c r="M115" s="45"/>
      <c r="P115" s="45"/>
    </row>
    <row r="116">
      <c r="F116" s="45"/>
      <c r="G116" s="45"/>
      <c r="I116" s="45"/>
      <c r="J116" s="45"/>
      <c r="L116" s="45"/>
      <c r="M116" s="45"/>
      <c r="P116" s="45"/>
    </row>
    <row r="117">
      <c r="F117" s="45"/>
      <c r="G117" s="45"/>
      <c r="I117" s="45"/>
      <c r="J117" s="45"/>
      <c r="L117" s="45"/>
      <c r="M117" s="45"/>
      <c r="P117" s="45"/>
    </row>
    <row r="118">
      <c r="F118" s="45"/>
      <c r="G118" s="45"/>
      <c r="I118" s="45"/>
      <c r="J118" s="45"/>
      <c r="L118" s="45"/>
      <c r="M118" s="45"/>
      <c r="P118" s="45"/>
    </row>
    <row r="119">
      <c r="F119" s="45"/>
      <c r="G119" s="45"/>
      <c r="I119" s="45"/>
      <c r="J119" s="45"/>
      <c r="L119" s="45"/>
      <c r="M119" s="45"/>
      <c r="P119" s="45"/>
    </row>
    <row r="120">
      <c r="F120" s="45"/>
      <c r="G120" s="45"/>
      <c r="I120" s="45"/>
      <c r="J120" s="45"/>
      <c r="L120" s="45"/>
      <c r="M120" s="45"/>
      <c r="P120" s="45"/>
    </row>
    <row r="121">
      <c r="F121" s="45"/>
      <c r="G121" s="45"/>
      <c r="I121" s="45"/>
      <c r="J121" s="45"/>
      <c r="L121" s="45"/>
      <c r="M121" s="45"/>
      <c r="P121" s="45"/>
    </row>
    <row r="122">
      <c r="F122" s="45"/>
      <c r="G122" s="45"/>
      <c r="I122" s="45"/>
      <c r="J122" s="45"/>
      <c r="L122" s="45"/>
      <c r="M122" s="45"/>
      <c r="P122" s="45"/>
    </row>
    <row r="123">
      <c r="F123" s="45"/>
      <c r="G123" s="45"/>
      <c r="I123" s="45"/>
      <c r="J123" s="45"/>
      <c r="L123" s="45"/>
      <c r="M123" s="45"/>
      <c r="P123" s="45"/>
    </row>
    <row r="124">
      <c r="F124" s="45"/>
      <c r="G124" s="45"/>
      <c r="I124" s="45"/>
      <c r="J124" s="45"/>
      <c r="L124" s="45"/>
      <c r="M124" s="45"/>
      <c r="P124" s="45"/>
    </row>
    <row r="125">
      <c r="F125" s="45"/>
      <c r="G125" s="45"/>
      <c r="I125" s="45"/>
      <c r="J125" s="45"/>
      <c r="L125" s="45"/>
      <c r="M125" s="45"/>
      <c r="P125" s="45"/>
    </row>
    <row r="126">
      <c r="F126" s="45"/>
      <c r="G126" s="45"/>
      <c r="I126" s="45"/>
      <c r="J126" s="45"/>
      <c r="L126" s="45"/>
      <c r="M126" s="45"/>
      <c r="P126" s="45"/>
    </row>
    <row r="127">
      <c r="F127" s="45"/>
      <c r="G127" s="45"/>
      <c r="I127" s="45"/>
      <c r="J127" s="45"/>
      <c r="L127" s="45"/>
      <c r="M127" s="45"/>
      <c r="P127" s="45"/>
    </row>
    <row r="128">
      <c r="F128" s="45"/>
      <c r="G128" s="45"/>
      <c r="I128" s="45"/>
      <c r="J128" s="45"/>
      <c r="L128" s="45"/>
      <c r="M128" s="45"/>
      <c r="P128" s="45"/>
    </row>
    <row r="129">
      <c r="F129" s="45"/>
      <c r="G129" s="45"/>
      <c r="I129" s="45"/>
      <c r="J129" s="45"/>
      <c r="L129" s="45"/>
      <c r="M129" s="45"/>
      <c r="P129" s="45"/>
    </row>
    <row r="130">
      <c r="F130" s="45"/>
      <c r="G130" s="45"/>
      <c r="I130" s="45"/>
      <c r="J130" s="45"/>
      <c r="L130" s="45"/>
      <c r="M130" s="45"/>
      <c r="P130" s="45"/>
    </row>
    <row r="131">
      <c r="F131" s="45"/>
      <c r="G131" s="45"/>
      <c r="I131" s="45"/>
      <c r="J131" s="45"/>
      <c r="L131" s="45"/>
      <c r="M131" s="45"/>
      <c r="P131" s="45"/>
    </row>
    <row r="132">
      <c r="F132" s="45"/>
      <c r="G132" s="45"/>
      <c r="I132" s="45"/>
      <c r="J132" s="45"/>
      <c r="L132" s="45"/>
      <c r="M132" s="45"/>
      <c r="P132" s="45"/>
    </row>
    <row r="133">
      <c r="F133" s="45"/>
      <c r="G133" s="45"/>
      <c r="I133" s="45"/>
      <c r="J133" s="45"/>
      <c r="L133" s="45"/>
      <c r="M133" s="45"/>
      <c r="P133" s="45"/>
    </row>
    <row r="134">
      <c r="F134" s="45"/>
      <c r="G134" s="45"/>
      <c r="I134" s="45"/>
      <c r="J134" s="45"/>
      <c r="L134" s="45"/>
      <c r="M134" s="45"/>
      <c r="P134" s="45"/>
    </row>
    <row r="135">
      <c r="F135" s="45"/>
      <c r="G135" s="45"/>
      <c r="I135" s="45"/>
      <c r="J135" s="45"/>
      <c r="L135" s="45"/>
      <c r="M135" s="45"/>
      <c r="P135" s="45"/>
    </row>
    <row r="136">
      <c r="F136" s="45"/>
      <c r="G136" s="45"/>
      <c r="I136" s="45"/>
      <c r="J136" s="45"/>
      <c r="L136" s="45"/>
      <c r="M136" s="45"/>
      <c r="P136" s="45"/>
    </row>
    <row r="137">
      <c r="F137" s="45"/>
      <c r="G137" s="45"/>
      <c r="I137" s="45"/>
      <c r="J137" s="45"/>
      <c r="L137" s="45"/>
      <c r="M137" s="45"/>
      <c r="P137" s="45"/>
    </row>
    <row r="138">
      <c r="F138" s="45"/>
      <c r="G138" s="45"/>
      <c r="I138" s="45"/>
      <c r="J138" s="45"/>
      <c r="L138" s="45"/>
      <c r="M138" s="45"/>
      <c r="P138" s="45"/>
    </row>
    <row r="139">
      <c r="F139" s="45"/>
      <c r="G139" s="45"/>
      <c r="I139" s="45"/>
      <c r="J139" s="45"/>
      <c r="L139" s="45"/>
      <c r="M139" s="45"/>
      <c r="P139" s="45"/>
    </row>
    <row r="140">
      <c r="F140" s="45"/>
      <c r="G140" s="45"/>
      <c r="I140" s="45"/>
      <c r="J140" s="45"/>
      <c r="L140" s="45"/>
      <c r="M140" s="45"/>
      <c r="P140" s="45"/>
    </row>
    <row r="141">
      <c r="F141" s="45"/>
      <c r="G141" s="45"/>
      <c r="I141" s="45"/>
      <c r="J141" s="45"/>
      <c r="L141" s="45"/>
      <c r="M141" s="45"/>
      <c r="P141" s="45"/>
    </row>
    <row r="142">
      <c r="F142" s="45"/>
      <c r="G142" s="45"/>
      <c r="I142" s="45"/>
      <c r="J142" s="45"/>
      <c r="L142" s="45"/>
      <c r="M142" s="45"/>
      <c r="P142" s="45"/>
    </row>
    <row r="143">
      <c r="F143" s="45"/>
      <c r="G143" s="45"/>
      <c r="I143" s="45"/>
      <c r="J143" s="45"/>
      <c r="L143" s="45"/>
      <c r="M143" s="45"/>
      <c r="P143" s="45"/>
    </row>
    <row r="144">
      <c r="F144" s="45"/>
      <c r="G144" s="45"/>
      <c r="I144" s="45"/>
      <c r="J144" s="45"/>
      <c r="L144" s="45"/>
      <c r="M144" s="45"/>
      <c r="P144" s="45"/>
    </row>
    <row r="145">
      <c r="F145" s="45"/>
      <c r="G145" s="45"/>
      <c r="I145" s="45"/>
      <c r="J145" s="45"/>
      <c r="L145" s="45"/>
      <c r="M145" s="45"/>
      <c r="P145" s="45"/>
    </row>
    <row r="146">
      <c r="F146" s="45"/>
      <c r="G146" s="45"/>
      <c r="I146" s="45"/>
      <c r="J146" s="45"/>
      <c r="L146" s="45"/>
      <c r="M146" s="45"/>
      <c r="P146" s="45"/>
    </row>
    <row r="147">
      <c r="F147" s="45"/>
      <c r="G147" s="45"/>
      <c r="I147" s="45"/>
      <c r="J147" s="45"/>
      <c r="L147" s="45"/>
      <c r="M147" s="45"/>
      <c r="P147" s="45"/>
    </row>
    <row r="148">
      <c r="F148" s="45"/>
      <c r="G148" s="45"/>
      <c r="I148" s="45"/>
      <c r="J148" s="45"/>
      <c r="L148" s="45"/>
      <c r="M148" s="45"/>
      <c r="P148" s="45"/>
    </row>
    <row r="149">
      <c r="F149" s="45"/>
      <c r="G149" s="45"/>
      <c r="I149" s="45"/>
      <c r="J149" s="45"/>
      <c r="L149" s="45"/>
      <c r="M149" s="45"/>
      <c r="P149" s="45"/>
    </row>
    <row r="150">
      <c r="F150" s="45"/>
      <c r="G150" s="45"/>
      <c r="I150" s="45"/>
      <c r="J150" s="45"/>
      <c r="L150" s="45"/>
      <c r="M150" s="45"/>
      <c r="P150" s="45"/>
    </row>
    <row r="151">
      <c r="F151" s="45"/>
      <c r="G151" s="45"/>
      <c r="I151" s="45"/>
      <c r="J151" s="45"/>
      <c r="L151" s="45"/>
      <c r="M151" s="45"/>
      <c r="P151" s="45"/>
    </row>
    <row r="152">
      <c r="F152" s="45"/>
      <c r="G152" s="45"/>
      <c r="I152" s="45"/>
      <c r="J152" s="45"/>
      <c r="L152" s="45"/>
      <c r="M152" s="45"/>
      <c r="P152" s="45"/>
    </row>
    <row r="153">
      <c r="F153" s="45"/>
      <c r="G153" s="45"/>
      <c r="I153" s="45"/>
      <c r="J153" s="45"/>
      <c r="L153" s="45"/>
      <c r="M153" s="45"/>
      <c r="P153" s="45"/>
    </row>
    <row r="154">
      <c r="F154" s="45"/>
      <c r="G154" s="45"/>
      <c r="I154" s="45"/>
      <c r="J154" s="45"/>
      <c r="L154" s="45"/>
      <c r="M154" s="45"/>
      <c r="P154" s="45"/>
    </row>
    <row r="155">
      <c r="F155" s="45"/>
      <c r="G155" s="45"/>
      <c r="I155" s="45"/>
      <c r="J155" s="45"/>
      <c r="L155" s="45"/>
      <c r="M155" s="45"/>
      <c r="P155" s="45"/>
    </row>
    <row r="156">
      <c r="F156" s="45"/>
      <c r="G156" s="45"/>
      <c r="I156" s="45"/>
      <c r="J156" s="45"/>
      <c r="L156" s="45"/>
      <c r="M156" s="45"/>
      <c r="P156" s="45"/>
    </row>
    <row r="157">
      <c r="F157" s="45"/>
      <c r="G157" s="45"/>
      <c r="I157" s="45"/>
      <c r="J157" s="45"/>
      <c r="L157" s="45"/>
      <c r="M157" s="45"/>
      <c r="P157" s="45"/>
    </row>
    <row r="158">
      <c r="F158" s="45"/>
      <c r="G158" s="45"/>
      <c r="I158" s="45"/>
      <c r="J158" s="45"/>
      <c r="L158" s="45"/>
      <c r="M158" s="45"/>
      <c r="P158" s="45"/>
    </row>
    <row r="159">
      <c r="F159" s="45"/>
      <c r="G159" s="45"/>
      <c r="I159" s="45"/>
      <c r="J159" s="45"/>
      <c r="L159" s="45"/>
      <c r="M159" s="45"/>
      <c r="P159" s="45"/>
    </row>
    <row r="160">
      <c r="F160" s="45"/>
      <c r="G160" s="45"/>
      <c r="I160" s="45"/>
      <c r="J160" s="45"/>
      <c r="L160" s="45"/>
      <c r="M160" s="45"/>
      <c r="P160" s="45"/>
    </row>
    <row r="161">
      <c r="F161" s="45"/>
      <c r="G161" s="45"/>
      <c r="I161" s="45"/>
      <c r="J161" s="45"/>
      <c r="L161" s="45"/>
      <c r="M161" s="45"/>
      <c r="P161" s="45"/>
    </row>
    <row r="162">
      <c r="F162" s="45"/>
      <c r="G162" s="45"/>
      <c r="I162" s="45"/>
      <c r="J162" s="45"/>
      <c r="L162" s="45"/>
      <c r="M162" s="45"/>
      <c r="P162" s="45"/>
    </row>
    <row r="163">
      <c r="F163" s="45"/>
      <c r="G163" s="45"/>
      <c r="I163" s="45"/>
      <c r="J163" s="45"/>
      <c r="L163" s="45"/>
      <c r="M163" s="45"/>
      <c r="P163" s="45"/>
    </row>
    <row r="164">
      <c r="F164" s="45"/>
      <c r="G164" s="45"/>
      <c r="I164" s="45"/>
      <c r="J164" s="45"/>
      <c r="L164" s="45"/>
      <c r="M164" s="45"/>
      <c r="P164" s="45"/>
    </row>
    <row r="165">
      <c r="F165" s="45"/>
      <c r="G165" s="45"/>
      <c r="I165" s="45"/>
      <c r="J165" s="45"/>
      <c r="L165" s="45"/>
      <c r="M165" s="45"/>
      <c r="P165" s="45"/>
    </row>
    <row r="166">
      <c r="F166" s="45"/>
      <c r="G166" s="45"/>
      <c r="I166" s="45"/>
      <c r="J166" s="45"/>
      <c r="L166" s="45"/>
      <c r="M166" s="45"/>
      <c r="P166" s="45"/>
    </row>
    <row r="167">
      <c r="F167" s="45"/>
      <c r="G167" s="45"/>
      <c r="I167" s="45"/>
      <c r="J167" s="45"/>
      <c r="L167" s="45"/>
      <c r="M167" s="45"/>
      <c r="P167" s="45"/>
    </row>
    <row r="168">
      <c r="F168" s="45"/>
      <c r="G168" s="45"/>
      <c r="I168" s="45"/>
      <c r="J168" s="45"/>
      <c r="L168" s="45"/>
      <c r="M168" s="45"/>
      <c r="P168" s="45"/>
    </row>
    <row r="169">
      <c r="F169" s="45"/>
      <c r="G169" s="45"/>
      <c r="I169" s="45"/>
      <c r="J169" s="45"/>
      <c r="L169" s="45"/>
      <c r="M169" s="45"/>
      <c r="P169" s="45"/>
    </row>
    <row r="170">
      <c r="F170" s="45"/>
      <c r="G170" s="45"/>
      <c r="I170" s="45"/>
      <c r="J170" s="45"/>
      <c r="L170" s="45"/>
      <c r="M170" s="45"/>
      <c r="P170" s="45"/>
    </row>
    <row r="171">
      <c r="F171" s="45"/>
      <c r="G171" s="45"/>
      <c r="I171" s="45"/>
      <c r="J171" s="45"/>
      <c r="L171" s="45"/>
      <c r="M171" s="45"/>
      <c r="P171" s="45"/>
    </row>
    <row r="172">
      <c r="F172" s="45"/>
      <c r="G172" s="45"/>
      <c r="I172" s="45"/>
      <c r="J172" s="45"/>
      <c r="L172" s="45"/>
      <c r="M172" s="45"/>
      <c r="P172" s="45"/>
    </row>
    <row r="173">
      <c r="F173" s="45"/>
      <c r="G173" s="45"/>
      <c r="I173" s="45"/>
      <c r="J173" s="45"/>
      <c r="L173" s="45"/>
      <c r="M173" s="45"/>
      <c r="P173" s="45"/>
    </row>
    <row r="174">
      <c r="F174" s="45"/>
      <c r="G174" s="45"/>
      <c r="I174" s="45"/>
      <c r="J174" s="45"/>
      <c r="L174" s="45"/>
      <c r="M174" s="45"/>
      <c r="P174" s="45"/>
    </row>
    <row r="175">
      <c r="F175" s="45"/>
      <c r="G175" s="45"/>
      <c r="I175" s="45"/>
      <c r="J175" s="45"/>
      <c r="L175" s="45"/>
      <c r="M175" s="45"/>
      <c r="P175" s="45"/>
    </row>
    <row r="176">
      <c r="F176" s="45"/>
      <c r="G176" s="45"/>
      <c r="I176" s="45"/>
      <c r="J176" s="45"/>
      <c r="L176" s="45"/>
      <c r="M176" s="45"/>
      <c r="P176" s="45"/>
    </row>
    <row r="177">
      <c r="F177" s="45"/>
      <c r="G177" s="45"/>
      <c r="I177" s="45"/>
      <c r="J177" s="45"/>
      <c r="L177" s="45"/>
      <c r="M177" s="45"/>
      <c r="P177" s="45"/>
    </row>
    <row r="178">
      <c r="F178" s="45"/>
      <c r="G178" s="45"/>
      <c r="I178" s="45"/>
      <c r="J178" s="45"/>
      <c r="L178" s="45"/>
      <c r="M178" s="45"/>
      <c r="P178" s="45"/>
    </row>
    <row r="179">
      <c r="F179" s="45"/>
      <c r="G179" s="45"/>
      <c r="I179" s="45"/>
      <c r="J179" s="45"/>
      <c r="L179" s="45"/>
      <c r="M179" s="45"/>
      <c r="P179" s="45"/>
    </row>
    <row r="180">
      <c r="F180" s="45"/>
      <c r="G180" s="45"/>
      <c r="I180" s="45"/>
      <c r="J180" s="45"/>
      <c r="L180" s="45"/>
      <c r="M180" s="45"/>
      <c r="P180" s="45"/>
    </row>
    <row r="181">
      <c r="F181" s="45"/>
      <c r="G181" s="45"/>
      <c r="I181" s="45"/>
      <c r="J181" s="45"/>
      <c r="L181" s="45"/>
      <c r="M181" s="45"/>
      <c r="P181" s="45"/>
    </row>
    <row r="182">
      <c r="F182" s="45"/>
      <c r="G182" s="45"/>
      <c r="I182" s="45"/>
      <c r="J182" s="45"/>
      <c r="L182" s="45"/>
      <c r="M182" s="45"/>
      <c r="P182" s="45"/>
    </row>
    <row r="183">
      <c r="F183" s="45"/>
      <c r="G183" s="45"/>
      <c r="I183" s="45"/>
      <c r="J183" s="45"/>
      <c r="L183" s="45"/>
      <c r="M183" s="45"/>
      <c r="P183" s="45"/>
    </row>
    <row r="184">
      <c r="F184" s="45"/>
      <c r="G184" s="45"/>
      <c r="I184" s="45"/>
      <c r="J184" s="45"/>
      <c r="L184" s="45"/>
      <c r="M184" s="45"/>
      <c r="P184" s="45"/>
    </row>
    <row r="185">
      <c r="F185" s="45"/>
      <c r="G185" s="45"/>
      <c r="I185" s="45"/>
      <c r="J185" s="45"/>
      <c r="L185" s="45"/>
      <c r="M185" s="45"/>
      <c r="P185" s="45"/>
    </row>
    <row r="186">
      <c r="F186" s="45"/>
      <c r="G186" s="45"/>
      <c r="I186" s="45"/>
      <c r="J186" s="45"/>
      <c r="L186" s="45"/>
      <c r="M186" s="45"/>
      <c r="P186" s="45"/>
    </row>
    <row r="187">
      <c r="F187" s="45"/>
      <c r="G187" s="45"/>
      <c r="I187" s="45"/>
      <c r="J187" s="45"/>
      <c r="L187" s="45"/>
      <c r="M187" s="45"/>
      <c r="P187" s="45"/>
    </row>
    <row r="188">
      <c r="F188" s="45"/>
      <c r="G188" s="45"/>
      <c r="I188" s="45"/>
      <c r="J188" s="45"/>
      <c r="L188" s="45"/>
      <c r="M188" s="45"/>
      <c r="P188" s="45"/>
    </row>
    <row r="189">
      <c r="F189" s="45"/>
      <c r="G189" s="45"/>
      <c r="I189" s="45"/>
      <c r="J189" s="45"/>
      <c r="L189" s="45"/>
      <c r="M189" s="45"/>
      <c r="P189" s="45"/>
    </row>
    <row r="190">
      <c r="F190" s="45"/>
      <c r="G190" s="45"/>
      <c r="I190" s="45"/>
      <c r="J190" s="45"/>
      <c r="L190" s="45"/>
      <c r="M190" s="45"/>
      <c r="P190" s="45"/>
    </row>
    <row r="191">
      <c r="F191" s="45"/>
      <c r="G191" s="45"/>
      <c r="I191" s="45"/>
      <c r="J191" s="45"/>
      <c r="L191" s="45"/>
      <c r="M191" s="45"/>
      <c r="P191" s="45"/>
    </row>
    <row r="192">
      <c r="F192" s="45"/>
      <c r="G192" s="45"/>
      <c r="I192" s="45"/>
      <c r="J192" s="45"/>
      <c r="L192" s="45"/>
      <c r="M192" s="45"/>
      <c r="P192" s="45"/>
    </row>
    <row r="193">
      <c r="F193" s="45"/>
      <c r="G193" s="45"/>
      <c r="I193" s="45"/>
      <c r="J193" s="45"/>
      <c r="L193" s="45"/>
      <c r="M193" s="45"/>
      <c r="P193" s="45"/>
    </row>
    <row r="194">
      <c r="F194" s="45"/>
      <c r="G194" s="45"/>
      <c r="I194" s="45"/>
      <c r="J194" s="45"/>
      <c r="L194" s="45"/>
      <c r="M194" s="45"/>
      <c r="P194" s="45"/>
    </row>
    <row r="195">
      <c r="F195" s="45"/>
      <c r="G195" s="45"/>
      <c r="I195" s="45"/>
      <c r="J195" s="45"/>
      <c r="L195" s="45"/>
      <c r="M195" s="45"/>
      <c r="P195" s="45"/>
    </row>
    <row r="196">
      <c r="F196" s="45"/>
      <c r="G196" s="45"/>
      <c r="I196" s="45"/>
      <c r="J196" s="45"/>
      <c r="L196" s="45"/>
      <c r="M196" s="45"/>
      <c r="P196" s="45"/>
    </row>
    <row r="197">
      <c r="F197" s="45"/>
      <c r="G197" s="45"/>
      <c r="I197" s="45"/>
      <c r="J197" s="45"/>
      <c r="L197" s="45"/>
      <c r="M197" s="45"/>
      <c r="P197" s="45"/>
    </row>
    <row r="198">
      <c r="F198" s="45"/>
      <c r="G198" s="45"/>
      <c r="I198" s="45"/>
      <c r="J198" s="45"/>
      <c r="L198" s="45"/>
      <c r="M198" s="45"/>
      <c r="P198" s="45"/>
    </row>
    <row r="199">
      <c r="F199" s="45"/>
      <c r="G199" s="45"/>
      <c r="I199" s="45"/>
      <c r="J199" s="45"/>
      <c r="L199" s="45"/>
      <c r="M199" s="45"/>
      <c r="P199" s="45"/>
    </row>
    <row r="200">
      <c r="F200" s="45"/>
      <c r="G200" s="45"/>
      <c r="I200" s="45"/>
      <c r="J200" s="45"/>
      <c r="L200" s="45"/>
      <c r="M200" s="45"/>
      <c r="P200" s="45"/>
    </row>
    <row r="201">
      <c r="F201" s="45"/>
      <c r="G201" s="45"/>
      <c r="I201" s="45"/>
      <c r="J201" s="45"/>
      <c r="L201" s="45"/>
      <c r="M201" s="45"/>
      <c r="P201" s="45"/>
    </row>
    <row r="202">
      <c r="F202" s="45"/>
      <c r="G202" s="45"/>
      <c r="I202" s="45"/>
      <c r="J202" s="45"/>
      <c r="L202" s="45"/>
      <c r="M202" s="45"/>
      <c r="P202" s="45"/>
    </row>
    <row r="203">
      <c r="F203" s="45"/>
      <c r="G203" s="45"/>
      <c r="I203" s="45"/>
      <c r="J203" s="45"/>
      <c r="L203" s="45"/>
      <c r="M203" s="45"/>
      <c r="P203" s="45"/>
    </row>
    <row r="204">
      <c r="F204" s="45"/>
      <c r="G204" s="45"/>
      <c r="I204" s="45"/>
      <c r="J204" s="45"/>
      <c r="L204" s="45"/>
      <c r="M204" s="45"/>
      <c r="P204" s="45"/>
    </row>
    <row r="205">
      <c r="F205" s="45"/>
      <c r="G205" s="45"/>
      <c r="I205" s="45"/>
      <c r="J205" s="45"/>
      <c r="L205" s="45"/>
      <c r="M205" s="45"/>
      <c r="P205" s="45"/>
    </row>
    <row r="206">
      <c r="F206" s="45"/>
      <c r="G206" s="45"/>
      <c r="I206" s="45"/>
      <c r="J206" s="45"/>
      <c r="L206" s="45"/>
      <c r="M206" s="45"/>
      <c r="P206" s="45"/>
    </row>
    <row r="207">
      <c r="F207" s="45"/>
      <c r="G207" s="45"/>
      <c r="I207" s="45"/>
      <c r="J207" s="45"/>
      <c r="L207" s="45"/>
      <c r="M207" s="45"/>
      <c r="P207" s="45"/>
    </row>
    <row r="208">
      <c r="F208" s="45"/>
      <c r="G208" s="45"/>
      <c r="I208" s="45"/>
      <c r="J208" s="45"/>
      <c r="L208" s="45"/>
      <c r="M208" s="45"/>
      <c r="P208" s="45"/>
    </row>
    <row r="209">
      <c r="F209" s="45"/>
      <c r="G209" s="45"/>
      <c r="I209" s="45"/>
      <c r="J209" s="45"/>
      <c r="L209" s="45"/>
      <c r="M209" s="45"/>
      <c r="P209" s="45"/>
    </row>
    <row r="210">
      <c r="F210" s="45"/>
      <c r="G210" s="45"/>
      <c r="I210" s="45"/>
      <c r="J210" s="45"/>
      <c r="L210" s="45"/>
      <c r="M210" s="45"/>
      <c r="P210" s="45"/>
    </row>
    <row r="211">
      <c r="F211" s="45"/>
      <c r="G211" s="45"/>
      <c r="I211" s="45"/>
      <c r="J211" s="45"/>
      <c r="L211" s="45"/>
      <c r="M211" s="45"/>
      <c r="P211" s="45"/>
    </row>
    <row r="212">
      <c r="F212" s="45"/>
      <c r="G212" s="45"/>
      <c r="I212" s="45"/>
      <c r="J212" s="45"/>
      <c r="L212" s="45"/>
      <c r="M212" s="45"/>
      <c r="P212" s="45"/>
    </row>
    <row r="213">
      <c r="F213" s="45"/>
      <c r="G213" s="45"/>
      <c r="I213" s="45"/>
      <c r="J213" s="45"/>
      <c r="L213" s="45"/>
      <c r="M213" s="45"/>
      <c r="P213" s="45"/>
    </row>
    <row r="214">
      <c r="F214" s="45"/>
      <c r="G214" s="45"/>
      <c r="I214" s="45"/>
      <c r="J214" s="45"/>
      <c r="L214" s="45"/>
      <c r="M214" s="45"/>
      <c r="P214" s="45"/>
    </row>
    <row r="215">
      <c r="F215" s="45"/>
      <c r="G215" s="45"/>
      <c r="I215" s="45"/>
      <c r="J215" s="45"/>
      <c r="L215" s="45"/>
      <c r="M215" s="45"/>
      <c r="P215" s="45"/>
    </row>
    <row r="216">
      <c r="F216" s="45"/>
      <c r="G216" s="45"/>
      <c r="I216" s="45"/>
      <c r="J216" s="45"/>
      <c r="L216" s="45"/>
      <c r="M216" s="45"/>
      <c r="P216" s="45"/>
    </row>
    <row r="217">
      <c r="F217" s="45"/>
      <c r="G217" s="45"/>
      <c r="I217" s="45"/>
      <c r="J217" s="45"/>
      <c r="L217" s="45"/>
      <c r="M217" s="45"/>
      <c r="P217" s="45"/>
    </row>
    <row r="218">
      <c r="F218" s="45"/>
      <c r="G218" s="45"/>
      <c r="I218" s="45"/>
      <c r="J218" s="45"/>
      <c r="L218" s="45"/>
      <c r="M218" s="45"/>
      <c r="P218" s="45"/>
    </row>
    <row r="219">
      <c r="F219" s="45"/>
      <c r="G219" s="45"/>
      <c r="I219" s="45"/>
      <c r="J219" s="45"/>
      <c r="L219" s="45"/>
      <c r="M219" s="45"/>
      <c r="P219" s="45"/>
    </row>
    <row r="220">
      <c r="F220" s="45"/>
      <c r="G220" s="45"/>
      <c r="I220" s="45"/>
      <c r="J220" s="45"/>
      <c r="L220" s="45"/>
      <c r="M220" s="45"/>
      <c r="P220" s="45"/>
    </row>
    <row r="221">
      <c r="F221" s="45"/>
      <c r="G221" s="45"/>
      <c r="I221" s="45"/>
      <c r="J221" s="45"/>
      <c r="L221" s="45"/>
      <c r="M221" s="45"/>
      <c r="P221" s="45"/>
    </row>
    <row r="222">
      <c r="F222" s="45"/>
      <c r="G222" s="45"/>
      <c r="I222" s="45"/>
      <c r="J222" s="45"/>
      <c r="L222" s="45"/>
      <c r="M222" s="45"/>
      <c r="P222" s="45"/>
    </row>
    <row r="223">
      <c r="F223" s="45"/>
      <c r="G223" s="45"/>
      <c r="I223" s="45"/>
      <c r="J223" s="45"/>
      <c r="L223" s="45"/>
      <c r="M223" s="45"/>
      <c r="P223" s="45"/>
    </row>
    <row r="224">
      <c r="F224" s="45"/>
      <c r="G224" s="45"/>
      <c r="I224" s="45"/>
      <c r="J224" s="45"/>
      <c r="L224" s="45"/>
      <c r="M224" s="45"/>
      <c r="P224" s="45"/>
    </row>
    <row r="225">
      <c r="F225" s="45"/>
      <c r="G225" s="45"/>
      <c r="I225" s="45"/>
      <c r="J225" s="45"/>
      <c r="L225" s="45"/>
      <c r="M225" s="45"/>
      <c r="P225" s="45"/>
    </row>
    <row r="226">
      <c r="F226" s="45"/>
      <c r="G226" s="45"/>
      <c r="I226" s="45"/>
      <c r="J226" s="45"/>
      <c r="L226" s="45"/>
      <c r="M226" s="45"/>
      <c r="P226" s="45"/>
    </row>
    <row r="227">
      <c r="F227" s="45"/>
      <c r="G227" s="45"/>
      <c r="I227" s="45"/>
      <c r="J227" s="45"/>
      <c r="L227" s="45"/>
      <c r="M227" s="45"/>
      <c r="P227" s="45"/>
    </row>
    <row r="228">
      <c r="F228" s="45"/>
      <c r="G228" s="45"/>
      <c r="I228" s="45"/>
      <c r="J228" s="45"/>
      <c r="L228" s="45"/>
      <c r="M228" s="45"/>
      <c r="P228" s="45"/>
    </row>
    <row r="229">
      <c r="F229" s="45"/>
      <c r="G229" s="45"/>
      <c r="I229" s="45"/>
      <c r="J229" s="45"/>
      <c r="L229" s="45"/>
      <c r="M229" s="45"/>
      <c r="P229" s="45"/>
    </row>
    <row r="230">
      <c r="F230" s="45"/>
      <c r="G230" s="45"/>
      <c r="I230" s="45"/>
      <c r="J230" s="45"/>
      <c r="L230" s="45"/>
      <c r="M230" s="45"/>
      <c r="P230" s="45"/>
    </row>
    <row r="231">
      <c r="F231" s="45"/>
      <c r="G231" s="45"/>
      <c r="I231" s="45"/>
      <c r="J231" s="45"/>
      <c r="L231" s="45"/>
      <c r="M231" s="45"/>
      <c r="P231" s="45"/>
    </row>
    <row r="232">
      <c r="F232" s="45"/>
      <c r="G232" s="45"/>
      <c r="I232" s="45"/>
      <c r="J232" s="45"/>
      <c r="L232" s="45"/>
      <c r="M232" s="45"/>
      <c r="P232" s="45"/>
    </row>
    <row r="233">
      <c r="F233" s="45"/>
      <c r="G233" s="45"/>
      <c r="I233" s="45"/>
      <c r="J233" s="45"/>
      <c r="L233" s="45"/>
      <c r="M233" s="45"/>
      <c r="P233" s="45"/>
    </row>
    <row r="234">
      <c r="F234" s="45"/>
      <c r="G234" s="45"/>
      <c r="I234" s="45"/>
      <c r="J234" s="45"/>
      <c r="L234" s="45"/>
      <c r="M234" s="45"/>
      <c r="P234" s="45"/>
    </row>
    <row r="235">
      <c r="F235" s="45"/>
      <c r="G235" s="45"/>
      <c r="I235" s="45"/>
      <c r="J235" s="45"/>
      <c r="L235" s="45"/>
      <c r="M235" s="45"/>
      <c r="P235" s="45"/>
    </row>
    <row r="236">
      <c r="F236" s="45"/>
      <c r="G236" s="45"/>
      <c r="I236" s="45"/>
      <c r="J236" s="45"/>
      <c r="L236" s="45"/>
      <c r="M236" s="45"/>
      <c r="P236" s="45"/>
    </row>
    <row r="237">
      <c r="F237" s="45"/>
      <c r="G237" s="45"/>
      <c r="I237" s="45"/>
      <c r="J237" s="45"/>
      <c r="L237" s="45"/>
      <c r="M237" s="45"/>
      <c r="P237" s="45"/>
    </row>
    <row r="238">
      <c r="F238" s="45"/>
      <c r="G238" s="45"/>
      <c r="I238" s="45"/>
      <c r="J238" s="45"/>
      <c r="L238" s="45"/>
      <c r="M238" s="45"/>
      <c r="P238" s="45"/>
    </row>
    <row r="239">
      <c r="F239" s="45"/>
      <c r="G239" s="45"/>
      <c r="I239" s="45"/>
      <c r="J239" s="45"/>
      <c r="L239" s="45"/>
      <c r="M239" s="45"/>
      <c r="P239" s="45"/>
    </row>
    <row r="240">
      <c r="F240" s="45"/>
      <c r="G240" s="45"/>
      <c r="I240" s="45"/>
      <c r="J240" s="45"/>
      <c r="L240" s="45"/>
      <c r="M240" s="45"/>
      <c r="P240" s="45"/>
    </row>
    <row r="241">
      <c r="F241" s="45"/>
      <c r="G241" s="45"/>
      <c r="I241" s="45"/>
      <c r="J241" s="45"/>
      <c r="L241" s="45"/>
      <c r="M241" s="45"/>
      <c r="P241" s="45"/>
    </row>
    <row r="242">
      <c r="F242" s="45"/>
      <c r="G242" s="45"/>
      <c r="I242" s="45"/>
      <c r="J242" s="45"/>
      <c r="L242" s="45"/>
      <c r="M242" s="45"/>
      <c r="P242" s="45"/>
    </row>
    <row r="243">
      <c r="F243" s="45"/>
      <c r="G243" s="45"/>
      <c r="I243" s="45"/>
      <c r="J243" s="45"/>
      <c r="L243" s="45"/>
      <c r="M243" s="45"/>
      <c r="P243" s="45"/>
    </row>
    <row r="244">
      <c r="F244" s="45"/>
      <c r="G244" s="45"/>
      <c r="I244" s="45"/>
      <c r="J244" s="45"/>
      <c r="L244" s="45"/>
      <c r="M244" s="45"/>
      <c r="P244" s="45"/>
    </row>
    <row r="245">
      <c r="F245" s="45"/>
      <c r="G245" s="45"/>
      <c r="I245" s="45"/>
      <c r="J245" s="45"/>
      <c r="L245" s="45"/>
      <c r="M245" s="45"/>
      <c r="P245" s="45"/>
    </row>
    <row r="246">
      <c r="F246" s="45"/>
      <c r="G246" s="45"/>
      <c r="I246" s="45"/>
      <c r="J246" s="45"/>
      <c r="L246" s="45"/>
      <c r="M246" s="45"/>
      <c r="P246" s="45"/>
    </row>
    <row r="247">
      <c r="F247" s="45"/>
      <c r="G247" s="45"/>
      <c r="I247" s="45"/>
      <c r="J247" s="45"/>
      <c r="L247" s="45"/>
      <c r="M247" s="45"/>
      <c r="P247" s="45"/>
    </row>
    <row r="248">
      <c r="F248" s="45"/>
      <c r="G248" s="45"/>
      <c r="I248" s="45"/>
      <c r="J248" s="45"/>
      <c r="L248" s="45"/>
      <c r="M248" s="45"/>
      <c r="P248" s="45"/>
    </row>
    <row r="249">
      <c r="F249" s="45"/>
      <c r="G249" s="45"/>
      <c r="I249" s="45"/>
      <c r="J249" s="45"/>
      <c r="L249" s="45"/>
      <c r="M249" s="45"/>
      <c r="P249" s="45"/>
    </row>
    <row r="250">
      <c r="F250" s="45"/>
      <c r="G250" s="45"/>
      <c r="I250" s="45"/>
      <c r="J250" s="45"/>
      <c r="L250" s="45"/>
      <c r="M250" s="45"/>
      <c r="P250" s="45"/>
    </row>
    <row r="251">
      <c r="F251" s="45"/>
      <c r="G251" s="45"/>
      <c r="I251" s="45"/>
      <c r="J251" s="45"/>
      <c r="L251" s="45"/>
      <c r="M251" s="45"/>
      <c r="P251" s="45"/>
    </row>
    <row r="252">
      <c r="F252" s="45"/>
      <c r="G252" s="45"/>
      <c r="I252" s="45"/>
      <c r="J252" s="45"/>
      <c r="L252" s="45"/>
      <c r="M252" s="45"/>
      <c r="P252" s="45"/>
    </row>
    <row r="253">
      <c r="F253" s="45"/>
      <c r="G253" s="45"/>
      <c r="I253" s="45"/>
      <c r="J253" s="45"/>
      <c r="L253" s="45"/>
      <c r="M253" s="45"/>
      <c r="P253" s="45"/>
    </row>
    <row r="254">
      <c r="F254" s="45"/>
      <c r="G254" s="45"/>
      <c r="I254" s="45"/>
      <c r="J254" s="45"/>
      <c r="L254" s="45"/>
      <c r="M254" s="45"/>
      <c r="P254" s="45"/>
    </row>
    <row r="255">
      <c r="F255" s="45"/>
      <c r="G255" s="45"/>
      <c r="I255" s="45"/>
      <c r="J255" s="45"/>
      <c r="L255" s="45"/>
      <c r="M255" s="45"/>
      <c r="P255" s="45"/>
    </row>
    <row r="256">
      <c r="F256" s="45"/>
      <c r="G256" s="45"/>
      <c r="I256" s="45"/>
      <c r="J256" s="45"/>
      <c r="L256" s="45"/>
      <c r="M256" s="45"/>
      <c r="P256" s="45"/>
    </row>
    <row r="257">
      <c r="F257" s="45"/>
      <c r="G257" s="45"/>
      <c r="I257" s="45"/>
      <c r="J257" s="45"/>
      <c r="L257" s="45"/>
      <c r="M257" s="45"/>
      <c r="P257" s="45"/>
    </row>
    <row r="258">
      <c r="F258" s="45"/>
      <c r="G258" s="45"/>
      <c r="I258" s="45"/>
      <c r="J258" s="45"/>
      <c r="L258" s="45"/>
      <c r="M258" s="45"/>
      <c r="P258" s="45"/>
    </row>
    <row r="259">
      <c r="F259" s="45"/>
      <c r="G259" s="45"/>
      <c r="I259" s="45"/>
      <c r="J259" s="45"/>
      <c r="L259" s="45"/>
      <c r="M259" s="45"/>
      <c r="P259" s="45"/>
    </row>
    <row r="260">
      <c r="F260" s="45"/>
      <c r="G260" s="45"/>
      <c r="I260" s="45"/>
      <c r="J260" s="45"/>
      <c r="L260" s="45"/>
      <c r="M260" s="45"/>
      <c r="P260" s="45"/>
    </row>
    <row r="261">
      <c r="F261" s="45"/>
      <c r="G261" s="45"/>
      <c r="I261" s="45"/>
      <c r="J261" s="45"/>
      <c r="L261" s="45"/>
      <c r="M261" s="45"/>
      <c r="P261" s="45"/>
    </row>
    <row r="262">
      <c r="F262" s="45"/>
      <c r="G262" s="45"/>
      <c r="I262" s="45"/>
      <c r="J262" s="45"/>
      <c r="L262" s="45"/>
      <c r="M262" s="45"/>
      <c r="P262" s="45"/>
    </row>
    <row r="263">
      <c r="F263" s="45"/>
      <c r="G263" s="45"/>
      <c r="I263" s="45"/>
      <c r="J263" s="45"/>
      <c r="L263" s="45"/>
      <c r="M263" s="45"/>
      <c r="P263" s="45"/>
    </row>
    <row r="264">
      <c r="F264" s="45"/>
      <c r="G264" s="45"/>
      <c r="I264" s="45"/>
      <c r="J264" s="45"/>
      <c r="L264" s="45"/>
      <c r="M264" s="45"/>
      <c r="P264" s="45"/>
    </row>
    <row r="265">
      <c r="F265" s="45"/>
      <c r="G265" s="45"/>
      <c r="I265" s="45"/>
      <c r="J265" s="45"/>
      <c r="L265" s="45"/>
      <c r="M265" s="45"/>
      <c r="P265" s="45"/>
    </row>
    <row r="266">
      <c r="F266" s="45"/>
      <c r="G266" s="45"/>
      <c r="I266" s="45"/>
      <c r="J266" s="45"/>
      <c r="L266" s="45"/>
      <c r="M266" s="45"/>
      <c r="P266" s="45"/>
    </row>
    <row r="267">
      <c r="F267" s="45"/>
      <c r="G267" s="45"/>
      <c r="I267" s="45"/>
      <c r="J267" s="45"/>
      <c r="L267" s="45"/>
      <c r="M267" s="45"/>
      <c r="P267" s="45"/>
    </row>
    <row r="268">
      <c r="F268" s="45"/>
      <c r="G268" s="45"/>
      <c r="I268" s="45"/>
      <c r="J268" s="45"/>
      <c r="L268" s="45"/>
      <c r="M268" s="45"/>
      <c r="P268" s="45"/>
    </row>
    <row r="269">
      <c r="F269" s="45"/>
      <c r="G269" s="45"/>
      <c r="I269" s="45"/>
      <c r="J269" s="45"/>
      <c r="L269" s="45"/>
      <c r="M269" s="45"/>
      <c r="P269" s="45"/>
    </row>
    <row r="270">
      <c r="F270" s="45"/>
      <c r="G270" s="45"/>
      <c r="I270" s="45"/>
      <c r="J270" s="45"/>
      <c r="L270" s="45"/>
      <c r="M270" s="45"/>
      <c r="P270" s="45"/>
    </row>
    <row r="271">
      <c r="F271" s="45"/>
      <c r="G271" s="45"/>
      <c r="I271" s="45"/>
      <c r="J271" s="45"/>
      <c r="L271" s="45"/>
      <c r="M271" s="45"/>
      <c r="P271" s="45"/>
    </row>
    <row r="272">
      <c r="F272" s="45"/>
      <c r="G272" s="45"/>
      <c r="I272" s="45"/>
      <c r="J272" s="45"/>
      <c r="L272" s="45"/>
      <c r="M272" s="45"/>
      <c r="P272" s="45"/>
    </row>
    <row r="273">
      <c r="F273" s="45"/>
      <c r="G273" s="45"/>
      <c r="I273" s="45"/>
      <c r="J273" s="45"/>
      <c r="L273" s="45"/>
      <c r="M273" s="45"/>
      <c r="P273" s="45"/>
    </row>
    <row r="274">
      <c r="F274" s="45"/>
      <c r="G274" s="45"/>
      <c r="I274" s="45"/>
      <c r="J274" s="45"/>
      <c r="L274" s="45"/>
      <c r="M274" s="45"/>
      <c r="P274" s="45"/>
    </row>
    <row r="275">
      <c r="F275" s="45"/>
      <c r="G275" s="45"/>
      <c r="I275" s="45"/>
      <c r="J275" s="45"/>
      <c r="L275" s="45"/>
      <c r="M275" s="45"/>
      <c r="P275" s="45"/>
    </row>
    <row r="276">
      <c r="F276" s="45"/>
      <c r="G276" s="45"/>
      <c r="I276" s="45"/>
      <c r="J276" s="45"/>
      <c r="L276" s="45"/>
      <c r="M276" s="45"/>
      <c r="P276" s="45"/>
    </row>
    <row r="277">
      <c r="F277" s="45"/>
      <c r="G277" s="45"/>
      <c r="I277" s="45"/>
      <c r="J277" s="45"/>
      <c r="L277" s="45"/>
      <c r="M277" s="45"/>
      <c r="P277" s="45"/>
    </row>
    <row r="278">
      <c r="F278" s="45"/>
      <c r="G278" s="45"/>
      <c r="I278" s="45"/>
      <c r="J278" s="45"/>
      <c r="L278" s="45"/>
      <c r="M278" s="45"/>
      <c r="P278" s="45"/>
    </row>
    <row r="279">
      <c r="F279" s="45"/>
      <c r="G279" s="45"/>
      <c r="I279" s="45"/>
      <c r="J279" s="45"/>
      <c r="L279" s="45"/>
      <c r="M279" s="45"/>
      <c r="P279" s="45"/>
    </row>
    <row r="280">
      <c r="F280" s="45"/>
      <c r="G280" s="45"/>
      <c r="I280" s="45"/>
      <c r="J280" s="45"/>
      <c r="L280" s="45"/>
      <c r="M280" s="45"/>
      <c r="P280" s="45"/>
    </row>
    <row r="281">
      <c r="F281" s="45"/>
      <c r="G281" s="45"/>
      <c r="I281" s="45"/>
      <c r="J281" s="45"/>
      <c r="L281" s="45"/>
      <c r="M281" s="45"/>
      <c r="P281" s="45"/>
    </row>
    <row r="282">
      <c r="F282" s="45"/>
      <c r="G282" s="45"/>
      <c r="I282" s="45"/>
      <c r="J282" s="45"/>
      <c r="L282" s="45"/>
      <c r="M282" s="45"/>
      <c r="P282" s="45"/>
    </row>
    <row r="283">
      <c r="F283" s="45"/>
      <c r="G283" s="45"/>
      <c r="I283" s="45"/>
      <c r="J283" s="45"/>
      <c r="L283" s="45"/>
      <c r="M283" s="45"/>
      <c r="P283" s="45"/>
    </row>
    <row r="284">
      <c r="F284" s="45"/>
      <c r="G284" s="45"/>
      <c r="I284" s="45"/>
      <c r="J284" s="45"/>
      <c r="L284" s="45"/>
      <c r="M284" s="45"/>
      <c r="P284" s="45"/>
    </row>
    <row r="285">
      <c r="F285" s="45"/>
      <c r="G285" s="45"/>
      <c r="I285" s="45"/>
      <c r="J285" s="45"/>
      <c r="L285" s="45"/>
      <c r="M285" s="45"/>
      <c r="P285" s="45"/>
    </row>
    <row r="286">
      <c r="F286" s="45"/>
      <c r="G286" s="45"/>
      <c r="I286" s="45"/>
      <c r="J286" s="45"/>
      <c r="L286" s="45"/>
      <c r="M286" s="45"/>
      <c r="P286" s="45"/>
    </row>
    <row r="287">
      <c r="F287" s="45"/>
      <c r="G287" s="45"/>
      <c r="I287" s="45"/>
      <c r="J287" s="45"/>
      <c r="L287" s="45"/>
      <c r="M287" s="45"/>
      <c r="P287" s="45"/>
    </row>
    <row r="288">
      <c r="F288" s="45"/>
      <c r="G288" s="45"/>
      <c r="I288" s="45"/>
      <c r="J288" s="45"/>
      <c r="L288" s="45"/>
      <c r="M288" s="45"/>
      <c r="P288" s="45"/>
    </row>
    <row r="289">
      <c r="F289" s="45"/>
      <c r="G289" s="45"/>
      <c r="I289" s="45"/>
      <c r="J289" s="45"/>
      <c r="L289" s="45"/>
      <c r="M289" s="45"/>
      <c r="P289" s="45"/>
    </row>
    <row r="290">
      <c r="F290" s="45"/>
      <c r="G290" s="45"/>
      <c r="I290" s="45"/>
      <c r="J290" s="45"/>
      <c r="L290" s="45"/>
      <c r="M290" s="45"/>
      <c r="P290" s="45"/>
    </row>
    <row r="291">
      <c r="F291" s="45"/>
      <c r="G291" s="45"/>
      <c r="I291" s="45"/>
      <c r="J291" s="45"/>
      <c r="L291" s="45"/>
      <c r="M291" s="45"/>
      <c r="P291" s="45"/>
    </row>
    <row r="292">
      <c r="F292" s="45"/>
      <c r="G292" s="45"/>
      <c r="I292" s="45"/>
      <c r="J292" s="45"/>
      <c r="L292" s="45"/>
      <c r="M292" s="45"/>
      <c r="P292" s="45"/>
    </row>
    <row r="293">
      <c r="F293" s="45"/>
      <c r="G293" s="45"/>
      <c r="I293" s="45"/>
      <c r="J293" s="45"/>
      <c r="L293" s="45"/>
      <c r="M293" s="45"/>
      <c r="P293" s="45"/>
    </row>
    <row r="294">
      <c r="F294" s="45"/>
      <c r="G294" s="45"/>
      <c r="I294" s="45"/>
      <c r="J294" s="45"/>
      <c r="L294" s="45"/>
      <c r="M294" s="45"/>
      <c r="P294" s="45"/>
    </row>
    <row r="295">
      <c r="F295" s="45"/>
      <c r="G295" s="45"/>
      <c r="I295" s="45"/>
      <c r="J295" s="45"/>
      <c r="L295" s="45"/>
      <c r="M295" s="45"/>
      <c r="P295" s="45"/>
    </row>
    <row r="296">
      <c r="F296" s="45"/>
      <c r="G296" s="45"/>
      <c r="I296" s="45"/>
      <c r="J296" s="45"/>
      <c r="L296" s="45"/>
      <c r="M296" s="45"/>
      <c r="P296" s="45"/>
    </row>
    <row r="297">
      <c r="F297" s="45"/>
      <c r="G297" s="45"/>
      <c r="I297" s="45"/>
      <c r="J297" s="45"/>
      <c r="L297" s="45"/>
      <c r="M297" s="45"/>
      <c r="P297" s="45"/>
    </row>
    <row r="298">
      <c r="F298" s="45"/>
      <c r="G298" s="45"/>
      <c r="I298" s="45"/>
      <c r="J298" s="45"/>
      <c r="L298" s="45"/>
      <c r="M298" s="45"/>
      <c r="P298" s="45"/>
    </row>
    <row r="299">
      <c r="F299" s="45"/>
      <c r="G299" s="45"/>
      <c r="I299" s="45"/>
      <c r="J299" s="45"/>
      <c r="L299" s="45"/>
      <c r="M299" s="45"/>
      <c r="P299" s="45"/>
    </row>
    <row r="300">
      <c r="F300" s="45"/>
      <c r="G300" s="45"/>
      <c r="I300" s="45"/>
      <c r="J300" s="45"/>
      <c r="L300" s="45"/>
      <c r="M300" s="45"/>
      <c r="P300" s="45"/>
    </row>
    <row r="301">
      <c r="F301" s="45"/>
      <c r="G301" s="45"/>
      <c r="I301" s="45"/>
      <c r="J301" s="45"/>
      <c r="L301" s="45"/>
      <c r="M301" s="45"/>
      <c r="P301" s="45"/>
    </row>
    <row r="302">
      <c r="F302" s="45"/>
      <c r="G302" s="45"/>
      <c r="I302" s="45"/>
      <c r="J302" s="45"/>
      <c r="L302" s="45"/>
      <c r="M302" s="45"/>
      <c r="P302" s="45"/>
    </row>
    <row r="303">
      <c r="F303" s="45"/>
      <c r="G303" s="45"/>
      <c r="I303" s="45"/>
      <c r="J303" s="45"/>
      <c r="L303" s="45"/>
      <c r="M303" s="45"/>
      <c r="P303" s="45"/>
    </row>
    <row r="304">
      <c r="F304" s="45"/>
      <c r="G304" s="45"/>
      <c r="I304" s="45"/>
      <c r="J304" s="45"/>
      <c r="L304" s="45"/>
      <c r="M304" s="45"/>
      <c r="P304" s="45"/>
    </row>
    <row r="305">
      <c r="F305" s="45"/>
      <c r="G305" s="45"/>
      <c r="I305" s="45"/>
      <c r="J305" s="45"/>
      <c r="L305" s="45"/>
      <c r="M305" s="45"/>
      <c r="P305" s="45"/>
    </row>
    <row r="306">
      <c r="F306" s="45"/>
      <c r="G306" s="45"/>
      <c r="I306" s="45"/>
      <c r="J306" s="45"/>
      <c r="L306" s="45"/>
      <c r="M306" s="45"/>
      <c r="P306" s="45"/>
    </row>
    <row r="307">
      <c r="F307" s="45"/>
      <c r="G307" s="45"/>
      <c r="I307" s="45"/>
      <c r="J307" s="45"/>
      <c r="L307" s="45"/>
      <c r="M307" s="45"/>
      <c r="P307" s="45"/>
    </row>
    <row r="308">
      <c r="F308" s="45"/>
      <c r="G308" s="45"/>
      <c r="I308" s="45"/>
      <c r="J308" s="45"/>
      <c r="L308" s="45"/>
      <c r="M308" s="45"/>
      <c r="P308" s="45"/>
    </row>
    <row r="309">
      <c r="F309" s="45"/>
      <c r="G309" s="45"/>
      <c r="I309" s="45"/>
      <c r="J309" s="45"/>
      <c r="L309" s="45"/>
      <c r="M309" s="45"/>
      <c r="P309" s="45"/>
    </row>
    <row r="310">
      <c r="F310" s="45"/>
      <c r="G310" s="45"/>
      <c r="I310" s="45"/>
      <c r="J310" s="45"/>
      <c r="L310" s="45"/>
      <c r="M310" s="45"/>
      <c r="P310" s="45"/>
    </row>
    <row r="311">
      <c r="F311" s="45"/>
      <c r="G311" s="45"/>
      <c r="I311" s="45"/>
      <c r="J311" s="45"/>
      <c r="L311" s="45"/>
      <c r="M311" s="45"/>
      <c r="P311" s="45"/>
    </row>
    <row r="312">
      <c r="F312" s="45"/>
      <c r="G312" s="45"/>
      <c r="I312" s="45"/>
      <c r="J312" s="45"/>
      <c r="L312" s="45"/>
      <c r="M312" s="45"/>
      <c r="P312" s="45"/>
    </row>
    <row r="313">
      <c r="F313" s="45"/>
      <c r="G313" s="45"/>
      <c r="I313" s="45"/>
      <c r="J313" s="45"/>
      <c r="L313" s="45"/>
      <c r="M313" s="45"/>
      <c r="P313" s="45"/>
    </row>
    <row r="314">
      <c r="F314" s="45"/>
      <c r="G314" s="45"/>
      <c r="I314" s="45"/>
      <c r="J314" s="45"/>
      <c r="L314" s="45"/>
      <c r="M314" s="45"/>
      <c r="P314" s="45"/>
    </row>
    <row r="315">
      <c r="F315" s="45"/>
      <c r="G315" s="45"/>
      <c r="I315" s="45"/>
      <c r="J315" s="45"/>
      <c r="L315" s="45"/>
      <c r="M315" s="45"/>
      <c r="P315" s="45"/>
    </row>
    <row r="316">
      <c r="F316" s="45"/>
      <c r="G316" s="45"/>
      <c r="I316" s="45"/>
      <c r="J316" s="45"/>
      <c r="L316" s="45"/>
      <c r="M316" s="45"/>
      <c r="P316" s="45"/>
    </row>
    <row r="317">
      <c r="F317" s="45"/>
      <c r="G317" s="45"/>
      <c r="I317" s="45"/>
      <c r="J317" s="45"/>
      <c r="L317" s="45"/>
      <c r="M317" s="45"/>
      <c r="P317" s="45"/>
    </row>
    <row r="318">
      <c r="F318" s="45"/>
      <c r="G318" s="45"/>
      <c r="I318" s="45"/>
      <c r="J318" s="45"/>
      <c r="L318" s="45"/>
      <c r="M318" s="45"/>
      <c r="P318" s="45"/>
    </row>
    <row r="319">
      <c r="F319" s="45"/>
      <c r="G319" s="45"/>
      <c r="I319" s="45"/>
      <c r="J319" s="45"/>
      <c r="L319" s="45"/>
      <c r="M319" s="45"/>
      <c r="P319" s="45"/>
    </row>
    <row r="320">
      <c r="F320" s="45"/>
      <c r="G320" s="45"/>
      <c r="I320" s="45"/>
      <c r="J320" s="45"/>
      <c r="L320" s="45"/>
      <c r="M320" s="45"/>
      <c r="P320" s="45"/>
    </row>
    <row r="321">
      <c r="F321" s="45"/>
      <c r="G321" s="45"/>
      <c r="I321" s="45"/>
      <c r="J321" s="45"/>
      <c r="L321" s="45"/>
      <c r="M321" s="45"/>
      <c r="P321" s="45"/>
    </row>
    <row r="322">
      <c r="F322" s="45"/>
      <c r="G322" s="45"/>
      <c r="I322" s="45"/>
      <c r="J322" s="45"/>
      <c r="L322" s="45"/>
      <c r="M322" s="45"/>
      <c r="P322" s="45"/>
    </row>
    <row r="323">
      <c r="F323" s="45"/>
      <c r="G323" s="45"/>
      <c r="I323" s="45"/>
      <c r="J323" s="45"/>
      <c r="L323" s="45"/>
      <c r="M323" s="45"/>
      <c r="P323" s="45"/>
    </row>
    <row r="324">
      <c r="F324" s="45"/>
      <c r="G324" s="45"/>
      <c r="I324" s="45"/>
      <c r="J324" s="45"/>
      <c r="L324" s="45"/>
      <c r="M324" s="45"/>
      <c r="P324" s="45"/>
    </row>
    <row r="325">
      <c r="F325" s="45"/>
      <c r="G325" s="45"/>
      <c r="I325" s="45"/>
      <c r="J325" s="45"/>
      <c r="L325" s="45"/>
      <c r="M325" s="45"/>
      <c r="P325" s="45"/>
    </row>
    <row r="326">
      <c r="F326" s="45"/>
      <c r="G326" s="45"/>
      <c r="I326" s="45"/>
      <c r="J326" s="45"/>
      <c r="L326" s="45"/>
      <c r="M326" s="45"/>
      <c r="P326" s="45"/>
    </row>
    <row r="327">
      <c r="F327" s="45"/>
      <c r="G327" s="45"/>
      <c r="I327" s="45"/>
      <c r="J327" s="45"/>
      <c r="L327" s="45"/>
      <c r="M327" s="45"/>
      <c r="P327" s="45"/>
    </row>
    <row r="328">
      <c r="F328" s="45"/>
      <c r="G328" s="45"/>
      <c r="I328" s="45"/>
      <c r="J328" s="45"/>
      <c r="L328" s="45"/>
      <c r="M328" s="45"/>
      <c r="P328" s="45"/>
    </row>
    <row r="329">
      <c r="F329" s="45"/>
      <c r="G329" s="45"/>
      <c r="I329" s="45"/>
      <c r="J329" s="45"/>
      <c r="L329" s="45"/>
      <c r="M329" s="45"/>
      <c r="P329" s="45"/>
    </row>
    <row r="330">
      <c r="F330" s="45"/>
      <c r="G330" s="45"/>
      <c r="I330" s="45"/>
      <c r="J330" s="45"/>
      <c r="L330" s="45"/>
      <c r="M330" s="45"/>
      <c r="P330" s="45"/>
    </row>
    <row r="331">
      <c r="F331" s="45"/>
      <c r="G331" s="45"/>
      <c r="I331" s="45"/>
      <c r="J331" s="45"/>
      <c r="L331" s="45"/>
      <c r="M331" s="45"/>
      <c r="P331" s="45"/>
    </row>
    <row r="332">
      <c r="F332" s="45"/>
      <c r="G332" s="45"/>
      <c r="I332" s="45"/>
      <c r="J332" s="45"/>
      <c r="L332" s="45"/>
      <c r="M332" s="45"/>
      <c r="P332" s="45"/>
    </row>
    <row r="333">
      <c r="F333" s="45"/>
      <c r="G333" s="45"/>
      <c r="I333" s="45"/>
      <c r="J333" s="45"/>
      <c r="L333" s="45"/>
      <c r="M333" s="45"/>
      <c r="P333" s="45"/>
    </row>
    <row r="334">
      <c r="F334" s="45"/>
      <c r="G334" s="45"/>
      <c r="I334" s="45"/>
      <c r="J334" s="45"/>
      <c r="L334" s="45"/>
      <c r="M334" s="45"/>
      <c r="P334" s="45"/>
    </row>
    <row r="335">
      <c r="F335" s="45"/>
      <c r="G335" s="45"/>
      <c r="I335" s="45"/>
      <c r="J335" s="45"/>
      <c r="L335" s="45"/>
      <c r="M335" s="45"/>
      <c r="P335" s="45"/>
    </row>
    <row r="336">
      <c r="F336" s="45"/>
      <c r="G336" s="45"/>
      <c r="I336" s="45"/>
      <c r="J336" s="45"/>
      <c r="L336" s="45"/>
      <c r="M336" s="45"/>
      <c r="P336" s="45"/>
    </row>
    <row r="337">
      <c r="F337" s="45"/>
      <c r="G337" s="45"/>
      <c r="I337" s="45"/>
      <c r="J337" s="45"/>
      <c r="L337" s="45"/>
      <c r="M337" s="45"/>
      <c r="P337" s="45"/>
    </row>
    <row r="338">
      <c r="F338" s="45"/>
      <c r="G338" s="45"/>
      <c r="I338" s="45"/>
      <c r="J338" s="45"/>
      <c r="L338" s="45"/>
      <c r="M338" s="45"/>
      <c r="P338" s="45"/>
    </row>
    <row r="339">
      <c r="F339" s="45"/>
      <c r="G339" s="45"/>
      <c r="I339" s="45"/>
      <c r="J339" s="45"/>
      <c r="L339" s="45"/>
      <c r="M339" s="45"/>
      <c r="P339" s="45"/>
    </row>
    <row r="340">
      <c r="F340" s="45"/>
      <c r="G340" s="45"/>
      <c r="I340" s="45"/>
      <c r="J340" s="45"/>
      <c r="L340" s="45"/>
      <c r="M340" s="45"/>
      <c r="P340" s="45"/>
    </row>
    <row r="341">
      <c r="F341" s="45"/>
      <c r="G341" s="45"/>
      <c r="I341" s="45"/>
      <c r="J341" s="45"/>
      <c r="L341" s="45"/>
      <c r="M341" s="45"/>
      <c r="P341" s="45"/>
    </row>
    <row r="342">
      <c r="F342" s="45"/>
      <c r="G342" s="45"/>
      <c r="I342" s="45"/>
      <c r="J342" s="45"/>
      <c r="L342" s="45"/>
      <c r="M342" s="45"/>
      <c r="P342" s="45"/>
    </row>
    <row r="343">
      <c r="F343" s="45"/>
      <c r="G343" s="45"/>
      <c r="I343" s="45"/>
      <c r="J343" s="45"/>
      <c r="L343" s="45"/>
      <c r="M343" s="45"/>
      <c r="P343" s="45"/>
    </row>
    <row r="344">
      <c r="F344" s="45"/>
      <c r="G344" s="45"/>
      <c r="I344" s="45"/>
      <c r="J344" s="45"/>
      <c r="L344" s="45"/>
      <c r="M344" s="45"/>
      <c r="P344" s="45"/>
    </row>
    <row r="345">
      <c r="F345" s="45"/>
      <c r="G345" s="45"/>
      <c r="I345" s="45"/>
      <c r="J345" s="45"/>
      <c r="L345" s="45"/>
      <c r="M345" s="45"/>
      <c r="P345" s="45"/>
    </row>
    <row r="346">
      <c r="F346" s="45"/>
      <c r="G346" s="45"/>
      <c r="I346" s="45"/>
      <c r="J346" s="45"/>
      <c r="L346" s="45"/>
      <c r="M346" s="45"/>
      <c r="P346" s="45"/>
    </row>
    <row r="347">
      <c r="F347" s="45"/>
      <c r="G347" s="45"/>
      <c r="I347" s="45"/>
      <c r="J347" s="45"/>
      <c r="L347" s="45"/>
      <c r="M347" s="45"/>
      <c r="P347" s="45"/>
    </row>
    <row r="348">
      <c r="F348" s="45"/>
      <c r="G348" s="45"/>
      <c r="I348" s="45"/>
      <c r="J348" s="45"/>
      <c r="L348" s="45"/>
      <c r="M348" s="45"/>
      <c r="P348" s="45"/>
    </row>
    <row r="349">
      <c r="F349" s="45"/>
      <c r="G349" s="45"/>
      <c r="I349" s="45"/>
      <c r="J349" s="45"/>
      <c r="L349" s="45"/>
      <c r="M349" s="45"/>
      <c r="P349" s="45"/>
    </row>
    <row r="350">
      <c r="F350" s="45"/>
      <c r="G350" s="45"/>
      <c r="I350" s="45"/>
      <c r="J350" s="45"/>
      <c r="L350" s="45"/>
      <c r="M350" s="45"/>
      <c r="P350" s="45"/>
    </row>
    <row r="351">
      <c r="F351" s="45"/>
      <c r="G351" s="45"/>
      <c r="I351" s="45"/>
      <c r="J351" s="45"/>
      <c r="L351" s="45"/>
      <c r="M351" s="45"/>
      <c r="P351" s="45"/>
    </row>
    <row r="352">
      <c r="F352" s="45"/>
      <c r="G352" s="45"/>
      <c r="I352" s="45"/>
      <c r="J352" s="45"/>
      <c r="L352" s="45"/>
      <c r="M352" s="45"/>
      <c r="P352" s="45"/>
    </row>
    <row r="353">
      <c r="F353" s="45"/>
      <c r="G353" s="45"/>
      <c r="I353" s="45"/>
      <c r="J353" s="45"/>
      <c r="L353" s="45"/>
      <c r="M353" s="45"/>
      <c r="P353" s="45"/>
    </row>
    <row r="354">
      <c r="F354" s="45"/>
      <c r="G354" s="45"/>
      <c r="I354" s="45"/>
      <c r="J354" s="45"/>
      <c r="L354" s="45"/>
      <c r="M354" s="45"/>
      <c r="P354" s="45"/>
    </row>
    <row r="355">
      <c r="F355" s="45"/>
      <c r="G355" s="45"/>
      <c r="I355" s="45"/>
      <c r="J355" s="45"/>
      <c r="L355" s="45"/>
      <c r="M355" s="45"/>
      <c r="P355" s="45"/>
    </row>
    <row r="356">
      <c r="F356" s="45"/>
      <c r="G356" s="45"/>
      <c r="I356" s="45"/>
      <c r="J356" s="45"/>
      <c r="L356" s="45"/>
      <c r="M356" s="45"/>
      <c r="P356" s="45"/>
    </row>
    <row r="357">
      <c r="F357" s="45"/>
      <c r="G357" s="45"/>
      <c r="I357" s="45"/>
      <c r="J357" s="45"/>
      <c r="L357" s="45"/>
      <c r="M357" s="45"/>
      <c r="P357" s="45"/>
    </row>
    <row r="358">
      <c r="F358" s="45"/>
      <c r="G358" s="45"/>
      <c r="I358" s="45"/>
      <c r="J358" s="45"/>
      <c r="L358" s="45"/>
      <c r="M358" s="45"/>
      <c r="P358" s="45"/>
    </row>
    <row r="359">
      <c r="F359" s="45"/>
      <c r="G359" s="45"/>
      <c r="I359" s="45"/>
      <c r="J359" s="45"/>
      <c r="L359" s="45"/>
      <c r="M359" s="45"/>
      <c r="P359" s="45"/>
    </row>
    <row r="360">
      <c r="F360" s="45"/>
      <c r="G360" s="45"/>
      <c r="I360" s="45"/>
      <c r="J360" s="45"/>
      <c r="L360" s="45"/>
      <c r="M360" s="45"/>
      <c r="P360" s="45"/>
    </row>
    <row r="361">
      <c r="F361" s="45"/>
      <c r="G361" s="45"/>
      <c r="I361" s="45"/>
      <c r="J361" s="45"/>
      <c r="L361" s="45"/>
      <c r="M361" s="45"/>
      <c r="P361" s="45"/>
    </row>
    <row r="362">
      <c r="F362" s="45"/>
      <c r="G362" s="45"/>
      <c r="I362" s="45"/>
      <c r="J362" s="45"/>
      <c r="L362" s="45"/>
      <c r="M362" s="45"/>
      <c r="P362" s="45"/>
    </row>
    <row r="363">
      <c r="F363" s="45"/>
      <c r="G363" s="45"/>
      <c r="I363" s="45"/>
      <c r="J363" s="45"/>
      <c r="L363" s="45"/>
      <c r="M363" s="45"/>
      <c r="P363" s="45"/>
    </row>
    <row r="364">
      <c r="F364" s="45"/>
      <c r="G364" s="45"/>
      <c r="I364" s="45"/>
      <c r="J364" s="45"/>
      <c r="L364" s="45"/>
      <c r="M364" s="45"/>
      <c r="P364" s="45"/>
    </row>
    <row r="365">
      <c r="F365" s="45"/>
      <c r="G365" s="45"/>
      <c r="I365" s="45"/>
      <c r="J365" s="45"/>
      <c r="L365" s="45"/>
      <c r="M365" s="45"/>
      <c r="P365" s="45"/>
    </row>
    <row r="366">
      <c r="F366" s="45"/>
      <c r="G366" s="45"/>
      <c r="I366" s="45"/>
      <c r="J366" s="45"/>
      <c r="L366" s="45"/>
      <c r="M366" s="45"/>
      <c r="P366" s="45"/>
    </row>
    <row r="367">
      <c r="F367" s="45"/>
      <c r="G367" s="45"/>
      <c r="I367" s="45"/>
      <c r="J367" s="45"/>
      <c r="L367" s="45"/>
      <c r="M367" s="45"/>
      <c r="P367" s="45"/>
    </row>
    <row r="368">
      <c r="F368" s="45"/>
      <c r="G368" s="45"/>
      <c r="I368" s="45"/>
      <c r="J368" s="45"/>
      <c r="L368" s="45"/>
      <c r="M368" s="45"/>
      <c r="P368" s="45"/>
    </row>
    <row r="369">
      <c r="F369" s="45"/>
      <c r="G369" s="45"/>
      <c r="I369" s="45"/>
      <c r="J369" s="45"/>
      <c r="L369" s="45"/>
      <c r="M369" s="45"/>
      <c r="P369" s="45"/>
    </row>
    <row r="370">
      <c r="F370" s="45"/>
      <c r="G370" s="45"/>
      <c r="I370" s="45"/>
      <c r="J370" s="45"/>
      <c r="L370" s="45"/>
      <c r="M370" s="45"/>
      <c r="P370" s="45"/>
    </row>
    <row r="371">
      <c r="F371" s="45"/>
      <c r="G371" s="45"/>
      <c r="I371" s="45"/>
      <c r="J371" s="45"/>
      <c r="L371" s="45"/>
      <c r="M371" s="45"/>
      <c r="P371" s="45"/>
    </row>
    <row r="372">
      <c r="F372" s="45"/>
      <c r="G372" s="45"/>
      <c r="I372" s="45"/>
      <c r="J372" s="45"/>
      <c r="L372" s="45"/>
      <c r="M372" s="45"/>
      <c r="P372" s="45"/>
    </row>
    <row r="373">
      <c r="F373" s="45"/>
      <c r="G373" s="45"/>
      <c r="I373" s="45"/>
      <c r="J373" s="45"/>
      <c r="L373" s="45"/>
      <c r="M373" s="45"/>
      <c r="P373" s="45"/>
    </row>
    <row r="374">
      <c r="F374" s="45"/>
      <c r="G374" s="45"/>
      <c r="I374" s="45"/>
      <c r="J374" s="45"/>
      <c r="L374" s="45"/>
      <c r="M374" s="45"/>
      <c r="P374" s="45"/>
    </row>
    <row r="375">
      <c r="F375" s="45"/>
      <c r="G375" s="45"/>
      <c r="I375" s="45"/>
      <c r="J375" s="45"/>
      <c r="L375" s="45"/>
      <c r="M375" s="45"/>
      <c r="P375" s="45"/>
    </row>
    <row r="376">
      <c r="F376" s="45"/>
      <c r="G376" s="45"/>
      <c r="I376" s="45"/>
      <c r="J376" s="45"/>
      <c r="L376" s="45"/>
      <c r="M376" s="45"/>
      <c r="P376" s="45"/>
    </row>
    <row r="377">
      <c r="F377" s="45"/>
      <c r="G377" s="45"/>
      <c r="I377" s="45"/>
      <c r="J377" s="45"/>
      <c r="L377" s="45"/>
      <c r="M377" s="45"/>
      <c r="P377" s="45"/>
    </row>
    <row r="378">
      <c r="F378" s="45"/>
      <c r="G378" s="45"/>
      <c r="I378" s="45"/>
      <c r="J378" s="45"/>
      <c r="L378" s="45"/>
      <c r="M378" s="45"/>
      <c r="P378" s="45"/>
    </row>
    <row r="379">
      <c r="F379" s="45"/>
      <c r="G379" s="45"/>
      <c r="I379" s="45"/>
      <c r="J379" s="45"/>
      <c r="L379" s="45"/>
      <c r="M379" s="45"/>
      <c r="P379" s="45"/>
    </row>
    <row r="380">
      <c r="F380" s="45"/>
      <c r="G380" s="45"/>
      <c r="I380" s="45"/>
      <c r="J380" s="45"/>
      <c r="L380" s="45"/>
      <c r="M380" s="45"/>
      <c r="P380" s="45"/>
    </row>
    <row r="381">
      <c r="F381" s="45"/>
      <c r="G381" s="45"/>
      <c r="I381" s="45"/>
      <c r="J381" s="45"/>
      <c r="L381" s="45"/>
      <c r="M381" s="45"/>
      <c r="P381" s="45"/>
    </row>
    <row r="382">
      <c r="F382" s="45"/>
      <c r="G382" s="45"/>
      <c r="I382" s="45"/>
      <c r="J382" s="45"/>
      <c r="L382" s="45"/>
      <c r="M382" s="45"/>
      <c r="P382" s="45"/>
    </row>
    <row r="383">
      <c r="F383" s="45"/>
      <c r="G383" s="45"/>
      <c r="I383" s="45"/>
      <c r="J383" s="45"/>
      <c r="L383" s="45"/>
      <c r="M383" s="45"/>
      <c r="P383" s="45"/>
    </row>
    <row r="384">
      <c r="F384" s="45"/>
      <c r="G384" s="45"/>
      <c r="I384" s="45"/>
      <c r="J384" s="45"/>
      <c r="L384" s="45"/>
      <c r="M384" s="45"/>
      <c r="P384" s="45"/>
    </row>
    <row r="385">
      <c r="F385" s="45"/>
      <c r="G385" s="45"/>
      <c r="I385" s="45"/>
      <c r="J385" s="45"/>
      <c r="L385" s="45"/>
      <c r="M385" s="45"/>
      <c r="P385" s="45"/>
    </row>
    <row r="386">
      <c r="F386" s="45"/>
      <c r="G386" s="45"/>
      <c r="I386" s="45"/>
      <c r="J386" s="45"/>
      <c r="L386" s="45"/>
      <c r="M386" s="45"/>
      <c r="P386" s="45"/>
    </row>
    <row r="387">
      <c r="F387" s="45"/>
      <c r="G387" s="45"/>
      <c r="I387" s="45"/>
      <c r="J387" s="45"/>
      <c r="L387" s="45"/>
      <c r="M387" s="45"/>
      <c r="P387" s="45"/>
    </row>
    <row r="388">
      <c r="F388" s="45"/>
      <c r="G388" s="45"/>
      <c r="I388" s="45"/>
      <c r="J388" s="45"/>
      <c r="L388" s="45"/>
      <c r="M388" s="45"/>
      <c r="P388" s="45"/>
    </row>
    <row r="389">
      <c r="F389" s="45"/>
      <c r="G389" s="45"/>
      <c r="I389" s="45"/>
      <c r="J389" s="45"/>
      <c r="L389" s="45"/>
      <c r="M389" s="45"/>
      <c r="P389" s="45"/>
    </row>
    <row r="390">
      <c r="F390" s="45"/>
      <c r="G390" s="45"/>
      <c r="I390" s="45"/>
      <c r="J390" s="45"/>
      <c r="L390" s="45"/>
      <c r="M390" s="45"/>
      <c r="P390" s="45"/>
    </row>
    <row r="391">
      <c r="F391" s="45"/>
      <c r="G391" s="45"/>
      <c r="I391" s="45"/>
      <c r="J391" s="45"/>
      <c r="L391" s="45"/>
      <c r="M391" s="45"/>
      <c r="P391" s="45"/>
    </row>
    <row r="392">
      <c r="F392" s="45"/>
      <c r="G392" s="45"/>
      <c r="I392" s="45"/>
      <c r="J392" s="45"/>
      <c r="L392" s="45"/>
      <c r="M392" s="45"/>
      <c r="P392" s="45"/>
    </row>
    <row r="393">
      <c r="F393" s="45"/>
      <c r="G393" s="45"/>
      <c r="I393" s="45"/>
      <c r="J393" s="45"/>
      <c r="L393" s="45"/>
      <c r="M393" s="45"/>
      <c r="P393" s="45"/>
    </row>
    <row r="394">
      <c r="F394" s="45"/>
      <c r="G394" s="45"/>
      <c r="I394" s="45"/>
      <c r="J394" s="45"/>
      <c r="L394" s="45"/>
      <c r="M394" s="45"/>
      <c r="P394" s="45"/>
    </row>
    <row r="395">
      <c r="F395" s="45"/>
      <c r="G395" s="45"/>
      <c r="I395" s="45"/>
      <c r="J395" s="45"/>
      <c r="L395" s="45"/>
      <c r="M395" s="45"/>
      <c r="P395" s="45"/>
    </row>
    <row r="396">
      <c r="F396" s="45"/>
      <c r="G396" s="45"/>
      <c r="I396" s="45"/>
      <c r="J396" s="45"/>
      <c r="L396" s="45"/>
      <c r="M396" s="45"/>
      <c r="P396" s="45"/>
    </row>
    <row r="397">
      <c r="F397" s="45"/>
      <c r="G397" s="45"/>
      <c r="I397" s="45"/>
      <c r="J397" s="45"/>
      <c r="L397" s="45"/>
      <c r="M397" s="45"/>
      <c r="P397" s="45"/>
    </row>
    <row r="398">
      <c r="F398" s="45"/>
      <c r="G398" s="45"/>
      <c r="I398" s="45"/>
      <c r="J398" s="45"/>
      <c r="L398" s="45"/>
      <c r="M398" s="45"/>
      <c r="P398" s="45"/>
    </row>
    <row r="399">
      <c r="F399" s="45"/>
      <c r="G399" s="45"/>
      <c r="I399" s="45"/>
      <c r="J399" s="45"/>
      <c r="L399" s="45"/>
      <c r="M399" s="45"/>
      <c r="P399" s="45"/>
    </row>
    <row r="400">
      <c r="F400" s="45"/>
      <c r="G400" s="45"/>
      <c r="I400" s="45"/>
      <c r="J400" s="45"/>
      <c r="L400" s="45"/>
      <c r="M400" s="45"/>
      <c r="P400" s="45"/>
    </row>
    <row r="401">
      <c r="F401" s="45"/>
      <c r="G401" s="45"/>
      <c r="I401" s="45"/>
      <c r="J401" s="45"/>
      <c r="L401" s="45"/>
      <c r="M401" s="45"/>
      <c r="P401" s="45"/>
    </row>
    <row r="402">
      <c r="F402" s="45"/>
      <c r="G402" s="45"/>
      <c r="I402" s="45"/>
      <c r="J402" s="45"/>
      <c r="L402" s="45"/>
      <c r="M402" s="45"/>
      <c r="P402" s="45"/>
    </row>
    <row r="403">
      <c r="F403" s="45"/>
      <c r="G403" s="45"/>
      <c r="I403" s="45"/>
      <c r="J403" s="45"/>
      <c r="L403" s="45"/>
      <c r="M403" s="45"/>
      <c r="P403" s="45"/>
    </row>
    <row r="404">
      <c r="F404" s="45"/>
      <c r="G404" s="45"/>
      <c r="I404" s="45"/>
      <c r="J404" s="45"/>
      <c r="L404" s="45"/>
      <c r="M404" s="45"/>
      <c r="P404" s="45"/>
    </row>
    <row r="405">
      <c r="F405" s="45"/>
      <c r="G405" s="45"/>
      <c r="I405" s="45"/>
      <c r="J405" s="45"/>
      <c r="L405" s="45"/>
      <c r="M405" s="45"/>
      <c r="P405" s="45"/>
    </row>
    <row r="406">
      <c r="F406" s="45"/>
      <c r="G406" s="45"/>
      <c r="I406" s="45"/>
      <c r="J406" s="45"/>
      <c r="L406" s="45"/>
      <c r="M406" s="45"/>
      <c r="P406" s="45"/>
    </row>
    <row r="407">
      <c r="F407" s="45"/>
      <c r="G407" s="45"/>
      <c r="I407" s="45"/>
      <c r="J407" s="45"/>
      <c r="L407" s="45"/>
      <c r="M407" s="45"/>
      <c r="P407" s="45"/>
    </row>
    <row r="408">
      <c r="F408" s="45"/>
      <c r="G408" s="45"/>
      <c r="I408" s="45"/>
      <c r="J408" s="45"/>
      <c r="L408" s="45"/>
      <c r="M408" s="45"/>
      <c r="P408" s="45"/>
    </row>
    <row r="409">
      <c r="F409" s="45"/>
      <c r="G409" s="45"/>
      <c r="I409" s="45"/>
      <c r="J409" s="45"/>
      <c r="L409" s="45"/>
      <c r="M409" s="45"/>
      <c r="P409" s="45"/>
    </row>
    <row r="410">
      <c r="F410" s="45"/>
      <c r="G410" s="45"/>
      <c r="I410" s="45"/>
      <c r="J410" s="45"/>
      <c r="L410" s="45"/>
      <c r="M410" s="45"/>
      <c r="P410" s="45"/>
    </row>
    <row r="411">
      <c r="F411" s="45"/>
      <c r="G411" s="45"/>
      <c r="I411" s="45"/>
      <c r="J411" s="45"/>
      <c r="L411" s="45"/>
      <c r="M411" s="45"/>
      <c r="P411" s="45"/>
    </row>
    <row r="412">
      <c r="F412" s="45"/>
      <c r="G412" s="45"/>
      <c r="I412" s="45"/>
      <c r="J412" s="45"/>
      <c r="L412" s="45"/>
      <c r="M412" s="45"/>
      <c r="P412" s="45"/>
    </row>
    <row r="413">
      <c r="F413" s="45"/>
      <c r="G413" s="45"/>
      <c r="I413" s="45"/>
      <c r="J413" s="45"/>
      <c r="L413" s="45"/>
      <c r="M413" s="45"/>
      <c r="P413" s="45"/>
    </row>
    <row r="414">
      <c r="F414" s="45"/>
      <c r="G414" s="45"/>
      <c r="I414" s="45"/>
      <c r="J414" s="45"/>
      <c r="L414" s="45"/>
      <c r="M414" s="45"/>
      <c r="P414" s="45"/>
    </row>
    <row r="415">
      <c r="F415" s="45"/>
      <c r="G415" s="45"/>
      <c r="I415" s="45"/>
      <c r="J415" s="45"/>
      <c r="L415" s="45"/>
      <c r="M415" s="45"/>
      <c r="P415" s="45"/>
    </row>
    <row r="416">
      <c r="F416" s="45"/>
      <c r="G416" s="45"/>
      <c r="I416" s="45"/>
      <c r="J416" s="45"/>
      <c r="L416" s="45"/>
      <c r="M416" s="45"/>
      <c r="P416" s="45"/>
    </row>
    <row r="417">
      <c r="F417" s="45"/>
      <c r="G417" s="45"/>
      <c r="I417" s="45"/>
      <c r="J417" s="45"/>
      <c r="L417" s="45"/>
      <c r="M417" s="45"/>
      <c r="P417" s="45"/>
    </row>
    <row r="418">
      <c r="F418" s="45"/>
      <c r="G418" s="45"/>
      <c r="I418" s="45"/>
      <c r="J418" s="45"/>
      <c r="L418" s="45"/>
      <c r="M418" s="45"/>
      <c r="P418" s="45"/>
    </row>
    <row r="419">
      <c r="F419" s="45"/>
      <c r="G419" s="45"/>
      <c r="I419" s="45"/>
      <c r="J419" s="45"/>
      <c r="L419" s="45"/>
      <c r="M419" s="45"/>
      <c r="P419" s="45"/>
    </row>
    <row r="420">
      <c r="F420" s="45"/>
      <c r="G420" s="45"/>
      <c r="I420" s="45"/>
      <c r="J420" s="45"/>
      <c r="L420" s="45"/>
      <c r="M420" s="45"/>
      <c r="P420" s="45"/>
    </row>
    <row r="421">
      <c r="F421" s="45"/>
      <c r="G421" s="45"/>
      <c r="I421" s="45"/>
      <c r="J421" s="45"/>
      <c r="L421" s="45"/>
      <c r="M421" s="45"/>
      <c r="P421" s="45"/>
    </row>
    <row r="422">
      <c r="F422" s="45"/>
      <c r="G422" s="45"/>
      <c r="I422" s="45"/>
      <c r="J422" s="45"/>
      <c r="L422" s="45"/>
      <c r="M422" s="45"/>
      <c r="P422" s="45"/>
    </row>
    <row r="423">
      <c r="F423" s="45"/>
      <c r="G423" s="45"/>
      <c r="I423" s="45"/>
      <c r="J423" s="45"/>
      <c r="L423" s="45"/>
      <c r="M423" s="45"/>
      <c r="P423" s="45"/>
    </row>
    <row r="424">
      <c r="F424" s="45"/>
      <c r="G424" s="45"/>
      <c r="I424" s="45"/>
      <c r="J424" s="45"/>
      <c r="L424" s="45"/>
      <c r="M424" s="45"/>
      <c r="P424" s="45"/>
    </row>
    <row r="425">
      <c r="F425" s="45"/>
      <c r="G425" s="45"/>
      <c r="I425" s="45"/>
      <c r="J425" s="45"/>
      <c r="L425" s="45"/>
      <c r="M425" s="45"/>
      <c r="P425" s="45"/>
    </row>
    <row r="426">
      <c r="F426" s="45"/>
      <c r="G426" s="45"/>
      <c r="I426" s="45"/>
      <c r="J426" s="45"/>
      <c r="L426" s="45"/>
      <c r="M426" s="45"/>
      <c r="P426" s="45"/>
    </row>
    <row r="427">
      <c r="F427" s="45"/>
      <c r="G427" s="45"/>
      <c r="I427" s="45"/>
      <c r="J427" s="45"/>
      <c r="L427" s="45"/>
      <c r="M427" s="45"/>
      <c r="P427" s="45"/>
    </row>
    <row r="428">
      <c r="F428" s="45"/>
      <c r="G428" s="45"/>
      <c r="I428" s="45"/>
      <c r="J428" s="45"/>
      <c r="L428" s="45"/>
      <c r="M428" s="45"/>
      <c r="P428" s="45"/>
    </row>
    <row r="429">
      <c r="F429" s="45"/>
      <c r="G429" s="45"/>
      <c r="I429" s="45"/>
      <c r="J429" s="45"/>
      <c r="L429" s="45"/>
      <c r="M429" s="45"/>
      <c r="P429" s="45"/>
    </row>
    <row r="430">
      <c r="F430" s="45"/>
      <c r="G430" s="45"/>
      <c r="I430" s="45"/>
      <c r="J430" s="45"/>
      <c r="L430" s="45"/>
      <c r="M430" s="45"/>
      <c r="P430" s="45"/>
    </row>
    <row r="431">
      <c r="F431" s="45"/>
      <c r="G431" s="45"/>
      <c r="I431" s="45"/>
      <c r="J431" s="45"/>
      <c r="L431" s="45"/>
      <c r="M431" s="45"/>
      <c r="P431" s="45"/>
    </row>
    <row r="432">
      <c r="F432" s="45"/>
      <c r="G432" s="45"/>
      <c r="I432" s="45"/>
      <c r="J432" s="45"/>
      <c r="L432" s="45"/>
      <c r="M432" s="45"/>
      <c r="P432" s="45"/>
    </row>
    <row r="433">
      <c r="F433" s="45"/>
      <c r="G433" s="45"/>
      <c r="I433" s="45"/>
      <c r="J433" s="45"/>
      <c r="L433" s="45"/>
      <c r="M433" s="45"/>
      <c r="P433" s="45"/>
    </row>
    <row r="434">
      <c r="F434" s="45"/>
      <c r="G434" s="45"/>
      <c r="I434" s="45"/>
      <c r="J434" s="45"/>
      <c r="L434" s="45"/>
      <c r="M434" s="45"/>
      <c r="P434" s="45"/>
    </row>
    <row r="435">
      <c r="F435" s="45"/>
      <c r="G435" s="45"/>
      <c r="I435" s="45"/>
      <c r="J435" s="45"/>
      <c r="L435" s="45"/>
      <c r="M435" s="45"/>
      <c r="P435" s="45"/>
    </row>
    <row r="436">
      <c r="F436" s="45"/>
      <c r="G436" s="45"/>
      <c r="I436" s="45"/>
      <c r="J436" s="45"/>
      <c r="L436" s="45"/>
      <c r="M436" s="45"/>
      <c r="P436" s="45"/>
    </row>
    <row r="437">
      <c r="F437" s="45"/>
      <c r="G437" s="45"/>
      <c r="I437" s="45"/>
      <c r="J437" s="45"/>
      <c r="L437" s="45"/>
      <c r="M437" s="45"/>
      <c r="P437" s="45"/>
    </row>
    <row r="438">
      <c r="F438" s="45"/>
      <c r="G438" s="45"/>
      <c r="I438" s="45"/>
      <c r="J438" s="45"/>
      <c r="L438" s="45"/>
      <c r="M438" s="45"/>
      <c r="P438" s="45"/>
    </row>
    <row r="439">
      <c r="F439" s="45"/>
      <c r="G439" s="45"/>
      <c r="I439" s="45"/>
      <c r="J439" s="45"/>
      <c r="L439" s="45"/>
      <c r="M439" s="45"/>
      <c r="P439" s="45"/>
    </row>
    <row r="440">
      <c r="F440" s="45"/>
      <c r="G440" s="45"/>
      <c r="I440" s="45"/>
      <c r="J440" s="45"/>
      <c r="L440" s="45"/>
      <c r="M440" s="45"/>
      <c r="P440" s="45"/>
    </row>
    <row r="441">
      <c r="F441" s="45"/>
      <c r="G441" s="45"/>
      <c r="I441" s="45"/>
      <c r="J441" s="45"/>
      <c r="L441" s="45"/>
      <c r="M441" s="45"/>
      <c r="P441" s="45"/>
    </row>
    <row r="442">
      <c r="F442" s="45"/>
      <c r="G442" s="45"/>
      <c r="I442" s="45"/>
      <c r="J442" s="45"/>
      <c r="L442" s="45"/>
      <c r="M442" s="45"/>
      <c r="P442" s="45"/>
    </row>
    <row r="443">
      <c r="F443" s="45"/>
      <c r="G443" s="45"/>
      <c r="I443" s="45"/>
      <c r="J443" s="45"/>
      <c r="L443" s="45"/>
      <c r="M443" s="45"/>
      <c r="P443" s="45"/>
    </row>
    <row r="444">
      <c r="F444" s="45"/>
      <c r="G444" s="45"/>
      <c r="I444" s="45"/>
      <c r="J444" s="45"/>
      <c r="L444" s="45"/>
      <c r="M444" s="45"/>
      <c r="P444" s="45"/>
    </row>
    <row r="445">
      <c r="F445" s="45"/>
      <c r="G445" s="45"/>
      <c r="I445" s="45"/>
      <c r="J445" s="45"/>
      <c r="L445" s="45"/>
      <c r="M445" s="45"/>
      <c r="P445" s="45"/>
    </row>
    <row r="446">
      <c r="F446" s="45"/>
      <c r="G446" s="45"/>
      <c r="I446" s="45"/>
      <c r="J446" s="45"/>
      <c r="L446" s="45"/>
      <c r="M446" s="45"/>
      <c r="P446" s="45"/>
    </row>
    <row r="447">
      <c r="F447" s="45"/>
      <c r="G447" s="45"/>
      <c r="I447" s="45"/>
      <c r="J447" s="45"/>
      <c r="L447" s="45"/>
      <c r="M447" s="45"/>
      <c r="P447" s="45"/>
    </row>
    <row r="448">
      <c r="F448" s="45"/>
      <c r="G448" s="45"/>
      <c r="I448" s="45"/>
      <c r="J448" s="45"/>
      <c r="L448" s="45"/>
      <c r="M448" s="45"/>
      <c r="P448" s="45"/>
    </row>
    <row r="449">
      <c r="F449" s="45"/>
      <c r="G449" s="45"/>
      <c r="I449" s="45"/>
      <c r="J449" s="45"/>
      <c r="L449" s="45"/>
      <c r="M449" s="45"/>
      <c r="P449" s="45"/>
    </row>
    <row r="450">
      <c r="F450" s="45"/>
      <c r="G450" s="45"/>
      <c r="I450" s="45"/>
      <c r="J450" s="45"/>
      <c r="L450" s="45"/>
      <c r="M450" s="45"/>
      <c r="P450" s="45"/>
    </row>
    <row r="451">
      <c r="F451" s="45"/>
      <c r="G451" s="45"/>
      <c r="I451" s="45"/>
      <c r="J451" s="45"/>
      <c r="L451" s="45"/>
      <c r="M451" s="45"/>
      <c r="P451" s="45"/>
    </row>
    <row r="452">
      <c r="F452" s="45"/>
      <c r="G452" s="45"/>
      <c r="I452" s="45"/>
      <c r="J452" s="45"/>
      <c r="L452" s="45"/>
      <c r="M452" s="45"/>
      <c r="P452" s="45"/>
    </row>
    <row r="453">
      <c r="F453" s="45"/>
      <c r="G453" s="45"/>
      <c r="I453" s="45"/>
      <c r="J453" s="45"/>
      <c r="L453" s="45"/>
      <c r="M453" s="45"/>
      <c r="P453" s="45"/>
    </row>
    <row r="454">
      <c r="F454" s="45"/>
      <c r="G454" s="45"/>
      <c r="I454" s="45"/>
      <c r="J454" s="45"/>
      <c r="L454" s="45"/>
      <c r="M454" s="45"/>
      <c r="P454" s="45"/>
    </row>
    <row r="455">
      <c r="F455" s="45"/>
      <c r="G455" s="45"/>
      <c r="I455" s="45"/>
      <c r="J455" s="45"/>
      <c r="L455" s="45"/>
      <c r="M455" s="45"/>
      <c r="P455" s="45"/>
    </row>
    <row r="456">
      <c r="F456" s="45"/>
      <c r="G456" s="45"/>
      <c r="I456" s="45"/>
      <c r="J456" s="45"/>
      <c r="L456" s="45"/>
      <c r="M456" s="45"/>
      <c r="P456" s="45"/>
    </row>
    <row r="457">
      <c r="F457" s="45"/>
      <c r="G457" s="45"/>
      <c r="I457" s="45"/>
      <c r="J457" s="45"/>
      <c r="L457" s="45"/>
      <c r="M457" s="45"/>
      <c r="P457" s="45"/>
    </row>
    <row r="458">
      <c r="F458" s="45"/>
      <c r="G458" s="45"/>
      <c r="I458" s="45"/>
      <c r="J458" s="45"/>
      <c r="L458" s="45"/>
      <c r="M458" s="45"/>
      <c r="P458" s="45"/>
    </row>
    <row r="459">
      <c r="F459" s="45"/>
      <c r="G459" s="45"/>
      <c r="I459" s="45"/>
      <c r="J459" s="45"/>
      <c r="L459" s="45"/>
      <c r="M459" s="45"/>
      <c r="P459" s="45"/>
    </row>
    <row r="460">
      <c r="F460" s="45"/>
      <c r="G460" s="45"/>
      <c r="I460" s="45"/>
      <c r="J460" s="45"/>
      <c r="L460" s="45"/>
      <c r="M460" s="45"/>
      <c r="P460" s="45"/>
    </row>
    <row r="461">
      <c r="F461" s="45"/>
      <c r="G461" s="45"/>
      <c r="I461" s="45"/>
      <c r="J461" s="45"/>
      <c r="L461" s="45"/>
      <c r="M461" s="45"/>
      <c r="P461" s="45"/>
    </row>
    <row r="462">
      <c r="F462" s="45"/>
      <c r="G462" s="45"/>
      <c r="I462" s="45"/>
      <c r="J462" s="45"/>
      <c r="L462" s="45"/>
      <c r="M462" s="45"/>
      <c r="P462" s="45"/>
    </row>
    <row r="463">
      <c r="F463" s="45"/>
      <c r="G463" s="45"/>
      <c r="I463" s="45"/>
      <c r="J463" s="45"/>
      <c r="L463" s="45"/>
      <c r="M463" s="45"/>
      <c r="P463" s="45"/>
    </row>
    <row r="464">
      <c r="F464" s="45"/>
      <c r="G464" s="45"/>
      <c r="I464" s="45"/>
      <c r="J464" s="45"/>
      <c r="L464" s="45"/>
      <c r="M464" s="45"/>
      <c r="P464" s="45"/>
    </row>
    <row r="465">
      <c r="F465" s="45"/>
      <c r="G465" s="45"/>
      <c r="I465" s="45"/>
      <c r="J465" s="45"/>
      <c r="L465" s="45"/>
      <c r="M465" s="45"/>
      <c r="P465" s="45"/>
    </row>
    <row r="466">
      <c r="F466" s="45"/>
      <c r="G466" s="45"/>
      <c r="I466" s="45"/>
      <c r="J466" s="45"/>
      <c r="L466" s="45"/>
      <c r="M466" s="45"/>
      <c r="P466" s="45"/>
    </row>
    <row r="467">
      <c r="F467" s="45"/>
      <c r="G467" s="45"/>
      <c r="I467" s="45"/>
      <c r="J467" s="45"/>
      <c r="L467" s="45"/>
      <c r="M467" s="45"/>
      <c r="P467" s="45"/>
    </row>
    <row r="468">
      <c r="F468" s="45"/>
      <c r="G468" s="45"/>
      <c r="I468" s="45"/>
      <c r="J468" s="45"/>
      <c r="L468" s="45"/>
      <c r="M468" s="45"/>
      <c r="P468" s="45"/>
    </row>
    <row r="469">
      <c r="F469" s="45"/>
      <c r="G469" s="45"/>
      <c r="I469" s="45"/>
      <c r="J469" s="45"/>
      <c r="L469" s="45"/>
      <c r="M469" s="45"/>
      <c r="P469" s="45"/>
    </row>
    <row r="470">
      <c r="F470" s="45"/>
      <c r="G470" s="45"/>
      <c r="I470" s="45"/>
      <c r="J470" s="45"/>
      <c r="L470" s="45"/>
      <c r="M470" s="45"/>
      <c r="P470" s="45"/>
    </row>
    <row r="471">
      <c r="F471" s="45"/>
      <c r="G471" s="45"/>
      <c r="I471" s="45"/>
      <c r="J471" s="45"/>
      <c r="L471" s="45"/>
      <c r="M471" s="45"/>
      <c r="P471" s="45"/>
    </row>
    <row r="472">
      <c r="F472" s="45"/>
      <c r="G472" s="45"/>
      <c r="I472" s="45"/>
      <c r="J472" s="45"/>
      <c r="L472" s="45"/>
      <c r="M472" s="45"/>
      <c r="P472" s="45"/>
    </row>
    <row r="473">
      <c r="F473" s="45"/>
      <c r="G473" s="45"/>
      <c r="I473" s="45"/>
      <c r="J473" s="45"/>
      <c r="L473" s="45"/>
      <c r="M473" s="45"/>
      <c r="P473" s="45"/>
    </row>
    <row r="474">
      <c r="F474" s="45"/>
      <c r="G474" s="45"/>
      <c r="I474" s="45"/>
      <c r="J474" s="45"/>
      <c r="L474" s="45"/>
      <c r="M474" s="45"/>
      <c r="P474" s="45"/>
    </row>
    <row r="475">
      <c r="F475" s="45"/>
      <c r="G475" s="45"/>
      <c r="I475" s="45"/>
      <c r="J475" s="45"/>
      <c r="L475" s="45"/>
      <c r="M475" s="45"/>
      <c r="P475" s="45"/>
    </row>
    <row r="476">
      <c r="F476" s="45"/>
      <c r="G476" s="45"/>
      <c r="I476" s="45"/>
      <c r="J476" s="45"/>
      <c r="L476" s="45"/>
      <c r="M476" s="45"/>
      <c r="P476" s="45"/>
    </row>
    <row r="477">
      <c r="F477" s="45"/>
      <c r="G477" s="45"/>
      <c r="I477" s="45"/>
      <c r="J477" s="45"/>
      <c r="L477" s="45"/>
      <c r="M477" s="45"/>
      <c r="P477" s="45"/>
    </row>
    <row r="478">
      <c r="F478" s="45"/>
      <c r="G478" s="45"/>
      <c r="I478" s="45"/>
      <c r="J478" s="45"/>
      <c r="L478" s="45"/>
      <c r="M478" s="45"/>
      <c r="P478" s="45"/>
    </row>
    <row r="479">
      <c r="F479" s="45"/>
      <c r="G479" s="45"/>
      <c r="I479" s="45"/>
      <c r="J479" s="45"/>
      <c r="L479" s="45"/>
      <c r="M479" s="45"/>
      <c r="P479" s="45"/>
    </row>
    <row r="480">
      <c r="F480" s="45"/>
      <c r="G480" s="45"/>
      <c r="I480" s="45"/>
      <c r="J480" s="45"/>
      <c r="L480" s="45"/>
      <c r="M480" s="45"/>
      <c r="P480" s="45"/>
    </row>
    <row r="481">
      <c r="F481" s="45"/>
      <c r="G481" s="45"/>
      <c r="I481" s="45"/>
      <c r="J481" s="45"/>
      <c r="L481" s="45"/>
      <c r="M481" s="45"/>
      <c r="P481" s="45"/>
    </row>
    <row r="482">
      <c r="F482" s="45"/>
      <c r="G482" s="45"/>
      <c r="I482" s="45"/>
      <c r="J482" s="45"/>
      <c r="L482" s="45"/>
      <c r="M482" s="45"/>
      <c r="P482" s="45"/>
    </row>
    <row r="483">
      <c r="F483" s="45"/>
      <c r="G483" s="45"/>
      <c r="I483" s="45"/>
      <c r="J483" s="45"/>
      <c r="L483" s="45"/>
      <c r="M483" s="45"/>
      <c r="P483" s="45"/>
    </row>
    <row r="484">
      <c r="F484" s="45"/>
      <c r="G484" s="45"/>
      <c r="I484" s="45"/>
      <c r="J484" s="45"/>
      <c r="L484" s="45"/>
      <c r="M484" s="45"/>
      <c r="P484" s="45"/>
    </row>
    <row r="485">
      <c r="F485" s="45"/>
      <c r="G485" s="45"/>
      <c r="I485" s="45"/>
      <c r="J485" s="45"/>
      <c r="L485" s="45"/>
      <c r="M485" s="45"/>
      <c r="P485" s="45"/>
    </row>
    <row r="486">
      <c r="F486" s="45"/>
      <c r="G486" s="45"/>
      <c r="I486" s="45"/>
      <c r="J486" s="45"/>
      <c r="L486" s="45"/>
      <c r="M486" s="45"/>
      <c r="P486" s="45"/>
    </row>
    <row r="487">
      <c r="F487" s="45"/>
      <c r="G487" s="45"/>
      <c r="I487" s="45"/>
      <c r="J487" s="45"/>
      <c r="L487" s="45"/>
      <c r="M487" s="45"/>
      <c r="P487" s="45"/>
    </row>
    <row r="488">
      <c r="F488" s="45"/>
      <c r="G488" s="45"/>
      <c r="I488" s="45"/>
      <c r="J488" s="45"/>
      <c r="L488" s="45"/>
      <c r="M488" s="45"/>
      <c r="P488" s="45"/>
    </row>
    <row r="489">
      <c r="F489" s="45"/>
      <c r="G489" s="45"/>
      <c r="I489" s="45"/>
      <c r="J489" s="45"/>
      <c r="L489" s="45"/>
      <c r="M489" s="45"/>
      <c r="P489" s="45"/>
    </row>
    <row r="490">
      <c r="F490" s="45"/>
      <c r="G490" s="45"/>
      <c r="I490" s="45"/>
      <c r="J490" s="45"/>
      <c r="L490" s="45"/>
      <c r="M490" s="45"/>
      <c r="P490" s="45"/>
    </row>
    <row r="491">
      <c r="F491" s="45"/>
      <c r="G491" s="45"/>
      <c r="I491" s="45"/>
      <c r="J491" s="45"/>
      <c r="L491" s="45"/>
      <c r="M491" s="45"/>
      <c r="P491" s="45"/>
    </row>
    <row r="492">
      <c r="F492" s="45"/>
      <c r="G492" s="45"/>
      <c r="I492" s="45"/>
      <c r="J492" s="45"/>
      <c r="L492" s="45"/>
      <c r="M492" s="45"/>
      <c r="P492" s="45"/>
    </row>
    <row r="493">
      <c r="F493" s="45"/>
      <c r="G493" s="45"/>
      <c r="I493" s="45"/>
      <c r="J493" s="45"/>
      <c r="L493" s="45"/>
      <c r="M493" s="45"/>
      <c r="P493" s="45"/>
    </row>
    <row r="494">
      <c r="F494" s="45"/>
      <c r="G494" s="45"/>
      <c r="I494" s="45"/>
      <c r="J494" s="45"/>
      <c r="L494" s="45"/>
      <c r="M494" s="45"/>
      <c r="P494" s="45"/>
    </row>
    <row r="495">
      <c r="F495" s="45"/>
      <c r="G495" s="45"/>
      <c r="I495" s="45"/>
      <c r="J495" s="45"/>
      <c r="L495" s="45"/>
      <c r="M495" s="45"/>
      <c r="P495" s="45"/>
    </row>
    <row r="496">
      <c r="F496" s="45"/>
      <c r="G496" s="45"/>
      <c r="I496" s="45"/>
      <c r="J496" s="45"/>
      <c r="L496" s="45"/>
      <c r="M496" s="45"/>
      <c r="P496" s="45"/>
    </row>
    <row r="497">
      <c r="F497" s="45"/>
      <c r="G497" s="45"/>
      <c r="I497" s="45"/>
      <c r="J497" s="45"/>
      <c r="L497" s="45"/>
      <c r="M497" s="45"/>
      <c r="P497" s="45"/>
    </row>
    <row r="498">
      <c r="F498" s="45"/>
      <c r="G498" s="45"/>
      <c r="I498" s="45"/>
      <c r="J498" s="45"/>
      <c r="L498" s="45"/>
      <c r="M498" s="45"/>
      <c r="P498" s="45"/>
    </row>
    <row r="499">
      <c r="F499" s="45"/>
      <c r="G499" s="45"/>
      <c r="I499" s="45"/>
      <c r="J499" s="45"/>
      <c r="L499" s="45"/>
      <c r="M499" s="45"/>
      <c r="P499" s="45"/>
    </row>
    <row r="500">
      <c r="F500" s="45"/>
      <c r="G500" s="45"/>
      <c r="I500" s="45"/>
      <c r="J500" s="45"/>
      <c r="L500" s="45"/>
      <c r="M500" s="45"/>
      <c r="P500" s="45"/>
    </row>
    <row r="501">
      <c r="F501" s="45"/>
      <c r="G501" s="45"/>
      <c r="I501" s="45"/>
      <c r="J501" s="45"/>
      <c r="L501" s="45"/>
      <c r="M501" s="45"/>
      <c r="P501" s="45"/>
    </row>
    <row r="502">
      <c r="F502" s="45"/>
      <c r="G502" s="45"/>
      <c r="I502" s="45"/>
      <c r="J502" s="45"/>
      <c r="L502" s="45"/>
      <c r="M502" s="45"/>
      <c r="P502" s="45"/>
    </row>
    <row r="503">
      <c r="F503" s="45"/>
      <c r="G503" s="45"/>
      <c r="I503" s="45"/>
      <c r="J503" s="45"/>
      <c r="L503" s="45"/>
      <c r="M503" s="45"/>
      <c r="P503" s="45"/>
    </row>
    <row r="504">
      <c r="F504" s="45"/>
      <c r="G504" s="45"/>
      <c r="I504" s="45"/>
      <c r="J504" s="45"/>
      <c r="L504" s="45"/>
      <c r="M504" s="45"/>
      <c r="P504" s="45"/>
    </row>
    <row r="505">
      <c r="F505" s="45"/>
      <c r="G505" s="45"/>
      <c r="I505" s="45"/>
      <c r="J505" s="45"/>
      <c r="L505" s="45"/>
      <c r="M505" s="45"/>
      <c r="P505" s="45"/>
    </row>
    <row r="506">
      <c r="F506" s="45"/>
      <c r="G506" s="45"/>
      <c r="I506" s="45"/>
      <c r="J506" s="45"/>
      <c r="L506" s="45"/>
      <c r="M506" s="45"/>
      <c r="P506" s="45"/>
    </row>
    <row r="507">
      <c r="F507" s="45"/>
      <c r="G507" s="45"/>
      <c r="I507" s="45"/>
      <c r="J507" s="45"/>
      <c r="L507" s="45"/>
      <c r="M507" s="45"/>
      <c r="P507" s="45"/>
    </row>
    <row r="508">
      <c r="F508" s="45"/>
      <c r="G508" s="45"/>
      <c r="I508" s="45"/>
      <c r="J508" s="45"/>
      <c r="L508" s="45"/>
      <c r="M508" s="45"/>
      <c r="P508" s="45"/>
    </row>
    <row r="509">
      <c r="F509" s="45"/>
      <c r="G509" s="45"/>
      <c r="I509" s="45"/>
      <c r="J509" s="45"/>
      <c r="L509" s="45"/>
      <c r="M509" s="45"/>
      <c r="P509" s="45"/>
    </row>
    <row r="510">
      <c r="F510" s="45"/>
      <c r="G510" s="45"/>
      <c r="I510" s="45"/>
      <c r="J510" s="45"/>
      <c r="L510" s="45"/>
      <c r="M510" s="45"/>
      <c r="P510" s="45"/>
    </row>
    <row r="511">
      <c r="F511" s="45"/>
      <c r="G511" s="45"/>
      <c r="I511" s="45"/>
      <c r="J511" s="45"/>
      <c r="L511" s="45"/>
      <c r="M511" s="45"/>
      <c r="P511" s="45"/>
    </row>
    <row r="512">
      <c r="F512" s="45"/>
      <c r="G512" s="45"/>
      <c r="I512" s="45"/>
      <c r="J512" s="45"/>
      <c r="L512" s="45"/>
      <c r="M512" s="45"/>
      <c r="P512" s="45"/>
    </row>
    <row r="513">
      <c r="F513" s="45"/>
      <c r="G513" s="45"/>
      <c r="I513" s="45"/>
      <c r="J513" s="45"/>
      <c r="L513" s="45"/>
      <c r="M513" s="45"/>
      <c r="P513" s="45"/>
    </row>
    <row r="514">
      <c r="F514" s="45"/>
      <c r="G514" s="45"/>
      <c r="I514" s="45"/>
      <c r="J514" s="45"/>
      <c r="L514" s="45"/>
      <c r="M514" s="45"/>
      <c r="P514" s="45"/>
    </row>
    <row r="515">
      <c r="F515" s="45"/>
      <c r="G515" s="45"/>
      <c r="I515" s="45"/>
      <c r="J515" s="45"/>
      <c r="L515" s="45"/>
      <c r="M515" s="45"/>
      <c r="P515" s="45"/>
    </row>
    <row r="516">
      <c r="F516" s="45"/>
      <c r="G516" s="45"/>
      <c r="I516" s="45"/>
      <c r="J516" s="45"/>
      <c r="L516" s="45"/>
      <c r="M516" s="45"/>
      <c r="P516" s="45"/>
    </row>
    <row r="517">
      <c r="F517" s="45"/>
      <c r="G517" s="45"/>
      <c r="I517" s="45"/>
      <c r="J517" s="45"/>
      <c r="L517" s="45"/>
      <c r="M517" s="45"/>
      <c r="P517" s="45"/>
    </row>
    <row r="518">
      <c r="F518" s="45"/>
      <c r="G518" s="45"/>
      <c r="I518" s="45"/>
      <c r="J518" s="45"/>
      <c r="L518" s="45"/>
      <c r="M518" s="45"/>
      <c r="P518" s="45"/>
    </row>
    <row r="519">
      <c r="F519" s="45"/>
      <c r="G519" s="45"/>
      <c r="I519" s="45"/>
      <c r="J519" s="45"/>
      <c r="L519" s="45"/>
      <c r="M519" s="45"/>
      <c r="P519" s="45"/>
    </row>
    <row r="520">
      <c r="F520" s="45"/>
      <c r="G520" s="45"/>
      <c r="I520" s="45"/>
      <c r="J520" s="45"/>
      <c r="L520" s="45"/>
      <c r="M520" s="45"/>
      <c r="P520" s="45"/>
    </row>
    <row r="521">
      <c r="F521" s="45"/>
      <c r="G521" s="45"/>
      <c r="I521" s="45"/>
      <c r="J521" s="45"/>
      <c r="L521" s="45"/>
      <c r="M521" s="45"/>
      <c r="P521" s="45"/>
    </row>
    <row r="522">
      <c r="F522" s="45"/>
      <c r="G522" s="45"/>
      <c r="I522" s="45"/>
      <c r="J522" s="45"/>
      <c r="L522" s="45"/>
      <c r="M522" s="45"/>
      <c r="P522" s="45"/>
    </row>
    <row r="523">
      <c r="F523" s="45"/>
      <c r="G523" s="45"/>
      <c r="I523" s="45"/>
      <c r="J523" s="45"/>
      <c r="L523" s="45"/>
      <c r="M523" s="45"/>
      <c r="P523" s="45"/>
    </row>
    <row r="524">
      <c r="F524" s="45"/>
      <c r="G524" s="45"/>
      <c r="I524" s="45"/>
      <c r="J524" s="45"/>
      <c r="L524" s="45"/>
      <c r="M524" s="45"/>
      <c r="P524" s="45"/>
    </row>
    <row r="525">
      <c r="F525" s="45"/>
      <c r="G525" s="45"/>
      <c r="I525" s="45"/>
      <c r="J525" s="45"/>
      <c r="L525" s="45"/>
      <c r="M525" s="45"/>
      <c r="P525" s="45"/>
    </row>
    <row r="526">
      <c r="F526" s="45"/>
      <c r="G526" s="45"/>
      <c r="I526" s="45"/>
      <c r="J526" s="45"/>
      <c r="L526" s="45"/>
      <c r="M526" s="45"/>
      <c r="P526" s="45"/>
    </row>
    <row r="527">
      <c r="F527" s="45"/>
      <c r="G527" s="45"/>
      <c r="I527" s="45"/>
      <c r="J527" s="45"/>
      <c r="L527" s="45"/>
      <c r="M527" s="45"/>
      <c r="P527" s="45"/>
    </row>
    <row r="528">
      <c r="F528" s="45"/>
      <c r="G528" s="45"/>
      <c r="I528" s="45"/>
      <c r="J528" s="45"/>
      <c r="L528" s="45"/>
      <c r="M528" s="45"/>
      <c r="P528" s="45"/>
    </row>
    <row r="529">
      <c r="F529" s="45"/>
      <c r="G529" s="45"/>
      <c r="I529" s="45"/>
      <c r="J529" s="45"/>
      <c r="L529" s="45"/>
      <c r="M529" s="45"/>
      <c r="P529" s="45"/>
    </row>
    <row r="530">
      <c r="F530" s="45"/>
      <c r="G530" s="45"/>
      <c r="I530" s="45"/>
      <c r="J530" s="45"/>
      <c r="L530" s="45"/>
      <c r="M530" s="45"/>
      <c r="P530" s="45"/>
    </row>
    <row r="531">
      <c r="F531" s="45"/>
      <c r="G531" s="45"/>
      <c r="I531" s="45"/>
      <c r="J531" s="45"/>
      <c r="L531" s="45"/>
      <c r="M531" s="45"/>
      <c r="P531" s="45"/>
    </row>
    <row r="532">
      <c r="F532" s="45"/>
      <c r="G532" s="45"/>
      <c r="I532" s="45"/>
      <c r="J532" s="45"/>
      <c r="L532" s="45"/>
      <c r="M532" s="45"/>
      <c r="P532" s="45"/>
    </row>
    <row r="533">
      <c r="F533" s="45"/>
      <c r="G533" s="45"/>
      <c r="I533" s="45"/>
      <c r="J533" s="45"/>
      <c r="L533" s="45"/>
      <c r="M533" s="45"/>
      <c r="P533" s="45"/>
    </row>
    <row r="534">
      <c r="F534" s="45"/>
      <c r="G534" s="45"/>
      <c r="I534" s="45"/>
      <c r="J534" s="45"/>
      <c r="L534" s="45"/>
      <c r="M534" s="45"/>
      <c r="P534" s="45"/>
    </row>
    <row r="535">
      <c r="F535" s="45"/>
      <c r="G535" s="45"/>
      <c r="I535" s="45"/>
      <c r="J535" s="45"/>
      <c r="L535" s="45"/>
      <c r="M535" s="45"/>
      <c r="P535" s="45"/>
    </row>
    <row r="536">
      <c r="F536" s="45"/>
      <c r="G536" s="45"/>
      <c r="I536" s="45"/>
      <c r="J536" s="45"/>
      <c r="L536" s="45"/>
      <c r="M536" s="45"/>
      <c r="P536" s="45"/>
    </row>
    <row r="537">
      <c r="F537" s="45"/>
      <c r="G537" s="45"/>
      <c r="I537" s="45"/>
      <c r="J537" s="45"/>
      <c r="L537" s="45"/>
      <c r="M537" s="45"/>
      <c r="P537" s="45"/>
    </row>
    <row r="538">
      <c r="F538" s="45"/>
      <c r="G538" s="45"/>
      <c r="I538" s="45"/>
      <c r="J538" s="45"/>
      <c r="L538" s="45"/>
      <c r="M538" s="45"/>
      <c r="P538" s="45"/>
    </row>
    <row r="539">
      <c r="F539" s="45"/>
      <c r="G539" s="45"/>
      <c r="I539" s="45"/>
      <c r="J539" s="45"/>
      <c r="L539" s="45"/>
      <c r="M539" s="45"/>
      <c r="P539" s="45"/>
    </row>
    <row r="540">
      <c r="F540" s="45"/>
      <c r="G540" s="45"/>
      <c r="I540" s="45"/>
      <c r="J540" s="45"/>
      <c r="L540" s="45"/>
      <c r="M540" s="45"/>
      <c r="P540" s="45"/>
    </row>
    <row r="541">
      <c r="F541" s="45"/>
      <c r="G541" s="45"/>
      <c r="I541" s="45"/>
      <c r="J541" s="45"/>
      <c r="L541" s="45"/>
      <c r="M541" s="45"/>
      <c r="P541" s="45"/>
    </row>
    <row r="542">
      <c r="F542" s="45"/>
      <c r="G542" s="45"/>
      <c r="I542" s="45"/>
      <c r="J542" s="45"/>
      <c r="L542" s="45"/>
      <c r="M542" s="45"/>
      <c r="P542" s="45"/>
    </row>
    <row r="543">
      <c r="F543" s="45"/>
      <c r="G543" s="45"/>
      <c r="I543" s="45"/>
      <c r="J543" s="45"/>
      <c r="L543" s="45"/>
      <c r="M543" s="45"/>
      <c r="P543" s="45"/>
    </row>
    <row r="544">
      <c r="F544" s="45"/>
      <c r="G544" s="45"/>
      <c r="I544" s="45"/>
      <c r="J544" s="45"/>
      <c r="L544" s="45"/>
      <c r="M544" s="45"/>
      <c r="P544" s="45"/>
    </row>
    <row r="545">
      <c r="F545" s="45"/>
      <c r="G545" s="45"/>
      <c r="I545" s="45"/>
      <c r="J545" s="45"/>
      <c r="L545" s="45"/>
      <c r="M545" s="45"/>
      <c r="P545" s="45"/>
    </row>
    <row r="546">
      <c r="F546" s="45"/>
      <c r="G546" s="45"/>
      <c r="I546" s="45"/>
      <c r="J546" s="45"/>
      <c r="L546" s="45"/>
      <c r="M546" s="45"/>
      <c r="P546" s="45"/>
    </row>
    <row r="547">
      <c r="F547" s="45"/>
      <c r="G547" s="45"/>
      <c r="I547" s="45"/>
      <c r="J547" s="45"/>
      <c r="L547" s="45"/>
      <c r="M547" s="45"/>
      <c r="P547" s="45"/>
    </row>
    <row r="548">
      <c r="F548" s="45"/>
      <c r="G548" s="45"/>
      <c r="I548" s="45"/>
      <c r="J548" s="45"/>
      <c r="L548" s="45"/>
      <c r="M548" s="45"/>
      <c r="P548" s="45"/>
    </row>
    <row r="549">
      <c r="F549" s="45"/>
      <c r="G549" s="45"/>
      <c r="I549" s="45"/>
      <c r="J549" s="45"/>
      <c r="L549" s="45"/>
      <c r="M549" s="45"/>
      <c r="P549" s="45"/>
    </row>
    <row r="550">
      <c r="F550" s="45"/>
      <c r="G550" s="45"/>
      <c r="I550" s="45"/>
      <c r="J550" s="45"/>
      <c r="L550" s="45"/>
      <c r="M550" s="45"/>
      <c r="P550" s="45"/>
    </row>
    <row r="551">
      <c r="F551" s="45"/>
      <c r="G551" s="45"/>
      <c r="I551" s="45"/>
      <c r="J551" s="45"/>
      <c r="L551" s="45"/>
      <c r="M551" s="45"/>
      <c r="P551" s="45"/>
    </row>
    <row r="552">
      <c r="F552" s="45"/>
      <c r="G552" s="45"/>
      <c r="I552" s="45"/>
      <c r="J552" s="45"/>
      <c r="L552" s="45"/>
      <c r="M552" s="45"/>
      <c r="P552" s="45"/>
    </row>
    <row r="553">
      <c r="F553" s="45"/>
      <c r="G553" s="45"/>
      <c r="I553" s="45"/>
      <c r="J553" s="45"/>
      <c r="L553" s="45"/>
      <c r="M553" s="45"/>
      <c r="P553" s="45"/>
    </row>
    <row r="554">
      <c r="F554" s="45"/>
      <c r="G554" s="45"/>
      <c r="I554" s="45"/>
      <c r="J554" s="45"/>
      <c r="L554" s="45"/>
      <c r="M554" s="45"/>
      <c r="P554" s="45"/>
    </row>
    <row r="555">
      <c r="F555" s="45"/>
      <c r="G555" s="45"/>
      <c r="I555" s="45"/>
      <c r="J555" s="45"/>
      <c r="L555" s="45"/>
      <c r="M555" s="45"/>
      <c r="P555" s="45"/>
    </row>
    <row r="556">
      <c r="F556" s="45"/>
      <c r="G556" s="45"/>
      <c r="I556" s="45"/>
      <c r="J556" s="45"/>
      <c r="L556" s="45"/>
      <c r="M556" s="45"/>
      <c r="P556" s="45"/>
    </row>
    <row r="557">
      <c r="F557" s="45"/>
      <c r="G557" s="45"/>
      <c r="I557" s="45"/>
      <c r="J557" s="45"/>
      <c r="L557" s="45"/>
      <c r="M557" s="45"/>
      <c r="P557" s="45"/>
    </row>
    <row r="558">
      <c r="F558" s="45"/>
      <c r="G558" s="45"/>
      <c r="I558" s="45"/>
      <c r="J558" s="45"/>
      <c r="L558" s="45"/>
      <c r="M558" s="45"/>
      <c r="P558" s="45"/>
    </row>
    <row r="559">
      <c r="F559" s="45"/>
      <c r="G559" s="45"/>
      <c r="I559" s="45"/>
      <c r="J559" s="45"/>
      <c r="L559" s="45"/>
      <c r="M559" s="45"/>
      <c r="P559" s="45"/>
    </row>
    <row r="560">
      <c r="F560" s="45"/>
      <c r="G560" s="45"/>
      <c r="I560" s="45"/>
      <c r="J560" s="45"/>
      <c r="L560" s="45"/>
      <c r="M560" s="45"/>
      <c r="P560" s="45"/>
    </row>
    <row r="561">
      <c r="F561" s="45"/>
      <c r="G561" s="45"/>
      <c r="I561" s="45"/>
      <c r="J561" s="45"/>
      <c r="L561" s="45"/>
      <c r="M561" s="45"/>
      <c r="P561" s="45"/>
    </row>
    <row r="562">
      <c r="F562" s="45"/>
      <c r="G562" s="45"/>
      <c r="I562" s="45"/>
      <c r="J562" s="45"/>
      <c r="L562" s="45"/>
      <c r="M562" s="45"/>
      <c r="P562" s="45"/>
    </row>
    <row r="563">
      <c r="F563" s="45"/>
      <c r="G563" s="45"/>
      <c r="I563" s="45"/>
      <c r="J563" s="45"/>
      <c r="L563" s="45"/>
      <c r="M563" s="45"/>
      <c r="P563" s="45"/>
    </row>
    <row r="564">
      <c r="F564" s="45"/>
      <c r="G564" s="45"/>
      <c r="I564" s="45"/>
      <c r="J564" s="45"/>
      <c r="L564" s="45"/>
      <c r="M564" s="45"/>
      <c r="P564" s="45"/>
    </row>
    <row r="565">
      <c r="F565" s="45"/>
      <c r="G565" s="45"/>
      <c r="I565" s="45"/>
      <c r="J565" s="45"/>
      <c r="L565" s="45"/>
      <c r="M565" s="45"/>
      <c r="P565" s="45"/>
    </row>
    <row r="566">
      <c r="F566" s="45"/>
      <c r="G566" s="45"/>
      <c r="I566" s="45"/>
      <c r="J566" s="45"/>
      <c r="L566" s="45"/>
      <c r="M566" s="45"/>
      <c r="P566" s="45"/>
    </row>
    <row r="567">
      <c r="F567" s="45"/>
      <c r="G567" s="45"/>
      <c r="I567" s="45"/>
      <c r="J567" s="45"/>
      <c r="L567" s="45"/>
      <c r="M567" s="45"/>
      <c r="P567" s="45"/>
    </row>
    <row r="568">
      <c r="F568" s="45"/>
      <c r="G568" s="45"/>
      <c r="I568" s="45"/>
      <c r="J568" s="45"/>
      <c r="L568" s="45"/>
      <c r="M568" s="45"/>
      <c r="P568" s="45"/>
    </row>
    <row r="569">
      <c r="F569" s="45"/>
      <c r="G569" s="45"/>
      <c r="I569" s="45"/>
      <c r="J569" s="45"/>
      <c r="L569" s="45"/>
      <c r="M569" s="45"/>
      <c r="P569" s="45"/>
    </row>
    <row r="570">
      <c r="F570" s="45"/>
      <c r="G570" s="45"/>
      <c r="I570" s="45"/>
      <c r="J570" s="45"/>
      <c r="L570" s="45"/>
      <c r="M570" s="45"/>
      <c r="P570" s="45"/>
    </row>
    <row r="571">
      <c r="F571" s="45"/>
      <c r="G571" s="45"/>
      <c r="I571" s="45"/>
      <c r="J571" s="45"/>
      <c r="L571" s="45"/>
      <c r="M571" s="45"/>
      <c r="P571" s="45"/>
    </row>
    <row r="572">
      <c r="F572" s="45"/>
      <c r="G572" s="45"/>
      <c r="I572" s="45"/>
      <c r="J572" s="45"/>
      <c r="L572" s="45"/>
      <c r="M572" s="45"/>
      <c r="P572" s="45"/>
    </row>
    <row r="573">
      <c r="F573" s="45"/>
      <c r="G573" s="45"/>
      <c r="I573" s="45"/>
      <c r="J573" s="45"/>
      <c r="L573" s="45"/>
      <c r="M573" s="45"/>
      <c r="P573" s="45"/>
    </row>
    <row r="574">
      <c r="F574" s="45"/>
      <c r="G574" s="45"/>
      <c r="I574" s="45"/>
      <c r="J574" s="45"/>
      <c r="L574" s="45"/>
      <c r="M574" s="45"/>
      <c r="P574" s="45"/>
    </row>
    <row r="575">
      <c r="F575" s="45"/>
      <c r="G575" s="45"/>
      <c r="I575" s="45"/>
      <c r="J575" s="45"/>
      <c r="L575" s="45"/>
      <c r="M575" s="45"/>
      <c r="P575" s="45"/>
    </row>
    <row r="576">
      <c r="F576" s="45"/>
      <c r="G576" s="45"/>
      <c r="I576" s="45"/>
      <c r="J576" s="45"/>
      <c r="L576" s="45"/>
      <c r="M576" s="45"/>
      <c r="P576" s="45"/>
    </row>
    <row r="577">
      <c r="F577" s="45"/>
      <c r="G577" s="45"/>
      <c r="I577" s="45"/>
      <c r="J577" s="45"/>
      <c r="L577" s="45"/>
      <c r="M577" s="45"/>
      <c r="P577" s="45"/>
    </row>
    <row r="578">
      <c r="F578" s="45"/>
      <c r="G578" s="45"/>
      <c r="I578" s="45"/>
      <c r="J578" s="45"/>
      <c r="L578" s="45"/>
      <c r="M578" s="45"/>
      <c r="P578" s="45"/>
    </row>
    <row r="579">
      <c r="F579" s="45"/>
      <c r="G579" s="45"/>
      <c r="I579" s="45"/>
      <c r="J579" s="45"/>
      <c r="L579" s="45"/>
      <c r="M579" s="45"/>
      <c r="P579" s="45"/>
    </row>
    <row r="580">
      <c r="F580" s="45"/>
      <c r="G580" s="45"/>
      <c r="I580" s="45"/>
      <c r="J580" s="45"/>
      <c r="L580" s="45"/>
      <c r="M580" s="45"/>
      <c r="P580" s="45"/>
    </row>
    <row r="581">
      <c r="F581" s="45"/>
      <c r="G581" s="45"/>
      <c r="I581" s="45"/>
      <c r="J581" s="45"/>
      <c r="L581" s="45"/>
      <c r="M581" s="45"/>
      <c r="P581" s="45"/>
    </row>
    <row r="582">
      <c r="F582" s="45"/>
      <c r="G582" s="45"/>
      <c r="I582" s="45"/>
      <c r="J582" s="45"/>
      <c r="L582" s="45"/>
      <c r="M582" s="45"/>
      <c r="P582" s="45"/>
    </row>
    <row r="583">
      <c r="F583" s="45"/>
      <c r="G583" s="45"/>
      <c r="I583" s="45"/>
      <c r="J583" s="45"/>
      <c r="L583" s="45"/>
      <c r="M583" s="45"/>
      <c r="P583" s="45"/>
    </row>
    <row r="584">
      <c r="F584" s="45"/>
      <c r="G584" s="45"/>
      <c r="I584" s="45"/>
      <c r="J584" s="45"/>
      <c r="L584" s="45"/>
      <c r="M584" s="45"/>
      <c r="P584" s="45"/>
    </row>
    <row r="585">
      <c r="F585" s="45"/>
      <c r="G585" s="45"/>
      <c r="I585" s="45"/>
      <c r="J585" s="45"/>
      <c r="L585" s="45"/>
      <c r="M585" s="45"/>
      <c r="P585" s="45"/>
    </row>
    <row r="586">
      <c r="F586" s="45"/>
      <c r="G586" s="45"/>
      <c r="I586" s="45"/>
      <c r="J586" s="45"/>
      <c r="L586" s="45"/>
      <c r="M586" s="45"/>
      <c r="P586" s="45"/>
    </row>
    <row r="587">
      <c r="F587" s="45"/>
      <c r="G587" s="45"/>
      <c r="I587" s="45"/>
      <c r="J587" s="45"/>
      <c r="L587" s="45"/>
      <c r="M587" s="45"/>
      <c r="P587" s="45"/>
    </row>
    <row r="588">
      <c r="F588" s="45"/>
      <c r="G588" s="45"/>
      <c r="I588" s="45"/>
      <c r="J588" s="45"/>
      <c r="L588" s="45"/>
      <c r="M588" s="45"/>
      <c r="P588" s="45"/>
    </row>
    <row r="589">
      <c r="F589" s="45"/>
      <c r="G589" s="45"/>
      <c r="I589" s="45"/>
      <c r="J589" s="45"/>
      <c r="L589" s="45"/>
      <c r="M589" s="45"/>
      <c r="P589" s="45"/>
    </row>
    <row r="590">
      <c r="F590" s="45"/>
      <c r="G590" s="45"/>
      <c r="I590" s="45"/>
      <c r="J590" s="45"/>
      <c r="L590" s="45"/>
      <c r="M590" s="45"/>
      <c r="P590" s="45"/>
    </row>
    <row r="591">
      <c r="F591" s="45"/>
      <c r="G591" s="45"/>
      <c r="I591" s="45"/>
      <c r="J591" s="45"/>
      <c r="L591" s="45"/>
      <c r="M591" s="45"/>
      <c r="P591" s="45"/>
    </row>
    <row r="592">
      <c r="F592" s="45"/>
      <c r="G592" s="45"/>
      <c r="I592" s="45"/>
      <c r="J592" s="45"/>
      <c r="L592" s="45"/>
      <c r="M592" s="45"/>
      <c r="P592" s="45"/>
    </row>
    <row r="593">
      <c r="F593" s="45"/>
      <c r="G593" s="45"/>
      <c r="I593" s="45"/>
      <c r="J593" s="45"/>
      <c r="L593" s="45"/>
      <c r="M593" s="45"/>
      <c r="P593" s="45"/>
    </row>
    <row r="594">
      <c r="F594" s="45"/>
      <c r="G594" s="45"/>
      <c r="I594" s="45"/>
      <c r="J594" s="45"/>
      <c r="L594" s="45"/>
      <c r="M594" s="45"/>
      <c r="P594" s="45"/>
    </row>
    <row r="595">
      <c r="F595" s="45"/>
      <c r="G595" s="45"/>
      <c r="I595" s="45"/>
      <c r="J595" s="45"/>
      <c r="L595" s="45"/>
      <c r="M595" s="45"/>
      <c r="P595" s="45"/>
    </row>
    <row r="596">
      <c r="F596" s="45"/>
      <c r="G596" s="45"/>
      <c r="I596" s="45"/>
      <c r="J596" s="45"/>
      <c r="L596" s="45"/>
      <c r="M596" s="45"/>
      <c r="P596" s="45"/>
    </row>
    <row r="597">
      <c r="F597" s="45"/>
      <c r="G597" s="45"/>
      <c r="I597" s="45"/>
      <c r="J597" s="45"/>
      <c r="L597" s="45"/>
      <c r="M597" s="45"/>
      <c r="P597" s="45"/>
    </row>
    <row r="598">
      <c r="F598" s="45"/>
      <c r="G598" s="45"/>
      <c r="I598" s="45"/>
      <c r="J598" s="45"/>
      <c r="L598" s="45"/>
      <c r="M598" s="45"/>
      <c r="P598" s="45"/>
    </row>
    <row r="599">
      <c r="F599" s="45"/>
      <c r="G599" s="45"/>
      <c r="I599" s="45"/>
      <c r="J599" s="45"/>
      <c r="L599" s="45"/>
      <c r="M599" s="45"/>
      <c r="P599" s="45"/>
    </row>
    <row r="600">
      <c r="F600" s="45"/>
      <c r="G600" s="45"/>
      <c r="I600" s="45"/>
      <c r="J600" s="45"/>
      <c r="L600" s="45"/>
      <c r="M600" s="45"/>
      <c r="P600" s="45"/>
    </row>
    <row r="601">
      <c r="F601" s="45"/>
      <c r="G601" s="45"/>
      <c r="I601" s="45"/>
      <c r="J601" s="45"/>
      <c r="L601" s="45"/>
      <c r="M601" s="45"/>
      <c r="P601" s="45"/>
    </row>
    <row r="602">
      <c r="F602" s="45"/>
      <c r="G602" s="45"/>
      <c r="I602" s="45"/>
      <c r="J602" s="45"/>
      <c r="L602" s="45"/>
      <c r="M602" s="45"/>
      <c r="P602" s="45"/>
    </row>
    <row r="603">
      <c r="F603" s="45"/>
      <c r="G603" s="45"/>
      <c r="I603" s="45"/>
      <c r="J603" s="45"/>
      <c r="L603" s="45"/>
      <c r="M603" s="45"/>
      <c r="P603" s="45"/>
    </row>
    <row r="604">
      <c r="F604" s="45"/>
      <c r="G604" s="45"/>
      <c r="I604" s="45"/>
      <c r="J604" s="45"/>
      <c r="L604" s="45"/>
      <c r="M604" s="45"/>
      <c r="P604" s="45"/>
    </row>
    <row r="605">
      <c r="F605" s="45"/>
      <c r="G605" s="45"/>
      <c r="I605" s="45"/>
      <c r="J605" s="45"/>
      <c r="L605" s="45"/>
      <c r="M605" s="45"/>
      <c r="P605" s="45"/>
    </row>
    <row r="606">
      <c r="F606" s="45"/>
      <c r="G606" s="45"/>
      <c r="I606" s="45"/>
      <c r="J606" s="45"/>
      <c r="L606" s="45"/>
      <c r="M606" s="45"/>
      <c r="P606" s="45"/>
    </row>
    <row r="607">
      <c r="F607" s="45"/>
      <c r="G607" s="45"/>
      <c r="I607" s="45"/>
      <c r="J607" s="45"/>
      <c r="L607" s="45"/>
      <c r="M607" s="45"/>
      <c r="P607" s="45"/>
    </row>
    <row r="608">
      <c r="F608" s="45"/>
      <c r="G608" s="45"/>
      <c r="I608" s="45"/>
      <c r="J608" s="45"/>
      <c r="L608" s="45"/>
      <c r="M608" s="45"/>
      <c r="P608" s="45"/>
    </row>
    <row r="609">
      <c r="F609" s="45"/>
      <c r="G609" s="45"/>
      <c r="I609" s="45"/>
      <c r="J609" s="45"/>
      <c r="L609" s="45"/>
      <c r="M609" s="45"/>
      <c r="P609" s="45"/>
    </row>
    <row r="610">
      <c r="F610" s="45"/>
      <c r="G610" s="45"/>
      <c r="I610" s="45"/>
      <c r="J610" s="45"/>
      <c r="L610" s="45"/>
      <c r="M610" s="45"/>
      <c r="P610" s="45"/>
    </row>
    <row r="611">
      <c r="F611" s="45"/>
      <c r="G611" s="45"/>
      <c r="I611" s="45"/>
      <c r="J611" s="45"/>
      <c r="L611" s="45"/>
      <c r="M611" s="45"/>
      <c r="P611" s="45"/>
    </row>
    <row r="612">
      <c r="F612" s="45"/>
      <c r="G612" s="45"/>
      <c r="I612" s="45"/>
      <c r="J612" s="45"/>
      <c r="L612" s="45"/>
      <c r="M612" s="45"/>
      <c r="P612" s="45"/>
    </row>
    <row r="613">
      <c r="F613" s="45"/>
      <c r="G613" s="45"/>
      <c r="I613" s="45"/>
      <c r="J613" s="45"/>
      <c r="L613" s="45"/>
      <c r="M613" s="45"/>
      <c r="P613" s="45"/>
    </row>
    <row r="614">
      <c r="F614" s="45"/>
      <c r="G614" s="45"/>
      <c r="I614" s="45"/>
      <c r="J614" s="45"/>
      <c r="L614" s="45"/>
      <c r="M614" s="45"/>
      <c r="P614" s="45"/>
    </row>
    <row r="615">
      <c r="F615" s="45"/>
      <c r="G615" s="45"/>
      <c r="I615" s="45"/>
      <c r="J615" s="45"/>
      <c r="L615" s="45"/>
      <c r="M615" s="45"/>
      <c r="P615" s="45"/>
    </row>
    <row r="616">
      <c r="F616" s="45"/>
      <c r="G616" s="45"/>
      <c r="I616" s="45"/>
      <c r="J616" s="45"/>
      <c r="L616" s="45"/>
      <c r="M616" s="45"/>
      <c r="P616" s="45"/>
    </row>
    <row r="617">
      <c r="F617" s="45"/>
      <c r="G617" s="45"/>
      <c r="I617" s="45"/>
      <c r="J617" s="45"/>
      <c r="L617" s="45"/>
      <c r="M617" s="45"/>
      <c r="P617" s="45"/>
    </row>
    <row r="618">
      <c r="F618" s="45"/>
      <c r="G618" s="45"/>
      <c r="I618" s="45"/>
      <c r="J618" s="45"/>
      <c r="L618" s="45"/>
      <c r="M618" s="45"/>
      <c r="P618" s="45"/>
    </row>
    <row r="619">
      <c r="F619" s="45"/>
      <c r="G619" s="45"/>
      <c r="I619" s="45"/>
      <c r="J619" s="45"/>
      <c r="L619" s="45"/>
      <c r="M619" s="45"/>
      <c r="P619" s="45"/>
    </row>
    <row r="620">
      <c r="F620" s="45"/>
      <c r="G620" s="45"/>
      <c r="I620" s="45"/>
      <c r="J620" s="45"/>
      <c r="L620" s="45"/>
      <c r="M620" s="45"/>
      <c r="P620" s="45"/>
    </row>
    <row r="621">
      <c r="F621" s="45"/>
      <c r="G621" s="45"/>
      <c r="I621" s="45"/>
      <c r="J621" s="45"/>
      <c r="L621" s="45"/>
      <c r="M621" s="45"/>
      <c r="P621" s="45"/>
    </row>
    <row r="622">
      <c r="F622" s="45"/>
      <c r="G622" s="45"/>
      <c r="I622" s="45"/>
      <c r="J622" s="45"/>
      <c r="L622" s="45"/>
      <c r="M622" s="45"/>
      <c r="P622" s="45"/>
    </row>
    <row r="623">
      <c r="F623" s="45"/>
      <c r="G623" s="45"/>
      <c r="I623" s="45"/>
      <c r="J623" s="45"/>
      <c r="L623" s="45"/>
      <c r="M623" s="45"/>
      <c r="P623" s="45"/>
    </row>
    <row r="624">
      <c r="F624" s="45"/>
      <c r="G624" s="45"/>
      <c r="I624" s="45"/>
      <c r="J624" s="45"/>
      <c r="L624" s="45"/>
      <c r="M624" s="45"/>
      <c r="P624" s="45"/>
    </row>
    <row r="625">
      <c r="F625" s="45"/>
      <c r="G625" s="45"/>
      <c r="I625" s="45"/>
      <c r="J625" s="45"/>
      <c r="L625" s="45"/>
      <c r="M625" s="45"/>
      <c r="P625" s="45"/>
    </row>
    <row r="626">
      <c r="F626" s="45"/>
      <c r="G626" s="45"/>
      <c r="I626" s="45"/>
      <c r="J626" s="45"/>
      <c r="L626" s="45"/>
      <c r="M626" s="45"/>
      <c r="P626" s="45"/>
    </row>
    <row r="627">
      <c r="F627" s="45"/>
      <c r="G627" s="45"/>
      <c r="I627" s="45"/>
      <c r="J627" s="45"/>
      <c r="L627" s="45"/>
      <c r="M627" s="45"/>
      <c r="P627" s="45"/>
    </row>
    <row r="628">
      <c r="F628" s="45"/>
      <c r="G628" s="45"/>
      <c r="I628" s="45"/>
      <c r="J628" s="45"/>
      <c r="L628" s="45"/>
      <c r="M628" s="45"/>
      <c r="P628" s="45"/>
    </row>
    <row r="629">
      <c r="F629" s="45"/>
      <c r="G629" s="45"/>
      <c r="I629" s="45"/>
      <c r="J629" s="45"/>
      <c r="L629" s="45"/>
      <c r="M629" s="45"/>
      <c r="P629" s="45"/>
    </row>
    <row r="630">
      <c r="F630" s="45"/>
      <c r="G630" s="45"/>
      <c r="I630" s="45"/>
      <c r="J630" s="45"/>
      <c r="L630" s="45"/>
      <c r="M630" s="45"/>
      <c r="P630" s="45"/>
    </row>
    <row r="631">
      <c r="F631" s="45"/>
      <c r="G631" s="45"/>
      <c r="I631" s="45"/>
      <c r="J631" s="45"/>
      <c r="L631" s="45"/>
      <c r="M631" s="45"/>
      <c r="P631" s="45"/>
    </row>
    <row r="632">
      <c r="F632" s="45"/>
      <c r="G632" s="45"/>
      <c r="I632" s="45"/>
      <c r="J632" s="45"/>
      <c r="L632" s="45"/>
      <c r="M632" s="45"/>
      <c r="P632" s="45"/>
    </row>
    <row r="633">
      <c r="F633" s="45"/>
      <c r="G633" s="45"/>
      <c r="I633" s="45"/>
      <c r="J633" s="45"/>
      <c r="L633" s="45"/>
      <c r="M633" s="45"/>
      <c r="P633" s="45"/>
    </row>
    <row r="634">
      <c r="F634" s="45"/>
      <c r="G634" s="45"/>
      <c r="I634" s="45"/>
      <c r="J634" s="45"/>
      <c r="L634" s="45"/>
      <c r="M634" s="45"/>
      <c r="P634" s="45"/>
    </row>
    <row r="635">
      <c r="F635" s="45"/>
      <c r="G635" s="45"/>
      <c r="I635" s="45"/>
      <c r="J635" s="45"/>
      <c r="L635" s="45"/>
      <c r="M635" s="45"/>
      <c r="P635" s="45"/>
    </row>
    <row r="636">
      <c r="F636" s="45"/>
      <c r="G636" s="45"/>
      <c r="I636" s="45"/>
      <c r="J636" s="45"/>
      <c r="L636" s="45"/>
      <c r="M636" s="45"/>
      <c r="P636" s="45"/>
    </row>
    <row r="637">
      <c r="F637" s="45"/>
      <c r="G637" s="45"/>
      <c r="I637" s="45"/>
      <c r="J637" s="45"/>
      <c r="L637" s="45"/>
      <c r="M637" s="45"/>
      <c r="P637" s="45"/>
    </row>
    <row r="638">
      <c r="F638" s="45"/>
      <c r="G638" s="45"/>
      <c r="I638" s="45"/>
      <c r="J638" s="45"/>
      <c r="L638" s="45"/>
      <c r="M638" s="45"/>
      <c r="P638" s="45"/>
    </row>
    <row r="639">
      <c r="F639" s="45"/>
      <c r="G639" s="45"/>
      <c r="I639" s="45"/>
      <c r="J639" s="45"/>
      <c r="L639" s="45"/>
      <c r="M639" s="45"/>
      <c r="P639" s="45"/>
    </row>
    <row r="640">
      <c r="F640" s="45"/>
      <c r="G640" s="45"/>
      <c r="I640" s="45"/>
      <c r="J640" s="45"/>
      <c r="L640" s="45"/>
      <c r="M640" s="45"/>
      <c r="P640" s="45"/>
    </row>
    <row r="641">
      <c r="F641" s="45"/>
      <c r="G641" s="45"/>
      <c r="I641" s="45"/>
      <c r="J641" s="45"/>
      <c r="L641" s="45"/>
      <c r="M641" s="45"/>
      <c r="P641" s="45"/>
    </row>
    <row r="642">
      <c r="F642" s="45"/>
      <c r="G642" s="45"/>
      <c r="I642" s="45"/>
      <c r="J642" s="45"/>
      <c r="L642" s="45"/>
      <c r="M642" s="45"/>
      <c r="P642" s="45"/>
    </row>
    <row r="643">
      <c r="F643" s="45"/>
      <c r="G643" s="45"/>
      <c r="I643" s="45"/>
      <c r="J643" s="45"/>
      <c r="L643" s="45"/>
      <c r="M643" s="45"/>
      <c r="P643" s="45"/>
    </row>
    <row r="644">
      <c r="F644" s="45"/>
      <c r="G644" s="45"/>
      <c r="I644" s="45"/>
      <c r="J644" s="45"/>
      <c r="L644" s="45"/>
      <c r="M644" s="45"/>
      <c r="P644" s="45"/>
    </row>
    <row r="645">
      <c r="F645" s="45"/>
      <c r="G645" s="45"/>
      <c r="I645" s="45"/>
      <c r="J645" s="45"/>
      <c r="L645" s="45"/>
      <c r="M645" s="45"/>
      <c r="P645" s="45"/>
    </row>
    <row r="646">
      <c r="F646" s="45"/>
      <c r="G646" s="45"/>
      <c r="I646" s="45"/>
      <c r="J646" s="45"/>
      <c r="L646" s="45"/>
      <c r="M646" s="45"/>
      <c r="P646" s="45"/>
    </row>
    <row r="647">
      <c r="F647" s="45"/>
      <c r="G647" s="45"/>
      <c r="I647" s="45"/>
      <c r="J647" s="45"/>
      <c r="L647" s="45"/>
      <c r="M647" s="45"/>
      <c r="P647" s="45"/>
    </row>
    <row r="648">
      <c r="F648" s="45"/>
      <c r="G648" s="45"/>
      <c r="I648" s="45"/>
      <c r="J648" s="45"/>
      <c r="L648" s="45"/>
      <c r="M648" s="45"/>
      <c r="P648" s="45"/>
    </row>
    <row r="649">
      <c r="F649" s="45"/>
      <c r="G649" s="45"/>
      <c r="I649" s="45"/>
      <c r="J649" s="45"/>
      <c r="L649" s="45"/>
      <c r="M649" s="45"/>
      <c r="P649" s="45"/>
    </row>
    <row r="650">
      <c r="F650" s="45"/>
      <c r="G650" s="45"/>
      <c r="I650" s="45"/>
      <c r="J650" s="45"/>
      <c r="L650" s="45"/>
      <c r="M650" s="45"/>
      <c r="P650" s="45"/>
    </row>
    <row r="651">
      <c r="F651" s="45"/>
      <c r="G651" s="45"/>
      <c r="I651" s="45"/>
      <c r="J651" s="45"/>
      <c r="L651" s="45"/>
      <c r="M651" s="45"/>
      <c r="P651" s="45"/>
    </row>
    <row r="652">
      <c r="F652" s="45"/>
      <c r="G652" s="45"/>
      <c r="I652" s="45"/>
      <c r="J652" s="45"/>
      <c r="L652" s="45"/>
      <c r="M652" s="45"/>
      <c r="P652" s="45"/>
    </row>
    <row r="653">
      <c r="F653" s="45"/>
      <c r="G653" s="45"/>
      <c r="I653" s="45"/>
      <c r="J653" s="45"/>
      <c r="L653" s="45"/>
      <c r="M653" s="45"/>
      <c r="P653" s="45"/>
    </row>
    <row r="654">
      <c r="F654" s="45"/>
      <c r="G654" s="45"/>
      <c r="I654" s="45"/>
      <c r="J654" s="45"/>
      <c r="L654" s="45"/>
      <c r="M654" s="45"/>
      <c r="P654" s="45"/>
    </row>
    <row r="655">
      <c r="F655" s="45"/>
      <c r="G655" s="45"/>
      <c r="I655" s="45"/>
      <c r="J655" s="45"/>
      <c r="L655" s="45"/>
      <c r="M655" s="45"/>
      <c r="P655" s="45"/>
    </row>
    <row r="656">
      <c r="F656" s="45"/>
      <c r="G656" s="45"/>
      <c r="I656" s="45"/>
      <c r="J656" s="45"/>
      <c r="L656" s="45"/>
      <c r="M656" s="45"/>
      <c r="P656" s="45"/>
    </row>
    <row r="657">
      <c r="F657" s="45"/>
      <c r="G657" s="45"/>
      <c r="I657" s="45"/>
      <c r="J657" s="45"/>
      <c r="L657" s="45"/>
      <c r="M657" s="45"/>
      <c r="P657" s="45"/>
    </row>
    <row r="658">
      <c r="F658" s="45"/>
      <c r="G658" s="45"/>
      <c r="I658" s="45"/>
      <c r="J658" s="45"/>
      <c r="L658" s="45"/>
      <c r="M658" s="45"/>
      <c r="P658" s="45"/>
    </row>
    <row r="659">
      <c r="F659" s="45"/>
      <c r="G659" s="45"/>
      <c r="I659" s="45"/>
      <c r="J659" s="45"/>
      <c r="L659" s="45"/>
      <c r="M659" s="45"/>
      <c r="P659" s="45"/>
    </row>
    <row r="660">
      <c r="F660" s="45"/>
      <c r="G660" s="45"/>
      <c r="I660" s="45"/>
      <c r="J660" s="45"/>
      <c r="L660" s="45"/>
      <c r="M660" s="45"/>
      <c r="P660" s="45"/>
    </row>
    <row r="661">
      <c r="F661" s="45"/>
      <c r="G661" s="45"/>
      <c r="I661" s="45"/>
      <c r="J661" s="45"/>
      <c r="L661" s="45"/>
      <c r="M661" s="45"/>
      <c r="P661" s="45"/>
    </row>
    <row r="662">
      <c r="F662" s="45"/>
      <c r="G662" s="45"/>
      <c r="I662" s="45"/>
      <c r="J662" s="45"/>
      <c r="L662" s="45"/>
      <c r="M662" s="45"/>
      <c r="P662" s="45"/>
    </row>
    <row r="663">
      <c r="F663" s="45"/>
      <c r="G663" s="45"/>
      <c r="I663" s="45"/>
      <c r="J663" s="45"/>
      <c r="L663" s="45"/>
      <c r="M663" s="45"/>
      <c r="P663" s="45"/>
    </row>
    <row r="664">
      <c r="F664" s="45"/>
      <c r="G664" s="45"/>
      <c r="I664" s="45"/>
      <c r="J664" s="45"/>
      <c r="L664" s="45"/>
      <c r="M664" s="45"/>
      <c r="P664" s="45"/>
    </row>
    <row r="665">
      <c r="F665" s="45"/>
      <c r="G665" s="45"/>
      <c r="I665" s="45"/>
      <c r="J665" s="45"/>
      <c r="L665" s="45"/>
      <c r="M665" s="45"/>
      <c r="P665" s="45"/>
    </row>
    <row r="666">
      <c r="F666" s="45"/>
      <c r="G666" s="45"/>
      <c r="I666" s="45"/>
      <c r="J666" s="45"/>
      <c r="L666" s="45"/>
      <c r="M666" s="45"/>
      <c r="P666" s="45"/>
    </row>
    <row r="667">
      <c r="F667" s="45"/>
      <c r="G667" s="45"/>
      <c r="I667" s="45"/>
      <c r="J667" s="45"/>
      <c r="L667" s="45"/>
      <c r="M667" s="45"/>
      <c r="P667" s="45"/>
    </row>
    <row r="668">
      <c r="F668" s="45"/>
      <c r="G668" s="45"/>
      <c r="I668" s="45"/>
      <c r="J668" s="45"/>
      <c r="L668" s="45"/>
      <c r="M668" s="45"/>
      <c r="P668" s="45"/>
    </row>
    <row r="669">
      <c r="F669" s="45"/>
      <c r="G669" s="45"/>
      <c r="I669" s="45"/>
      <c r="J669" s="45"/>
      <c r="L669" s="45"/>
      <c r="M669" s="45"/>
      <c r="P669" s="45"/>
    </row>
    <row r="670">
      <c r="F670" s="45"/>
      <c r="G670" s="45"/>
      <c r="I670" s="45"/>
      <c r="J670" s="45"/>
      <c r="L670" s="45"/>
      <c r="M670" s="45"/>
      <c r="P670" s="45"/>
    </row>
    <row r="671">
      <c r="F671" s="45"/>
      <c r="G671" s="45"/>
      <c r="I671" s="45"/>
      <c r="J671" s="45"/>
      <c r="L671" s="45"/>
      <c r="M671" s="45"/>
      <c r="P671" s="45"/>
    </row>
    <row r="672">
      <c r="F672" s="45"/>
      <c r="G672" s="45"/>
      <c r="I672" s="45"/>
      <c r="J672" s="45"/>
      <c r="L672" s="45"/>
      <c r="M672" s="45"/>
      <c r="P672" s="45"/>
    </row>
    <row r="673">
      <c r="F673" s="45"/>
      <c r="G673" s="45"/>
      <c r="I673" s="45"/>
      <c r="J673" s="45"/>
      <c r="L673" s="45"/>
      <c r="M673" s="45"/>
      <c r="P673" s="45"/>
    </row>
    <row r="674">
      <c r="F674" s="45"/>
      <c r="G674" s="45"/>
      <c r="I674" s="45"/>
      <c r="J674" s="45"/>
      <c r="L674" s="45"/>
      <c r="M674" s="45"/>
      <c r="P674" s="45"/>
    </row>
    <row r="675">
      <c r="F675" s="45"/>
      <c r="G675" s="45"/>
      <c r="I675" s="45"/>
      <c r="J675" s="45"/>
      <c r="L675" s="45"/>
      <c r="M675" s="45"/>
      <c r="P675" s="45"/>
    </row>
    <row r="676">
      <c r="F676" s="45"/>
      <c r="G676" s="45"/>
      <c r="I676" s="45"/>
      <c r="J676" s="45"/>
      <c r="L676" s="45"/>
      <c r="M676" s="45"/>
      <c r="P676" s="45"/>
    </row>
    <row r="677">
      <c r="F677" s="45"/>
      <c r="G677" s="45"/>
      <c r="I677" s="45"/>
      <c r="J677" s="45"/>
      <c r="L677" s="45"/>
      <c r="M677" s="45"/>
      <c r="P677" s="45"/>
    </row>
    <row r="678">
      <c r="F678" s="45"/>
      <c r="G678" s="45"/>
      <c r="I678" s="45"/>
      <c r="J678" s="45"/>
      <c r="L678" s="45"/>
      <c r="M678" s="45"/>
      <c r="P678" s="45"/>
    </row>
    <row r="679">
      <c r="F679" s="45"/>
      <c r="G679" s="45"/>
      <c r="I679" s="45"/>
      <c r="J679" s="45"/>
      <c r="L679" s="45"/>
      <c r="M679" s="45"/>
      <c r="P679" s="45"/>
    </row>
    <row r="680">
      <c r="F680" s="45"/>
      <c r="G680" s="45"/>
      <c r="I680" s="45"/>
      <c r="J680" s="45"/>
      <c r="L680" s="45"/>
      <c r="M680" s="45"/>
      <c r="P680" s="45"/>
    </row>
    <row r="681">
      <c r="F681" s="45"/>
      <c r="G681" s="45"/>
      <c r="I681" s="45"/>
      <c r="J681" s="45"/>
      <c r="L681" s="45"/>
      <c r="M681" s="45"/>
      <c r="P681" s="45"/>
    </row>
    <row r="682">
      <c r="F682" s="45"/>
      <c r="G682" s="45"/>
      <c r="I682" s="45"/>
      <c r="J682" s="45"/>
      <c r="L682" s="45"/>
      <c r="M682" s="45"/>
      <c r="P682" s="45"/>
    </row>
    <row r="683">
      <c r="F683" s="45"/>
      <c r="G683" s="45"/>
      <c r="I683" s="45"/>
      <c r="J683" s="45"/>
      <c r="L683" s="45"/>
      <c r="M683" s="45"/>
      <c r="P683" s="45"/>
    </row>
    <row r="684">
      <c r="F684" s="45"/>
      <c r="G684" s="45"/>
      <c r="I684" s="45"/>
      <c r="J684" s="45"/>
      <c r="L684" s="45"/>
      <c r="M684" s="45"/>
      <c r="P684" s="45"/>
    </row>
    <row r="685">
      <c r="F685" s="45"/>
      <c r="G685" s="45"/>
      <c r="I685" s="45"/>
      <c r="J685" s="45"/>
      <c r="L685" s="45"/>
      <c r="M685" s="45"/>
      <c r="P685" s="45"/>
    </row>
    <row r="686">
      <c r="F686" s="45"/>
      <c r="G686" s="45"/>
      <c r="I686" s="45"/>
      <c r="J686" s="45"/>
      <c r="L686" s="45"/>
      <c r="M686" s="45"/>
      <c r="P686" s="45"/>
    </row>
    <row r="687">
      <c r="F687" s="45"/>
      <c r="G687" s="45"/>
      <c r="I687" s="45"/>
      <c r="J687" s="45"/>
      <c r="L687" s="45"/>
      <c r="M687" s="45"/>
      <c r="P687" s="45"/>
    </row>
    <row r="688">
      <c r="F688" s="45"/>
      <c r="G688" s="45"/>
      <c r="I688" s="45"/>
      <c r="J688" s="45"/>
      <c r="L688" s="45"/>
      <c r="M688" s="45"/>
      <c r="P688" s="45"/>
    </row>
    <row r="689">
      <c r="F689" s="45"/>
      <c r="G689" s="45"/>
      <c r="I689" s="45"/>
      <c r="J689" s="45"/>
      <c r="L689" s="45"/>
      <c r="M689" s="45"/>
      <c r="P689" s="45"/>
    </row>
    <row r="690">
      <c r="F690" s="45"/>
      <c r="G690" s="45"/>
      <c r="I690" s="45"/>
      <c r="J690" s="45"/>
      <c r="L690" s="45"/>
      <c r="M690" s="45"/>
      <c r="P690" s="45"/>
    </row>
    <row r="691">
      <c r="F691" s="45"/>
      <c r="G691" s="45"/>
      <c r="I691" s="45"/>
      <c r="J691" s="45"/>
      <c r="L691" s="45"/>
      <c r="M691" s="45"/>
      <c r="P691" s="45"/>
    </row>
    <row r="692">
      <c r="F692" s="45"/>
      <c r="G692" s="45"/>
      <c r="I692" s="45"/>
      <c r="J692" s="45"/>
      <c r="L692" s="45"/>
      <c r="M692" s="45"/>
      <c r="P692" s="45"/>
    </row>
    <row r="693">
      <c r="F693" s="45"/>
      <c r="G693" s="45"/>
      <c r="I693" s="45"/>
      <c r="J693" s="45"/>
      <c r="L693" s="45"/>
      <c r="M693" s="45"/>
      <c r="P693" s="45"/>
    </row>
    <row r="694">
      <c r="F694" s="45"/>
      <c r="G694" s="45"/>
      <c r="I694" s="45"/>
      <c r="J694" s="45"/>
      <c r="L694" s="45"/>
      <c r="M694" s="45"/>
      <c r="P694" s="45"/>
    </row>
    <row r="695">
      <c r="F695" s="45"/>
      <c r="G695" s="45"/>
      <c r="I695" s="45"/>
      <c r="J695" s="45"/>
      <c r="L695" s="45"/>
      <c r="M695" s="45"/>
      <c r="P695" s="45"/>
    </row>
    <row r="696">
      <c r="F696" s="45"/>
      <c r="G696" s="45"/>
      <c r="I696" s="45"/>
      <c r="J696" s="45"/>
      <c r="L696" s="45"/>
      <c r="M696" s="45"/>
      <c r="P696" s="45"/>
    </row>
    <row r="697">
      <c r="F697" s="45"/>
      <c r="G697" s="45"/>
      <c r="I697" s="45"/>
      <c r="J697" s="45"/>
      <c r="L697" s="45"/>
      <c r="M697" s="45"/>
      <c r="P697" s="45"/>
    </row>
    <row r="698">
      <c r="F698" s="45"/>
      <c r="G698" s="45"/>
      <c r="I698" s="45"/>
      <c r="J698" s="45"/>
      <c r="L698" s="45"/>
      <c r="M698" s="45"/>
      <c r="P698" s="45"/>
    </row>
    <row r="699">
      <c r="F699" s="45"/>
      <c r="G699" s="45"/>
      <c r="I699" s="45"/>
      <c r="J699" s="45"/>
      <c r="L699" s="45"/>
      <c r="M699" s="45"/>
      <c r="P699" s="45"/>
    </row>
    <row r="700">
      <c r="F700" s="45"/>
      <c r="G700" s="45"/>
      <c r="I700" s="45"/>
      <c r="J700" s="45"/>
      <c r="L700" s="45"/>
      <c r="M700" s="45"/>
      <c r="P700" s="45"/>
    </row>
    <row r="701">
      <c r="F701" s="45"/>
      <c r="G701" s="45"/>
      <c r="I701" s="45"/>
      <c r="J701" s="45"/>
      <c r="L701" s="45"/>
      <c r="M701" s="45"/>
      <c r="P701" s="45"/>
    </row>
    <row r="702">
      <c r="F702" s="45"/>
      <c r="G702" s="45"/>
      <c r="I702" s="45"/>
      <c r="J702" s="45"/>
      <c r="L702" s="45"/>
      <c r="M702" s="45"/>
      <c r="P702" s="45"/>
    </row>
    <row r="703">
      <c r="F703" s="45"/>
      <c r="G703" s="45"/>
      <c r="I703" s="45"/>
      <c r="J703" s="45"/>
      <c r="L703" s="45"/>
      <c r="M703" s="45"/>
      <c r="P703" s="45"/>
    </row>
    <row r="704">
      <c r="F704" s="45"/>
      <c r="G704" s="45"/>
      <c r="I704" s="45"/>
      <c r="J704" s="45"/>
      <c r="L704" s="45"/>
      <c r="M704" s="45"/>
      <c r="P704" s="45"/>
    </row>
    <row r="705">
      <c r="F705" s="45"/>
      <c r="G705" s="45"/>
      <c r="I705" s="45"/>
      <c r="J705" s="45"/>
      <c r="L705" s="45"/>
      <c r="M705" s="45"/>
      <c r="P705" s="45"/>
    </row>
    <row r="706">
      <c r="F706" s="45"/>
      <c r="G706" s="45"/>
      <c r="I706" s="45"/>
      <c r="J706" s="45"/>
      <c r="L706" s="45"/>
      <c r="M706" s="45"/>
      <c r="P706" s="45"/>
    </row>
    <row r="707">
      <c r="F707" s="45"/>
      <c r="G707" s="45"/>
      <c r="I707" s="45"/>
      <c r="J707" s="45"/>
      <c r="L707" s="45"/>
      <c r="M707" s="45"/>
      <c r="P707" s="45"/>
    </row>
    <row r="708">
      <c r="F708" s="45"/>
      <c r="G708" s="45"/>
      <c r="I708" s="45"/>
      <c r="J708" s="45"/>
      <c r="L708" s="45"/>
      <c r="M708" s="45"/>
      <c r="P708" s="45"/>
    </row>
    <row r="709">
      <c r="F709" s="45"/>
      <c r="G709" s="45"/>
      <c r="I709" s="45"/>
      <c r="J709" s="45"/>
      <c r="L709" s="45"/>
      <c r="M709" s="45"/>
      <c r="P709" s="45"/>
    </row>
    <row r="710">
      <c r="F710" s="45"/>
      <c r="G710" s="45"/>
      <c r="I710" s="45"/>
      <c r="J710" s="45"/>
      <c r="L710" s="45"/>
      <c r="M710" s="45"/>
      <c r="P710" s="45"/>
    </row>
    <row r="711">
      <c r="F711" s="45"/>
      <c r="G711" s="45"/>
      <c r="I711" s="45"/>
      <c r="J711" s="45"/>
      <c r="L711" s="45"/>
      <c r="M711" s="45"/>
      <c r="P711" s="45"/>
    </row>
    <row r="712">
      <c r="F712" s="45"/>
      <c r="G712" s="45"/>
      <c r="I712" s="45"/>
      <c r="J712" s="45"/>
      <c r="L712" s="45"/>
      <c r="M712" s="45"/>
      <c r="P712" s="45"/>
    </row>
    <row r="713">
      <c r="F713" s="45"/>
      <c r="G713" s="45"/>
      <c r="I713" s="45"/>
      <c r="J713" s="45"/>
      <c r="L713" s="45"/>
      <c r="M713" s="45"/>
      <c r="P713" s="45"/>
    </row>
    <row r="714">
      <c r="F714" s="45"/>
      <c r="G714" s="45"/>
      <c r="I714" s="45"/>
      <c r="J714" s="45"/>
      <c r="L714" s="45"/>
      <c r="M714" s="45"/>
      <c r="P714" s="45"/>
    </row>
    <row r="715">
      <c r="F715" s="45"/>
      <c r="G715" s="45"/>
      <c r="I715" s="45"/>
      <c r="J715" s="45"/>
      <c r="L715" s="45"/>
      <c r="M715" s="45"/>
      <c r="P715" s="45"/>
    </row>
    <row r="716">
      <c r="F716" s="45"/>
      <c r="G716" s="45"/>
      <c r="I716" s="45"/>
      <c r="J716" s="45"/>
      <c r="L716" s="45"/>
      <c r="M716" s="45"/>
      <c r="P716" s="45"/>
    </row>
    <row r="717">
      <c r="F717" s="45"/>
      <c r="G717" s="45"/>
      <c r="I717" s="45"/>
      <c r="J717" s="45"/>
      <c r="L717" s="45"/>
      <c r="M717" s="45"/>
      <c r="P717" s="45"/>
    </row>
    <row r="718">
      <c r="F718" s="45"/>
      <c r="G718" s="45"/>
      <c r="I718" s="45"/>
      <c r="J718" s="45"/>
      <c r="L718" s="45"/>
      <c r="M718" s="45"/>
      <c r="P718" s="45"/>
    </row>
    <row r="719">
      <c r="F719" s="45"/>
      <c r="G719" s="45"/>
      <c r="I719" s="45"/>
      <c r="J719" s="45"/>
      <c r="L719" s="45"/>
      <c r="M719" s="45"/>
      <c r="P719" s="45"/>
    </row>
    <row r="720">
      <c r="F720" s="45"/>
      <c r="G720" s="45"/>
      <c r="I720" s="45"/>
      <c r="J720" s="45"/>
      <c r="L720" s="45"/>
      <c r="M720" s="45"/>
      <c r="P720" s="45"/>
    </row>
    <row r="721">
      <c r="F721" s="45"/>
      <c r="G721" s="45"/>
      <c r="I721" s="45"/>
      <c r="J721" s="45"/>
      <c r="L721" s="45"/>
      <c r="M721" s="45"/>
      <c r="P721" s="45"/>
    </row>
    <row r="722">
      <c r="F722" s="45"/>
      <c r="G722" s="45"/>
      <c r="I722" s="45"/>
      <c r="J722" s="45"/>
      <c r="L722" s="45"/>
      <c r="M722" s="45"/>
      <c r="P722" s="45"/>
    </row>
    <row r="723">
      <c r="F723" s="45"/>
      <c r="G723" s="45"/>
      <c r="I723" s="45"/>
      <c r="J723" s="45"/>
      <c r="L723" s="45"/>
      <c r="M723" s="45"/>
      <c r="P723" s="45"/>
    </row>
    <row r="724">
      <c r="F724" s="45"/>
      <c r="G724" s="45"/>
      <c r="I724" s="45"/>
      <c r="J724" s="45"/>
      <c r="L724" s="45"/>
      <c r="M724" s="45"/>
      <c r="P724" s="45"/>
    </row>
    <row r="725">
      <c r="F725" s="45"/>
      <c r="G725" s="45"/>
      <c r="I725" s="45"/>
      <c r="J725" s="45"/>
      <c r="L725" s="45"/>
      <c r="M725" s="45"/>
      <c r="P725" s="45"/>
    </row>
    <row r="726">
      <c r="F726" s="45"/>
      <c r="G726" s="45"/>
      <c r="I726" s="45"/>
      <c r="J726" s="45"/>
      <c r="L726" s="45"/>
      <c r="M726" s="45"/>
      <c r="P726" s="45"/>
    </row>
    <row r="727">
      <c r="F727" s="45"/>
      <c r="G727" s="45"/>
      <c r="I727" s="45"/>
      <c r="J727" s="45"/>
      <c r="L727" s="45"/>
      <c r="M727" s="45"/>
      <c r="P727" s="45"/>
    </row>
    <row r="728">
      <c r="F728" s="45"/>
      <c r="G728" s="45"/>
      <c r="I728" s="45"/>
      <c r="J728" s="45"/>
      <c r="L728" s="45"/>
      <c r="M728" s="45"/>
      <c r="P728" s="45"/>
    </row>
    <row r="729">
      <c r="F729" s="45"/>
      <c r="G729" s="45"/>
      <c r="I729" s="45"/>
      <c r="J729" s="45"/>
      <c r="L729" s="45"/>
      <c r="M729" s="45"/>
      <c r="P729" s="45"/>
    </row>
    <row r="730">
      <c r="F730" s="45"/>
      <c r="G730" s="45"/>
      <c r="I730" s="45"/>
      <c r="J730" s="45"/>
      <c r="L730" s="45"/>
      <c r="M730" s="45"/>
      <c r="P730" s="45"/>
    </row>
    <row r="731">
      <c r="F731" s="45"/>
      <c r="G731" s="45"/>
      <c r="I731" s="45"/>
      <c r="J731" s="45"/>
      <c r="L731" s="45"/>
      <c r="M731" s="45"/>
      <c r="P731" s="45"/>
    </row>
    <row r="732">
      <c r="F732" s="45"/>
      <c r="G732" s="45"/>
      <c r="I732" s="45"/>
      <c r="J732" s="45"/>
      <c r="L732" s="45"/>
      <c r="M732" s="45"/>
      <c r="P732" s="45"/>
    </row>
    <row r="733">
      <c r="F733" s="45"/>
      <c r="G733" s="45"/>
      <c r="I733" s="45"/>
      <c r="J733" s="45"/>
      <c r="L733" s="45"/>
      <c r="M733" s="45"/>
      <c r="P733" s="45"/>
    </row>
    <row r="734">
      <c r="F734" s="45"/>
      <c r="G734" s="45"/>
      <c r="I734" s="45"/>
      <c r="J734" s="45"/>
      <c r="L734" s="45"/>
      <c r="M734" s="45"/>
      <c r="P734" s="45"/>
    </row>
    <row r="735">
      <c r="F735" s="45"/>
      <c r="G735" s="45"/>
      <c r="I735" s="45"/>
      <c r="J735" s="45"/>
      <c r="L735" s="45"/>
      <c r="M735" s="45"/>
      <c r="P735" s="45"/>
    </row>
    <row r="736">
      <c r="F736" s="45"/>
      <c r="G736" s="45"/>
      <c r="I736" s="45"/>
      <c r="J736" s="45"/>
      <c r="L736" s="45"/>
      <c r="M736" s="45"/>
      <c r="P736" s="45"/>
    </row>
    <row r="737">
      <c r="F737" s="45"/>
      <c r="G737" s="45"/>
      <c r="I737" s="45"/>
      <c r="J737" s="45"/>
      <c r="L737" s="45"/>
      <c r="M737" s="45"/>
      <c r="P737" s="45"/>
    </row>
    <row r="738">
      <c r="F738" s="45"/>
      <c r="G738" s="45"/>
      <c r="I738" s="45"/>
      <c r="J738" s="45"/>
      <c r="L738" s="45"/>
      <c r="M738" s="45"/>
      <c r="P738" s="45"/>
    </row>
    <row r="739">
      <c r="F739" s="45"/>
      <c r="G739" s="45"/>
      <c r="I739" s="45"/>
      <c r="J739" s="45"/>
      <c r="L739" s="45"/>
      <c r="M739" s="45"/>
      <c r="P739" s="45"/>
    </row>
    <row r="740">
      <c r="F740" s="45"/>
      <c r="G740" s="45"/>
      <c r="I740" s="45"/>
      <c r="J740" s="45"/>
      <c r="L740" s="45"/>
      <c r="M740" s="45"/>
      <c r="P740" s="45"/>
    </row>
    <row r="741">
      <c r="F741" s="45"/>
      <c r="G741" s="45"/>
      <c r="I741" s="45"/>
      <c r="J741" s="45"/>
      <c r="L741" s="45"/>
      <c r="M741" s="45"/>
      <c r="P741" s="45"/>
    </row>
    <row r="742">
      <c r="F742" s="45"/>
      <c r="G742" s="45"/>
      <c r="I742" s="45"/>
      <c r="J742" s="45"/>
      <c r="L742" s="45"/>
      <c r="M742" s="45"/>
      <c r="P742" s="45"/>
    </row>
    <row r="743">
      <c r="F743" s="45"/>
      <c r="G743" s="45"/>
      <c r="I743" s="45"/>
      <c r="J743" s="45"/>
      <c r="L743" s="45"/>
      <c r="M743" s="45"/>
      <c r="P743" s="45"/>
    </row>
    <row r="744">
      <c r="F744" s="45"/>
      <c r="G744" s="45"/>
      <c r="I744" s="45"/>
      <c r="J744" s="45"/>
      <c r="L744" s="45"/>
      <c r="M744" s="45"/>
      <c r="P744" s="45"/>
    </row>
    <row r="745">
      <c r="F745" s="45"/>
      <c r="G745" s="45"/>
      <c r="I745" s="45"/>
      <c r="J745" s="45"/>
      <c r="L745" s="45"/>
      <c r="M745" s="45"/>
      <c r="P745" s="45"/>
    </row>
    <row r="746">
      <c r="F746" s="45"/>
      <c r="G746" s="45"/>
      <c r="I746" s="45"/>
      <c r="J746" s="45"/>
      <c r="L746" s="45"/>
      <c r="M746" s="45"/>
      <c r="P746" s="45"/>
    </row>
    <row r="747">
      <c r="F747" s="45"/>
      <c r="G747" s="45"/>
      <c r="I747" s="45"/>
      <c r="J747" s="45"/>
      <c r="L747" s="45"/>
      <c r="M747" s="45"/>
      <c r="P747" s="45"/>
    </row>
    <row r="748">
      <c r="F748" s="45"/>
      <c r="G748" s="45"/>
      <c r="I748" s="45"/>
      <c r="J748" s="45"/>
      <c r="L748" s="45"/>
      <c r="M748" s="45"/>
      <c r="P748" s="45"/>
    </row>
    <row r="749">
      <c r="F749" s="45"/>
      <c r="G749" s="45"/>
      <c r="I749" s="45"/>
      <c r="J749" s="45"/>
      <c r="L749" s="45"/>
      <c r="M749" s="45"/>
      <c r="P749" s="45"/>
    </row>
    <row r="750">
      <c r="F750" s="45"/>
      <c r="G750" s="45"/>
      <c r="I750" s="45"/>
      <c r="J750" s="45"/>
      <c r="L750" s="45"/>
      <c r="M750" s="45"/>
      <c r="P750" s="45"/>
    </row>
    <row r="751">
      <c r="F751" s="45"/>
      <c r="G751" s="45"/>
      <c r="I751" s="45"/>
      <c r="J751" s="45"/>
      <c r="L751" s="45"/>
      <c r="M751" s="45"/>
      <c r="P751" s="45"/>
    </row>
    <row r="752">
      <c r="F752" s="45"/>
      <c r="G752" s="45"/>
      <c r="I752" s="45"/>
      <c r="J752" s="45"/>
      <c r="L752" s="45"/>
      <c r="M752" s="45"/>
      <c r="P752" s="45"/>
    </row>
    <row r="753">
      <c r="F753" s="45"/>
      <c r="G753" s="45"/>
      <c r="I753" s="45"/>
      <c r="J753" s="45"/>
      <c r="L753" s="45"/>
      <c r="M753" s="45"/>
      <c r="P753" s="45"/>
    </row>
    <row r="754">
      <c r="F754" s="45"/>
      <c r="G754" s="45"/>
      <c r="I754" s="45"/>
      <c r="J754" s="45"/>
      <c r="L754" s="45"/>
      <c r="M754" s="45"/>
      <c r="P754" s="45"/>
    </row>
    <row r="755">
      <c r="F755" s="45"/>
      <c r="G755" s="45"/>
      <c r="I755" s="45"/>
      <c r="J755" s="45"/>
      <c r="L755" s="45"/>
      <c r="M755" s="45"/>
      <c r="P755" s="45"/>
    </row>
    <row r="756">
      <c r="F756" s="45"/>
      <c r="G756" s="45"/>
      <c r="I756" s="45"/>
      <c r="J756" s="45"/>
      <c r="L756" s="45"/>
      <c r="M756" s="45"/>
      <c r="P756" s="45"/>
    </row>
    <row r="757">
      <c r="F757" s="45"/>
      <c r="G757" s="45"/>
      <c r="I757" s="45"/>
      <c r="J757" s="45"/>
      <c r="L757" s="45"/>
      <c r="M757" s="45"/>
      <c r="P757" s="45"/>
    </row>
    <row r="758">
      <c r="F758" s="45"/>
      <c r="G758" s="45"/>
      <c r="I758" s="45"/>
      <c r="J758" s="45"/>
      <c r="L758" s="45"/>
      <c r="M758" s="45"/>
      <c r="P758" s="45"/>
    </row>
    <row r="759">
      <c r="F759" s="45"/>
      <c r="G759" s="45"/>
      <c r="I759" s="45"/>
      <c r="J759" s="45"/>
      <c r="L759" s="45"/>
      <c r="M759" s="45"/>
      <c r="P759" s="45"/>
    </row>
    <row r="760">
      <c r="F760" s="45"/>
      <c r="G760" s="45"/>
      <c r="I760" s="45"/>
      <c r="J760" s="45"/>
      <c r="L760" s="45"/>
      <c r="M760" s="45"/>
      <c r="P760" s="45"/>
    </row>
    <row r="761">
      <c r="F761" s="45"/>
      <c r="G761" s="45"/>
      <c r="I761" s="45"/>
      <c r="J761" s="45"/>
      <c r="L761" s="45"/>
      <c r="M761" s="45"/>
      <c r="P761" s="45"/>
    </row>
    <row r="762">
      <c r="F762" s="45"/>
      <c r="G762" s="45"/>
      <c r="I762" s="45"/>
      <c r="J762" s="45"/>
      <c r="L762" s="45"/>
      <c r="M762" s="45"/>
      <c r="P762" s="45"/>
    </row>
    <row r="763">
      <c r="F763" s="45"/>
      <c r="G763" s="45"/>
      <c r="I763" s="45"/>
      <c r="J763" s="45"/>
      <c r="L763" s="45"/>
      <c r="M763" s="45"/>
      <c r="P763" s="45"/>
    </row>
    <row r="764">
      <c r="F764" s="45"/>
      <c r="G764" s="45"/>
      <c r="I764" s="45"/>
      <c r="J764" s="45"/>
      <c r="L764" s="45"/>
      <c r="M764" s="45"/>
      <c r="P764" s="45"/>
    </row>
    <row r="765">
      <c r="F765" s="45"/>
      <c r="G765" s="45"/>
      <c r="I765" s="45"/>
      <c r="J765" s="45"/>
      <c r="L765" s="45"/>
      <c r="M765" s="45"/>
      <c r="P765" s="45"/>
    </row>
    <row r="766">
      <c r="F766" s="45"/>
      <c r="G766" s="45"/>
      <c r="I766" s="45"/>
      <c r="J766" s="45"/>
      <c r="L766" s="45"/>
      <c r="M766" s="45"/>
      <c r="P766" s="45"/>
    </row>
    <row r="767">
      <c r="F767" s="45"/>
      <c r="G767" s="45"/>
      <c r="I767" s="45"/>
      <c r="J767" s="45"/>
      <c r="L767" s="45"/>
      <c r="M767" s="45"/>
      <c r="P767" s="45"/>
    </row>
    <row r="768">
      <c r="F768" s="45"/>
      <c r="G768" s="45"/>
      <c r="I768" s="45"/>
      <c r="J768" s="45"/>
      <c r="L768" s="45"/>
      <c r="M768" s="45"/>
      <c r="P768" s="45"/>
    </row>
    <row r="769">
      <c r="F769" s="45"/>
      <c r="G769" s="45"/>
      <c r="I769" s="45"/>
      <c r="J769" s="45"/>
      <c r="L769" s="45"/>
      <c r="M769" s="45"/>
      <c r="P769" s="45"/>
    </row>
    <row r="770">
      <c r="F770" s="45"/>
      <c r="G770" s="45"/>
      <c r="I770" s="45"/>
      <c r="J770" s="45"/>
      <c r="L770" s="45"/>
      <c r="M770" s="45"/>
      <c r="P770" s="45"/>
    </row>
    <row r="771">
      <c r="F771" s="45"/>
      <c r="G771" s="45"/>
      <c r="I771" s="45"/>
      <c r="J771" s="45"/>
      <c r="L771" s="45"/>
      <c r="M771" s="45"/>
      <c r="P771" s="45"/>
    </row>
    <row r="772">
      <c r="F772" s="45"/>
      <c r="G772" s="45"/>
      <c r="I772" s="45"/>
      <c r="J772" s="45"/>
      <c r="L772" s="45"/>
      <c r="M772" s="45"/>
      <c r="P772" s="45"/>
    </row>
    <row r="773">
      <c r="F773" s="45"/>
      <c r="G773" s="45"/>
      <c r="I773" s="45"/>
      <c r="J773" s="45"/>
      <c r="L773" s="45"/>
      <c r="M773" s="45"/>
      <c r="P773" s="45"/>
    </row>
    <row r="774">
      <c r="F774" s="45"/>
      <c r="G774" s="45"/>
      <c r="I774" s="45"/>
      <c r="J774" s="45"/>
      <c r="L774" s="45"/>
      <c r="M774" s="45"/>
      <c r="P774" s="45"/>
    </row>
    <row r="775">
      <c r="F775" s="45"/>
      <c r="G775" s="45"/>
      <c r="I775" s="45"/>
      <c r="J775" s="45"/>
      <c r="L775" s="45"/>
      <c r="M775" s="45"/>
      <c r="P775" s="45"/>
    </row>
    <row r="776">
      <c r="F776" s="45"/>
      <c r="G776" s="45"/>
      <c r="I776" s="45"/>
      <c r="J776" s="45"/>
      <c r="L776" s="45"/>
      <c r="M776" s="45"/>
      <c r="P776" s="45"/>
    </row>
    <row r="777">
      <c r="F777" s="45"/>
      <c r="G777" s="45"/>
      <c r="I777" s="45"/>
      <c r="J777" s="45"/>
      <c r="L777" s="45"/>
      <c r="M777" s="45"/>
      <c r="P777" s="45"/>
    </row>
    <row r="778">
      <c r="F778" s="45"/>
      <c r="G778" s="45"/>
      <c r="I778" s="45"/>
      <c r="J778" s="45"/>
      <c r="L778" s="45"/>
      <c r="M778" s="45"/>
      <c r="P778" s="45"/>
    </row>
    <row r="779">
      <c r="F779" s="45"/>
      <c r="G779" s="45"/>
      <c r="I779" s="45"/>
      <c r="J779" s="45"/>
      <c r="L779" s="45"/>
      <c r="M779" s="45"/>
      <c r="P779" s="45"/>
    </row>
    <row r="780">
      <c r="F780" s="45"/>
      <c r="G780" s="45"/>
      <c r="I780" s="45"/>
      <c r="J780" s="45"/>
      <c r="L780" s="45"/>
      <c r="M780" s="45"/>
      <c r="P780" s="45"/>
    </row>
    <row r="781">
      <c r="F781" s="45"/>
      <c r="G781" s="45"/>
      <c r="I781" s="45"/>
      <c r="J781" s="45"/>
      <c r="L781" s="45"/>
      <c r="M781" s="45"/>
      <c r="P781" s="45"/>
    </row>
    <row r="782">
      <c r="F782" s="45"/>
      <c r="G782" s="45"/>
      <c r="I782" s="45"/>
      <c r="J782" s="45"/>
      <c r="L782" s="45"/>
      <c r="M782" s="45"/>
      <c r="P782" s="45"/>
    </row>
    <row r="783">
      <c r="F783" s="45"/>
      <c r="G783" s="45"/>
      <c r="I783" s="45"/>
      <c r="J783" s="45"/>
      <c r="L783" s="45"/>
      <c r="M783" s="45"/>
      <c r="P783" s="45"/>
    </row>
    <row r="784">
      <c r="F784" s="45"/>
      <c r="G784" s="45"/>
      <c r="I784" s="45"/>
      <c r="J784" s="45"/>
      <c r="L784" s="45"/>
      <c r="M784" s="45"/>
      <c r="P784" s="45"/>
    </row>
    <row r="785">
      <c r="F785" s="45"/>
      <c r="G785" s="45"/>
      <c r="I785" s="45"/>
      <c r="J785" s="45"/>
      <c r="L785" s="45"/>
      <c r="M785" s="45"/>
      <c r="P785" s="45"/>
    </row>
    <row r="786">
      <c r="F786" s="45"/>
      <c r="G786" s="45"/>
      <c r="I786" s="45"/>
      <c r="J786" s="45"/>
      <c r="L786" s="45"/>
      <c r="M786" s="45"/>
      <c r="P786" s="45"/>
    </row>
    <row r="787">
      <c r="F787" s="45"/>
      <c r="G787" s="45"/>
      <c r="I787" s="45"/>
      <c r="J787" s="45"/>
      <c r="L787" s="45"/>
      <c r="M787" s="45"/>
      <c r="P787" s="45"/>
    </row>
    <row r="788">
      <c r="F788" s="45"/>
      <c r="G788" s="45"/>
      <c r="I788" s="45"/>
      <c r="J788" s="45"/>
      <c r="L788" s="45"/>
      <c r="M788" s="45"/>
      <c r="P788" s="45"/>
    </row>
    <row r="789">
      <c r="F789" s="45"/>
      <c r="G789" s="45"/>
      <c r="I789" s="45"/>
      <c r="J789" s="45"/>
      <c r="L789" s="45"/>
      <c r="M789" s="45"/>
      <c r="P789" s="45"/>
    </row>
    <row r="790">
      <c r="F790" s="45"/>
      <c r="G790" s="45"/>
      <c r="I790" s="45"/>
      <c r="J790" s="45"/>
      <c r="L790" s="45"/>
      <c r="M790" s="45"/>
      <c r="P790" s="45"/>
    </row>
    <row r="791">
      <c r="F791" s="45"/>
      <c r="G791" s="45"/>
      <c r="I791" s="45"/>
      <c r="J791" s="45"/>
      <c r="L791" s="45"/>
      <c r="M791" s="45"/>
      <c r="P791" s="45"/>
    </row>
    <row r="792">
      <c r="F792" s="45"/>
      <c r="G792" s="45"/>
      <c r="I792" s="45"/>
      <c r="J792" s="45"/>
      <c r="L792" s="45"/>
      <c r="M792" s="45"/>
      <c r="P792" s="45"/>
    </row>
    <row r="793">
      <c r="F793" s="45"/>
      <c r="G793" s="45"/>
      <c r="I793" s="45"/>
      <c r="J793" s="45"/>
      <c r="L793" s="45"/>
      <c r="M793" s="45"/>
      <c r="P793" s="45"/>
    </row>
    <row r="794">
      <c r="F794" s="45"/>
      <c r="G794" s="45"/>
      <c r="I794" s="45"/>
      <c r="J794" s="45"/>
      <c r="L794" s="45"/>
      <c r="M794" s="45"/>
      <c r="P794" s="45"/>
    </row>
    <row r="795">
      <c r="F795" s="45"/>
      <c r="G795" s="45"/>
      <c r="I795" s="45"/>
      <c r="J795" s="45"/>
      <c r="L795" s="45"/>
      <c r="M795" s="45"/>
      <c r="P795" s="45"/>
    </row>
    <row r="796">
      <c r="F796" s="45"/>
      <c r="G796" s="45"/>
      <c r="I796" s="45"/>
      <c r="J796" s="45"/>
      <c r="L796" s="45"/>
      <c r="M796" s="45"/>
      <c r="P796" s="45"/>
    </row>
    <row r="797">
      <c r="F797" s="45"/>
      <c r="G797" s="45"/>
      <c r="I797" s="45"/>
      <c r="J797" s="45"/>
      <c r="L797" s="45"/>
      <c r="M797" s="45"/>
      <c r="P797" s="45"/>
    </row>
    <row r="798">
      <c r="F798" s="45"/>
      <c r="G798" s="45"/>
      <c r="I798" s="45"/>
      <c r="J798" s="45"/>
      <c r="L798" s="45"/>
      <c r="M798" s="45"/>
      <c r="P798" s="45"/>
    </row>
    <row r="799">
      <c r="F799" s="45"/>
      <c r="G799" s="45"/>
      <c r="I799" s="45"/>
      <c r="J799" s="45"/>
      <c r="L799" s="45"/>
      <c r="M799" s="45"/>
      <c r="P799" s="45"/>
    </row>
    <row r="800">
      <c r="F800" s="45"/>
      <c r="G800" s="45"/>
      <c r="I800" s="45"/>
      <c r="J800" s="45"/>
      <c r="L800" s="45"/>
      <c r="M800" s="45"/>
      <c r="P800" s="45"/>
    </row>
    <row r="801">
      <c r="F801" s="45"/>
      <c r="G801" s="45"/>
      <c r="I801" s="45"/>
      <c r="J801" s="45"/>
      <c r="L801" s="45"/>
      <c r="M801" s="45"/>
      <c r="P801" s="45"/>
    </row>
    <row r="802">
      <c r="F802" s="45"/>
      <c r="G802" s="45"/>
      <c r="I802" s="45"/>
      <c r="J802" s="45"/>
      <c r="L802" s="45"/>
      <c r="M802" s="45"/>
      <c r="P802" s="45"/>
    </row>
    <row r="803">
      <c r="F803" s="45"/>
      <c r="G803" s="45"/>
      <c r="I803" s="45"/>
      <c r="J803" s="45"/>
      <c r="L803" s="45"/>
      <c r="M803" s="45"/>
      <c r="P803" s="45"/>
    </row>
    <row r="804">
      <c r="F804" s="45"/>
      <c r="G804" s="45"/>
      <c r="I804" s="45"/>
      <c r="J804" s="45"/>
      <c r="L804" s="45"/>
      <c r="M804" s="45"/>
      <c r="P804" s="45"/>
    </row>
    <row r="805">
      <c r="F805" s="45"/>
      <c r="G805" s="45"/>
      <c r="I805" s="45"/>
      <c r="J805" s="45"/>
      <c r="L805" s="45"/>
      <c r="M805" s="45"/>
      <c r="P805" s="45"/>
    </row>
    <row r="806">
      <c r="F806" s="45"/>
      <c r="G806" s="45"/>
      <c r="I806" s="45"/>
      <c r="J806" s="45"/>
      <c r="L806" s="45"/>
      <c r="M806" s="45"/>
      <c r="P806" s="45"/>
    </row>
    <row r="807">
      <c r="F807" s="45"/>
      <c r="G807" s="45"/>
      <c r="I807" s="45"/>
      <c r="J807" s="45"/>
      <c r="L807" s="45"/>
      <c r="M807" s="45"/>
      <c r="P807" s="45"/>
    </row>
    <row r="808">
      <c r="F808" s="45"/>
      <c r="G808" s="45"/>
      <c r="I808" s="45"/>
      <c r="J808" s="45"/>
      <c r="L808" s="45"/>
      <c r="M808" s="45"/>
      <c r="P808" s="45"/>
    </row>
    <row r="809">
      <c r="F809" s="45"/>
      <c r="G809" s="45"/>
      <c r="I809" s="45"/>
      <c r="J809" s="45"/>
      <c r="L809" s="45"/>
      <c r="M809" s="45"/>
      <c r="P809" s="45"/>
    </row>
    <row r="810">
      <c r="F810" s="45"/>
      <c r="G810" s="45"/>
      <c r="I810" s="45"/>
      <c r="J810" s="45"/>
      <c r="L810" s="45"/>
      <c r="M810" s="45"/>
      <c r="P810" s="45"/>
    </row>
    <row r="811">
      <c r="F811" s="45"/>
      <c r="G811" s="45"/>
      <c r="I811" s="45"/>
      <c r="J811" s="45"/>
      <c r="L811" s="45"/>
      <c r="M811" s="45"/>
      <c r="P811" s="45"/>
    </row>
    <row r="812">
      <c r="F812" s="45"/>
      <c r="G812" s="45"/>
      <c r="I812" s="45"/>
      <c r="J812" s="45"/>
      <c r="L812" s="45"/>
      <c r="M812" s="45"/>
      <c r="P812" s="45"/>
    </row>
    <row r="813">
      <c r="F813" s="45"/>
      <c r="G813" s="45"/>
      <c r="I813" s="45"/>
      <c r="J813" s="45"/>
      <c r="L813" s="45"/>
      <c r="M813" s="45"/>
      <c r="P813" s="45"/>
    </row>
    <row r="814">
      <c r="F814" s="45"/>
      <c r="G814" s="45"/>
      <c r="I814" s="45"/>
      <c r="J814" s="45"/>
      <c r="L814" s="45"/>
      <c r="M814" s="45"/>
      <c r="P814" s="45"/>
    </row>
    <row r="815">
      <c r="F815" s="45"/>
      <c r="G815" s="45"/>
      <c r="I815" s="45"/>
      <c r="J815" s="45"/>
      <c r="L815" s="45"/>
      <c r="M815" s="45"/>
      <c r="P815" s="45"/>
    </row>
    <row r="816">
      <c r="F816" s="45"/>
      <c r="G816" s="45"/>
      <c r="I816" s="45"/>
      <c r="J816" s="45"/>
      <c r="L816" s="45"/>
      <c r="M816" s="45"/>
      <c r="P816" s="45"/>
    </row>
    <row r="817">
      <c r="F817" s="45"/>
      <c r="G817" s="45"/>
      <c r="I817" s="45"/>
      <c r="J817" s="45"/>
      <c r="L817" s="45"/>
      <c r="M817" s="45"/>
      <c r="P817" s="45"/>
    </row>
    <row r="818">
      <c r="F818" s="45"/>
      <c r="G818" s="45"/>
      <c r="I818" s="45"/>
      <c r="J818" s="45"/>
      <c r="L818" s="45"/>
      <c r="M818" s="45"/>
      <c r="P818" s="45"/>
    </row>
    <row r="819">
      <c r="F819" s="45"/>
      <c r="G819" s="45"/>
      <c r="I819" s="45"/>
      <c r="J819" s="45"/>
      <c r="L819" s="45"/>
      <c r="M819" s="45"/>
      <c r="P819" s="45"/>
    </row>
    <row r="820">
      <c r="F820" s="45"/>
      <c r="G820" s="45"/>
      <c r="I820" s="45"/>
      <c r="J820" s="45"/>
      <c r="L820" s="45"/>
      <c r="M820" s="45"/>
      <c r="P820" s="45"/>
    </row>
    <row r="821">
      <c r="F821" s="45"/>
      <c r="G821" s="45"/>
      <c r="I821" s="45"/>
      <c r="J821" s="45"/>
      <c r="L821" s="45"/>
      <c r="M821" s="45"/>
      <c r="P821" s="45"/>
    </row>
    <row r="822">
      <c r="F822" s="45"/>
      <c r="G822" s="45"/>
      <c r="I822" s="45"/>
      <c r="J822" s="45"/>
      <c r="L822" s="45"/>
      <c r="M822" s="45"/>
      <c r="P822" s="45"/>
    </row>
    <row r="823">
      <c r="F823" s="45"/>
      <c r="G823" s="45"/>
      <c r="I823" s="45"/>
      <c r="J823" s="45"/>
      <c r="L823" s="45"/>
      <c r="M823" s="45"/>
      <c r="P823" s="45"/>
    </row>
    <row r="824">
      <c r="F824" s="45"/>
      <c r="G824" s="45"/>
      <c r="I824" s="45"/>
      <c r="J824" s="45"/>
      <c r="L824" s="45"/>
      <c r="M824" s="45"/>
      <c r="P824" s="45"/>
    </row>
    <row r="825">
      <c r="F825" s="45"/>
      <c r="G825" s="45"/>
      <c r="I825" s="45"/>
      <c r="J825" s="45"/>
      <c r="L825" s="45"/>
      <c r="M825" s="45"/>
      <c r="P825" s="45"/>
    </row>
    <row r="826">
      <c r="F826" s="45"/>
      <c r="G826" s="45"/>
      <c r="I826" s="45"/>
      <c r="J826" s="45"/>
      <c r="L826" s="45"/>
      <c r="M826" s="45"/>
      <c r="P826" s="45"/>
    </row>
    <row r="827">
      <c r="F827" s="45"/>
      <c r="G827" s="45"/>
      <c r="I827" s="45"/>
      <c r="J827" s="45"/>
      <c r="L827" s="45"/>
      <c r="M827" s="45"/>
      <c r="P827" s="45"/>
    </row>
    <row r="828">
      <c r="F828" s="45"/>
      <c r="G828" s="45"/>
      <c r="I828" s="45"/>
      <c r="J828" s="45"/>
      <c r="L828" s="45"/>
      <c r="M828" s="45"/>
      <c r="P828" s="45"/>
    </row>
    <row r="829">
      <c r="F829" s="45"/>
      <c r="G829" s="45"/>
      <c r="I829" s="45"/>
      <c r="J829" s="45"/>
      <c r="L829" s="45"/>
      <c r="M829" s="45"/>
      <c r="P829" s="45"/>
    </row>
    <row r="830">
      <c r="F830" s="45"/>
      <c r="G830" s="45"/>
      <c r="I830" s="45"/>
      <c r="J830" s="45"/>
      <c r="L830" s="45"/>
      <c r="M830" s="45"/>
      <c r="P830" s="45"/>
    </row>
    <row r="831">
      <c r="F831" s="45"/>
      <c r="G831" s="45"/>
      <c r="I831" s="45"/>
      <c r="J831" s="45"/>
      <c r="L831" s="45"/>
      <c r="M831" s="45"/>
      <c r="P831" s="45"/>
    </row>
    <row r="832">
      <c r="F832" s="45"/>
      <c r="G832" s="45"/>
      <c r="I832" s="45"/>
      <c r="J832" s="45"/>
      <c r="L832" s="45"/>
      <c r="M832" s="45"/>
      <c r="P832" s="45"/>
    </row>
    <row r="833">
      <c r="F833" s="45"/>
      <c r="G833" s="45"/>
      <c r="I833" s="45"/>
      <c r="J833" s="45"/>
      <c r="L833" s="45"/>
      <c r="M833" s="45"/>
      <c r="P833" s="45"/>
    </row>
    <row r="834">
      <c r="F834" s="45"/>
      <c r="G834" s="45"/>
      <c r="I834" s="45"/>
      <c r="J834" s="45"/>
      <c r="L834" s="45"/>
      <c r="M834" s="45"/>
      <c r="P834" s="45"/>
    </row>
    <row r="835">
      <c r="F835" s="45"/>
      <c r="G835" s="45"/>
      <c r="I835" s="45"/>
      <c r="J835" s="45"/>
      <c r="L835" s="45"/>
      <c r="M835" s="45"/>
      <c r="P835" s="45"/>
    </row>
    <row r="836">
      <c r="F836" s="45"/>
      <c r="G836" s="45"/>
      <c r="I836" s="45"/>
      <c r="J836" s="45"/>
      <c r="L836" s="45"/>
      <c r="M836" s="45"/>
      <c r="P836" s="45"/>
    </row>
    <row r="837">
      <c r="F837" s="45"/>
      <c r="G837" s="45"/>
      <c r="I837" s="45"/>
      <c r="J837" s="45"/>
      <c r="L837" s="45"/>
      <c r="M837" s="45"/>
      <c r="P837" s="45"/>
    </row>
    <row r="838">
      <c r="F838" s="45"/>
      <c r="G838" s="45"/>
      <c r="I838" s="45"/>
      <c r="J838" s="45"/>
      <c r="L838" s="45"/>
      <c r="M838" s="45"/>
      <c r="P838" s="45"/>
    </row>
    <row r="839">
      <c r="F839" s="45"/>
      <c r="G839" s="45"/>
      <c r="I839" s="45"/>
      <c r="J839" s="45"/>
      <c r="L839" s="45"/>
      <c r="M839" s="45"/>
      <c r="P839" s="45"/>
    </row>
    <row r="840">
      <c r="F840" s="45"/>
      <c r="G840" s="45"/>
      <c r="I840" s="45"/>
      <c r="J840" s="45"/>
      <c r="L840" s="45"/>
      <c r="M840" s="45"/>
      <c r="P840" s="45"/>
    </row>
    <row r="841">
      <c r="F841" s="45"/>
      <c r="G841" s="45"/>
      <c r="I841" s="45"/>
      <c r="J841" s="45"/>
      <c r="L841" s="45"/>
      <c r="M841" s="45"/>
      <c r="P841" s="45"/>
    </row>
    <row r="842">
      <c r="F842" s="45"/>
      <c r="G842" s="45"/>
      <c r="I842" s="45"/>
      <c r="J842" s="45"/>
      <c r="L842" s="45"/>
      <c r="M842" s="45"/>
      <c r="P842" s="45"/>
    </row>
    <row r="843">
      <c r="F843" s="45"/>
      <c r="G843" s="45"/>
      <c r="I843" s="45"/>
      <c r="J843" s="45"/>
      <c r="L843" s="45"/>
      <c r="M843" s="45"/>
      <c r="P843" s="45"/>
    </row>
    <row r="844">
      <c r="F844" s="45"/>
      <c r="G844" s="45"/>
      <c r="I844" s="45"/>
      <c r="J844" s="45"/>
      <c r="L844" s="45"/>
      <c r="M844" s="45"/>
      <c r="P844" s="45"/>
    </row>
    <row r="845">
      <c r="F845" s="45"/>
      <c r="G845" s="45"/>
      <c r="I845" s="45"/>
      <c r="J845" s="45"/>
      <c r="L845" s="45"/>
      <c r="M845" s="45"/>
      <c r="P845" s="45"/>
    </row>
    <row r="846">
      <c r="F846" s="45"/>
      <c r="G846" s="45"/>
      <c r="I846" s="45"/>
      <c r="J846" s="45"/>
      <c r="L846" s="45"/>
      <c r="M846" s="45"/>
      <c r="P846" s="45"/>
    </row>
    <row r="847">
      <c r="F847" s="45"/>
      <c r="G847" s="45"/>
      <c r="I847" s="45"/>
      <c r="J847" s="45"/>
      <c r="L847" s="45"/>
      <c r="M847" s="45"/>
      <c r="P847" s="45"/>
    </row>
    <row r="848">
      <c r="F848" s="45"/>
      <c r="G848" s="45"/>
      <c r="I848" s="45"/>
      <c r="J848" s="45"/>
      <c r="L848" s="45"/>
      <c r="M848" s="45"/>
      <c r="P848" s="45"/>
    </row>
    <row r="849">
      <c r="F849" s="45"/>
      <c r="G849" s="45"/>
      <c r="I849" s="45"/>
      <c r="J849" s="45"/>
      <c r="L849" s="45"/>
      <c r="M849" s="45"/>
      <c r="P849" s="45"/>
    </row>
    <row r="850">
      <c r="F850" s="45"/>
      <c r="G850" s="45"/>
      <c r="I850" s="45"/>
      <c r="J850" s="45"/>
      <c r="L850" s="45"/>
      <c r="M850" s="45"/>
      <c r="P850" s="45"/>
    </row>
    <row r="851">
      <c r="F851" s="45"/>
      <c r="G851" s="45"/>
      <c r="I851" s="45"/>
      <c r="J851" s="45"/>
      <c r="L851" s="45"/>
      <c r="M851" s="45"/>
      <c r="P851" s="45"/>
    </row>
    <row r="852">
      <c r="F852" s="45"/>
      <c r="G852" s="45"/>
      <c r="I852" s="45"/>
      <c r="J852" s="45"/>
      <c r="L852" s="45"/>
      <c r="M852" s="45"/>
      <c r="P852" s="45"/>
    </row>
    <row r="853">
      <c r="F853" s="45"/>
      <c r="G853" s="45"/>
      <c r="I853" s="45"/>
      <c r="J853" s="45"/>
      <c r="L853" s="45"/>
      <c r="M853" s="45"/>
      <c r="P853" s="45"/>
    </row>
    <row r="854">
      <c r="F854" s="45"/>
      <c r="G854" s="45"/>
      <c r="I854" s="45"/>
      <c r="J854" s="45"/>
      <c r="L854" s="45"/>
      <c r="M854" s="45"/>
      <c r="P854" s="45"/>
    </row>
    <row r="855">
      <c r="F855" s="45"/>
      <c r="G855" s="45"/>
      <c r="I855" s="45"/>
      <c r="J855" s="45"/>
      <c r="L855" s="45"/>
      <c r="M855" s="45"/>
      <c r="P855" s="45"/>
    </row>
    <row r="856">
      <c r="F856" s="45"/>
      <c r="G856" s="45"/>
      <c r="I856" s="45"/>
      <c r="J856" s="45"/>
      <c r="L856" s="45"/>
      <c r="M856" s="45"/>
      <c r="P856" s="45"/>
    </row>
    <row r="857">
      <c r="F857" s="45"/>
      <c r="G857" s="45"/>
      <c r="I857" s="45"/>
      <c r="J857" s="45"/>
      <c r="L857" s="45"/>
      <c r="M857" s="45"/>
      <c r="P857" s="45"/>
    </row>
    <row r="858">
      <c r="F858" s="45"/>
      <c r="G858" s="45"/>
      <c r="I858" s="45"/>
      <c r="J858" s="45"/>
      <c r="L858" s="45"/>
      <c r="M858" s="45"/>
      <c r="P858" s="45"/>
    </row>
    <row r="859">
      <c r="F859" s="45"/>
      <c r="G859" s="45"/>
      <c r="I859" s="45"/>
      <c r="J859" s="45"/>
      <c r="L859" s="45"/>
      <c r="M859" s="45"/>
      <c r="P859" s="45"/>
    </row>
    <row r="860">
      <c r="F860" s="45"/>
      <c r="G860" s="45"/>
      <c r="I860" s="45"/>
      <c r="J860" s="45"/>
      <c r="L860" s="45"/>
      <c r="M860" s="45"/>
      <c r="P860" s="45"/>
    </row>
    <row r="861">
      <c r="F861" s="45"/>
      <c r="G861" s="45"/>
      <c r="I861" s="45"/>
      <c r="J861" s="45"/>
      <c r="L861" s="45"/>
      <c r="M861" s="45"/>
      <c r="P861" s="45"/>
    </row>
    <row r="862">
      <c r="F862" s="45"/>
      <c r="G862" s="45"/>
      <c r="I862" s="45"/>
      <c r="J862" s="45"/>
      <c r="L862" s="45"/>
      <c r="M862" s="45"/>
      <c r="P862" s="45"/>
    </row>
    <row r="863">
      <c r="F863" s="45"/>
      <c r="G863" s="45"/>
      <c r="I863" s="45"/>
      <c r="J863" s="45"/>
      <c r="L863" s="45"/>
      <c r="M863" s="45"/>
      <c r="P863" s="45"/>
    </row>
    <row r="864">
      <c r="F864" s="45"/>
      <c r="G864" s="45"/>
      <c r="I864" s="45"/>
      <c r="J864" s="45"/>
      <c r="L864" s="45"/>
      <c r="M864" s="45"/>
      <c r="P864" s="45"/>
    </row>
    <row r="865">
      <c r="F865" s="45"/>
      <c r="G865" s="45"/>
      <c r="I865" s="45"/>
      <c r="J865" s="45"/>
      <c r="L865" s="45"/>
      <c r="M865" s="45"/>
      <c r="P865" s="45"/>
    </row>
    <row r="866">
      <c r="F866" s="45"/>
      <c r="G866" s="45"/>
      <c r="I866" s="45"/>
      <c r="J866" s="45"/>
      <c r="L866" s="45"/>
      <c r="M866" s="45"/>
      <c r="P866" s="45"/>
    </row>
    <row r="867">
      <c r="F867" s="45"/>
      <c r="G867" s="45"/>
      <c r="I867" s="45"/>
      <c r="J867" s="45"/>
      <c r="L867" s="45"/>
      <c r="M867" s="45"/>
      <c r="P867" s="45"/>
    </row>
    <row r="868">
      <c r="F868" s="45"/>
      <c r="G868" s="45"/>
      <c r="I868" s="45"/>
      <c r="J868" s="45"/>
      <c r="L868" s="45"/>
      <c r="M868" s="45"/>
      <c r="P868" s="45"/>
    </row>
    <row r="869">
      <c r="F869" s="45"/>
      <c r="G869" s="45"/>
      <c r="I869" s="45"/>
      <c r="J869" s="45"/>
      <c r="L869" s="45"/>
      <c r="M869" s="45"/>
      <c r="P869" s="45"/>
    </row>
    <row r="870">
      <c r="F870" s="45"/>
      <c r="G870" s="45"/>
      <c r="I870" s="45"/>
      <c r="J870" s="45"/>
      <c r="L870" s="45"/>
      <c r="M870" s="45"/>
      <c r="P870" s="45"/>
    </row>
    <row r="871">
      <c r="F871" s="45"/>
      <c r="G871" s="45"/>
      <c r="I871" s="45"/>
      <c r="J871" s="45"/>
      <c r="L871" s="45"/>
      <c r="M871" s="45"/>
      <c r="P871" s="45"/>
    </row>
    <row r="872">
      <c r="F872" s="45"/>
      <c r="G872" s="45"/>
      <c r="I872" s="45"/>
      <c r="J872" s="45"/>
      <c r="L872" s="45"/>
      <c r="M872" s="45"/>
      <c r="P872" s="45"/>
    </row>
    <row r="873">
      <c r="F873" s="45"/>
      <c r="G873" s="45"/>
      <c r="I873" s="45"/>
      <c r="J873" s="45"/>
      <c r="L873" s="45"/>
      <c r="M873" s="45"/>
      <c r="P873" s="45"/>
    </row>
    <row r="874">
      <c r="F874" s="45"/>
      <c r="G874" s="45"/>
      <c r="I874" s="45"/>
      <c r="J874" s="45"/>
      <c r="L874" s="45"/>
      <c r="M874" s="45"/>
      <c r="P874" s="45"/>
    </row>
    <row r="875">
      <c r="F875" s="45"/>
      <c r="G875" s="45"/>
      <c r="I875" s="45"/>
      <c r="J875" s="45"/>
      <c r="L875" s="45"/>
      <c r="M875" s="45"/>
      <c r="P875" s="45"/>
    </row>
    <row r="876">
      <c r="F876" s="45"/>
      <c r="G876" s="45"/>
      <c r="I876" s="45"/>
      <c r="J876" s="45"/>
      <c r="L876" s="45"/>
      <c r="M876" s="45"/>
      <c r="P876" s="45"/>
    </row>
    <row r="877">
      <c r="F877" s="45"/>
      <c r="G877" s="45"/>
      <c r="I877" s="45"/>
      <c r="J877" s="45"/>
      <c r="L877" s="45"/>
      <c r="M877" s="45"/>
      <c r="P877" s="45"/>
    </row>
    <row r="878">
      <c r="F878" s="45"/>
      <c r="G878" s="45"/>
      <c r="I878" s="45"/>
      <c r="J878" s="45"/>
      <c r="L878" s="45"/>
      <c r="M878" s="45"/>
      <c r="P878" s="45"/>
    </row>
    <row r="879">
      <c r="F879" s="45"/>
      <c r="G879" s="45"/>
      <c r="I879" s="45"/>
      <c r="J879" s="45"/>
      <c r="L879" s="45"/>
      <c r="M879" s="45"/>
      <c r="P879" s="45"/>
    </row>
    <row r="880">
      <c r="F880" s="45"/>
      <c r="G880" s="45"/>
      <c r="I880" s="45"/>
      <c r="J880" s="45"/>
      <c r="L880" s="45"/>
      <c r="M880" s="45"/>
      <c r="P880" s="45"/>
    </row>
    <row r="881">
      <c r="F881" s="45"/>
      <c r="G881" s="45"/>
      <c r="I881" s="45"/>
      <c r="J881" s="45"/>
      <c r="L881" s="45"/>
      <c r="M881" s="45"/>
      <c r="P881" s="45"/>
    </row>
    <row r="882">
      <c r="F882" s="45"/>
      <c r="G882" s="45"/>
      <c r="I882" s="45"/>
      <c r="J882" s="45"/>
      <c r="L882" s="45"/>
      <c r="M882" s="45"/>
      <c r="P882" s="45"/>
    </row>
    <row r="883">
      <c r="F883" s="45"/>
      <c r="G883" s="45"/>
      <c r="I883" s="45"/>
      <c r="J883" s="45"/>
      <c r="L883" s="45"/>
      <c r="M883" s="45"/>
      <c r="P883" s="45"/>
    </row>
    <row r="884">
      <c r="F884" s="45"/>
      <c r="G884" s="45"/>
      <c r="I884" s="45"/>
      <c r="J884" s="45"/>
      <c r="L884" s="45"/>
      <c r="M884" s="45"/>
      <c r="P884" s="45"/>
    </row>
    <row r="885">
      <c r="F885" s="45"/>
      <c r="G885" s="45"/>
      <c r="I885" s="45"/>
      <c r="J885" s="45"/>
      <c r="L885" s="45"/>
      <c r="M885" s="45"/>
      <c r="P885" s="45"/>
    </row>
    <row r="886">
      <c r="F886" s="45"/>
      <c r="G886" s="45"/>
      <c r="I886" s="45"/>
      <c r="J886" s="45"/>
      <c r="L886" s="45"/>
      <c r="M886" s="45"/>
      <c r="P886" s="45"/>
    </row>
    <row r="887">
      <c r="F887" s="45"/>
      <c r="G887" s="45"/>
      <c r="I887" s="45"/>
      <c r="J887" s="45"/>
      <c r="L887" s="45"/>
      <c r="M887" s="45"/>
      <c r="P887" s="45"/>
    </row>
    <row r="888">
      <c r="F888" s="45"/>
      <c r="G888" s="45"/>
      <c r="I888" s="45"/>
      <c r="J888" s="45"/>
      <c r="L888" s="45"/>
      <c r="M888" s="45"/>
      <c r="P888" s="45"/>
    </row>
    <row r="889">
      <c r="F889" s="45"/>
      <c r="G889" s="45"/>
      <c r="I889" s="45"/>
      <c r="J889" s="45"/>
      <c r="L889" s="45"/>
      <c r="M889" s="45"/>
      <c r="P889" s="45"/>
    </row>
    <row r="890">
      <c r="F890" s="45"/>
      <c r="G890" s="45"/>
      <c r="I890" s="45"/>
      <c r="J890" s="45"/>
      <c r="L890" s="45"/>
      <c r="M890" s="45"/>
      <c r="P890" s="45"/>
    </row>
    <row r="891">
      <c r="F891" s="45"/>
      <c r="G891" s="45"/>
      <c r="I891" s="45"/>
      <c r="J891" s="45"/>
      <c r="L891" s="45"/>
      <c r="M891" s="45"/>
      <c r="P891" s="45"/>
    </row>
    <row r="892">
      <c r="F892" s="45"/>
      <c r="G892" s="45"/>
      <c r="I892" s="45"/>
      <c r="J892" s="45"/>
      <c r="L892" s="45"/>
      <c r="M892" s="45"/>
      <c r="P892" s="45"/>
    </row>
    <row r="893">
      <c r="F893" s="45"/>
      <c r="G893" s="45"/>
      <c r="I893" s="45"/>
      <c r="J893" s="45"/>
      <c r="L893" s="45"/>
      <c r="M893" s="45"/>
      <c r="P893" s="45"/>
    </row>
    <row r="894">
      <c r="F894" s="45"/>
      <c r="G894" s="45"/>
      <c r="I894" s="45"/>
      <c r="J894" s="45"/>
      <c r="L894" s="45"/>
      <c r="M894" s="45"/>
      <c r="P894" s="45"/>
    </row>
    <row r="895">
      <c r="F895" s="45"/>
      <c r="G895" s="45"/>
      <c r="I895" s="45"/>
      <c r="J895" s="45"/>
      <c r="L895" s="45"/>
      <c r="M895" s="45"/>
      <c r="P895" s="45"/>
    </row>
    <row r="896">
      <c r="F896" s="45"/>
      <c r="G896" s="45"/>
      <c r="I896" s="45"/>
      <c r="J896" s="45"/>
      <c r="L896" s="45"/>
      <c r="M896" s="45"/>
      <c r="P896" s="45"/>
    </row>
    <row r="897">
      <c r="F897" s="45"/>
      <c r="G897" s="45"/>
      <c r="I897" s="45"/>
      <c r="J897" s="45"/>
      <c r="L897" s="45"/>
      <c r="M897" s="45"/>
      <c r="P897" s="45"/>
    </row>
    <row r="898">
      <c r="F898" s="45"/>
      <c r="G898" s="45"/>
      <c r="I898" s="45"/>
      <c r="J898" s="45"/>
      <c r="L898" s="45"/>
      <c r="M898" s="45"/>
      <c r="P898" s="45"/>
    </row>
    <row r="899">
      <c r="F899" s="45"/>
      <c r="G899" s="45"/>
      <c r="I899" s="45"/>
      <c r="J899" s="45"/>
      <c r="L899" s="45"/>
      <c r="M899" s="45"/>
      <c r="P899" s="45"/>
    </row>
    <row r="900">
      <c r="F900" s="45"/>
      <c r="G900" s="45"/>
      <c r="I900" s="45"/>
      <c r="J900" s="45"/>
      <c r="L900" s="45"/>
      <c r="M900" s="45"/>
      <c r="P900" s="45"/>
    </row>
    <row r="901">
      <c r="F901" s="45"/>
      <c r="G901" s="45"/>
      <c r="I901" s="45"/>
      <c r="J901" s="45"/>
      <c r="L901" s="45"/>
      <c r="M901" s="45"/>
      <c r="P901" s="45"/>
    </row>
    <row r="902">
      <c r="F902" s="45"/>
      <c r="G902" s="45"/>
      <c r="I902" s="45"/>
      <c r="J902" s="45"/>
      <c r="L902" s="45"/>
      <c r="M902" s="45"/>
      <c r="P902" s="45"/>
    </row>
    <row r="903">
      <c r="F903" s="45"/>
      <c r="G903" s="45"/>
      <c r="I903" s="45"/>
      <c r="J903" s="45"/>
      <c r="L903" s="45"/>
      <c r="M903" s="45"/>
      <c r="P903" s="45"/>
    </row>
    <row r="904">
      <c r="F904" s="45"/>
      <c r="G904" s="45"/>
      <c r="I904" s="45"/>
      <c r="J904" s="45"/>
      <c r="L904" s="45"/>
      <c r="M904" s="45"/>
      <c r="P904" s="45"/>
    </row>
    <row r="905">
      <c r="F905" s="45"/>
      <c r="G905" s="45"/>
      <c r="I905" s="45"/>
      <c r="J905" s="45"/>
      <c r="L905" s="45"/>
      <c r="M905" s="45"/>
      <c r="P905" s="45"/>
    </row>
    <row r="906">
      <c r="F906" s="45"/>
      <c r="G906" s="45"/>
      <c r="I906" s="45"/>
      <c r="J906" s="45"/>
      <c r="L906" s="45"/>
      <c r="M906" s="45"/>
      <c r="P906" s="45"/>
    </row>
    <row r="907">
      <c r="F907" s="45"/>
      <c r="G907" s="45"/>
      <c r="I907" s="45"/>
      <c r="J907" s="45"/>
      <c r="L907" s="45"/>
      <c r="M907" s="45"/>
      <c r="P907" s="45"/>
    </row>
    <row r="908">
      <c r="F908" s="45"/>
      <c r="G908" s="45"/>
      <c r="I908" s="45"/>
      <c r="J908" s="45"/>
      <c r="L908" s="45"/>
      <c r="M908" s="45"/>
      <c r="P908" s="45"/>
    </row>
    <row r="909">
      <c r="F909" s="45"/>
      <c r="G909" s="45"/>
      <c r="I909" s="45"/>
      <c r="J909" s="45"/>
      <c r="L909" s="45"/>
      <c r="M909" s="45"/>
      <c r="P909" s="45"/>
    </row>
    <row r="910">
      <c r="F910" s="45"/>
      <c r="G910" s="45"/>
      <c r="I910" s="45"/>
      <c r="J910" s="45"/>
      <c r="L910" s="45"/>
      <c r="M910" s="45"/>
      <c r="P910" s="45"/>
    </row>
    <row r="911">
      <c r="F911" s="45"/>
      <c r="G911" s="45"/>
      <c r="I911" s="45"/>
      <c r="J911" s="45"/>
      <c r="L911" s="45"/>
      <c r="M911" s="45"/>
      <c r="P911" s="45"/>
    </row>
    <row r="912">
      <c r="F912" s="45"/>
      <c r="G912" s="45"/>
      <c r="I912" s="45"/>
      <c r="J912" s="45"/>
      <c r="L912" s="45"/>
      <c r="M912" s="45"/>
      <c r="P912" s="45"/>
    </row>
    <row r="913">
      <c r="F913" s="45"/>
      <c r="G913" s="45"/>
      <c r="I913" s="45"/>
      <c r="J913" s="45"/>
      <c r="L913" s="45"/>
      <c r="M913" s="45"/>
      <c r="P913" s="45"/>
    </row>
    <row r="914">
      <c r="F914" s="45"/>
      <c r="G914" s="45"/>
      <c r="I914" s="45"/>
      <c r="J914" s="45"/>
      <c r="L914" s="45"/>
      <c r="M914" s="45"/>
      <c r="P914" s="45"/>
    </row>
    <row r="915">
      <c r="F915" s="45"/>
      <c r="G915" s="45"/>
      <c r="I915" s="45"/>
      <c r="J915" s="45"/>
      <c r="L915" s="45"/>
      <c r="M915" s="45"/>
      <c r="P915" s="45"/>
    </row>
    <row r="916">
      <c r="F916" s="45"/>
      <c r="G916" s="45"/>
      <c r="I916" s="45"/>
      <c r="J916" s="45"/>
      <c r="L916" s="45"/>
      <c r="M916" s="45"/>
      <c r="P916" s="45"/>
    </row>
    <row r="917">
      <c r="F917" s="45"/>
      <c r="G917" s="45"/>
      <c r="I917" s="45"/>
      <c r="J917" s="45"/>
      <c r="L917" s="45"/>
      <c r="M917" s="45"/>
      <c r="P917" s="45"/>
    </row>
    <row r="918">
      <c r="F918" s="45"/>
      <c r="G918" s="45"/>
      <c r="I918" s="45"/>
      <c r="J918" s="45"/>
      <c r="L918" s="45"/>
      <c r="M918" s="45"/>
      <c r="P918" s="45"/>
    </row>
    <row r="919">
      <c r="F919" s="45"/>
      <c r="G919" s="45"/>
      <c r="I919" s="45"/>
      <c r="J919" s="45"/>
      <c r="L919" s="45"/>
      <c r="M919" s="45"/>
      <c r="P919" s="45"/>
    </row>
    <row r="920">
      <c r="F920" s="45"/>
      <c r="G920" s="45"/>
      <c r="I920" s="45"/>
      <c r="J920" s="45"/>
      <c r="L920" s="45"/>
      <c r="M920" s="45"/>
      <c r="P920" s="45"/>
    </row>
    <row r="921">
      <c r="F921" s="45"/>
      <c r="G921" s="45"/>
      <c r="I921" s="45"/>
      <c r="J921" s="45"/>
      <c r="L921" s="45"/>
      <c r="M921" s="45"/>
      <c r="P921" s="45"/>
    </row>
    <row r="922">
      <c r="F922" s="45"/>
      <c r="G922" s="45"/>
      <c r="I922" s="45"/>
      <c r="J922" s="45"/>
      <c r="L922" s="45"/>
      <c r="M922" s="45"/>
      <c r="P922" s="45"/>
    </row>
    <row r="923">
      <c r="F923" s="45"/>
      <c r="G923" s="45"/>
      <c r="I923" s="45"/>
      <c r="J923" s="45"/>
      <c r="L923" s="45"/>
      <c r="M923" s="45"/>
      <c r="P923" s="45"/>
    </row>
    <row r="924">
      <c r="F924" s="45"/>
      <c r="G924" s="45"/>
      <c r="I924" s="45"/>
      <c r="J924" s="45"/>
      <c r="L924" s="45"/>
      <c r="M924" s="45"/>
      <c r="P924" s="45"/>
    </row>
    <row r="925">
      <c r="F925" s="45"/>
      <c r="G925" s="45"/>
      <c r="I925" s="45"/>
      <c r="J925" s="45"/>
      <c r="L925" s="45"/>
      <c r="M925" s="45"/>
      <c r="P925" s="45"/>
    </row>
    <row r="926">
      <c r="F926" s="45"/>
      <c r="G926" s="45"/>
      <c r="I926" s="45"/>
      <c r="J926" s="45"/>
      <c r="L926" s="45"/>
      <c r="M926" s="45"/>
      <c r="P926" s="45"/>
    </row>
    <row r="927">
      <c r="F927" s="45"/>
      <c r="G927" s="45"/>
      <c r="I927" s="45"/>
      <c r="J927" s="45"/>
      <c r="L927" s="45"/>
      <c r="M927" s="45"/>
      <c r="P927" s="45"/>
    </row>
    <row r="928">
      <c r="F928" s="45"/>
      <c r="G928" s="45"/>
      <c r="I928" s="45"/>
      <c r="J928" s="45"/>
      <c r="L928" s="45"/>
      <c r="M928" s="45"/>
      <c r="P928" s="45"/>
    </row>
    <row r="929">
      <c r="F929" s="45"/>
      <c r="G929" s="45"/>
      <c r="I929" s="45"/>
      <c r="J929" s="45"/>
      <c r="L929" s="45"/>
      <c r="M929" s="45"/>
      <c r="P929" s="45"/>
    </row>
    <row r="930">
      <c r="F930" s="45"/>
      <c r="G930" s="45"/>
      <c r="I930" s="45"/>
      <c r="J930" s="45"/>
      <c r="L930" s="45"/>
      <c r="M930" s="45"/>
      <c r="P930" s="45"/>
    </row>
    <row r="931">
      <c r="F931" s="45"/>
      <c r="G931" s="45"/>
      <c r="I931" s="45"/>
      <c r="J931" s="45"/>
      <c r="L931" s="45"/>
      <c r="M931" s="45"/>
      <c r="P931" s="45"/>
    </row>
    <row r="932">
      <c r="F932" s="45"/>
      <c r="G932" s="45"/>
      <c r="I932" s="45"/>
      <c r="J932" s="45"/>
      <c r="L932" s="45"/>
      <c r="M932" s="45"/>
      <c r="P932" s="45"/>
    </row>
    <row r="933">
      <c r="F933" s="45"/>
      <c r="G933" s="45"/>
      <c r="I933" s="45"/>
      <c r="J933" s="45"/>
      <c r="L933" s="45"/>
      <c r="M933" s="45"/>
      <c r="P933" s="45"/>
    </row>
    <row r="934">
      <c r="F934" s="45"/>
      <c r="G934" s="45"/>
      <c r="I934" s="45"/>
      <c r="J934" s="45"/>
      <c r="L934" s="45"/>
      <c r="M934" s="45"/>
      <c r="P934" s="45"/>
    </row>
    <row r="935">
      <c r="F935" s="45"/>
      <c r="G935" s="45"/>
      <c r="I935" s="45"/>
      <c r="J935" s="45"/>
      <c r="L935" s="45"/>
      <c r="M935" s="45"/>
      <c r="P935" s="45"/>
    </row>
    <row r="936">
      <c r="F936" s="45"/>
      <c r="G936" s="45"/>
      <c r="I936" s="45"/>
      <c r="J936" s="45"/>
      <c r="L936" s="45"/>
      <c r="M936" s="45"/>
      <c r="P936" s="45"/>
    </row>
    <row r="937">
      <c r="F937" s="45"/>
      <c r="G937" s="45"/>
      <c r="I937" s="45"/>
      <c r="J937" s="45"/>
      <c r="L937" s="45"/>
      <c r="M937" s="45"/>
      <c r="P937" s="45"/>
    </row>
    <row r="938">
      <c r="F938" s="45"/>
      <c r="G938" s="45"/>
      <c r="I938" s="45"/>
      <c r="J938" s="45"/>
      <c r="L938" s="45"/>
      <c r="M938" s="45"/>
      <c r="P938" s="45"/>
    </row>
    <row r="939">
      <c r="F939" s="45"/>
      <c r="G939" s="45"/>
      <c r="I939" s="45"/>
      <c r="J939" s="45"/>
      <c r="L939" s="45"/>
      <c r="M939" s="45"/>
      <c r="P939" s="45"/>
    </row>
    <row r="940">
      <c r="F940" s="45"/>
      <c r="G940" s="45"/>
      <c r="I940" s="45"/>
      <c r="J940" s="45"/>
      <c r="L940" s="45"/>
      <c r="M940" s="45"/>
      <c r="P940" s="45"/>
    </row>
    <row r="941">
      <c r="F941" s="45"/>
      <c r="G941" s="45"/>
      <c r="I941" s="45"/>
      <c r="J941" s="45"/>
      <c r="L941" s="45"/>
      <c r="M941" s="45"/>
      <c r="P941" s="45"/>
    </row>
    <row r="942">
      <c r="F942" s="45"/>
      <c r="G942" s="45"/>
      <c r="I942" s="45"/>
      <c r="J942" s="45"/>
      <c r="L942" s="45"/>
      <c r="M942" s="45"/>
      <c r="P942" s="45"/>
    </row>
    <row r="943">
      <c r="F943" s="45"/>
      <c r="G943" s="45"/>
      <c r="I943" s="45"/>
      <c r="J943" s="45"/>
      <c r="L943" s="45"/>
      <c r="M943" s="45"/>
      <c r="P943" s="45"/>
    </row>
    <row r="944">
      <c r="F944" s="45"/>
      <c r="G944" s="45"/>
      <c r="I944" s="45"/>
      <c r="J944" s="45"/>
      <c r="L944" s="45"/>
      <c r="M944" s="45"/>
      <c r="P944" s="45"/>
    </row>
    <row r="945">
      <c r="F945" s="45"/>
      <c r="G945" s="45"/>
      <c r="I945" s="45"/>
      <c r="J945" s="45"/>
      <c r="L945" s="45"/>
      <c r="M945" s="45"/>
      <c r="P945" s="45"/>
    </row>
    <row r="946">
      <c r="F946" s="45"/>
      <c r="G946" s="45"/>
      <c r="I946" s="45"/>
      <c r="J946" s="45"/>
      <c r="L946" s="45"/>
      <c r="M946" s="45"/>
      <c r="P946" s="45"/>
    </row>
    <row r="947">
      <c r="F947" s="45"/>
      <c r="G947" s="45"/>
      <c r="I947" s="45"/>
      <c r="J947" s="45"/>
      <c r="L947" s="45"/>
      <c r="M947" s="45"/>
      <c r="P947" s="45"/>
    </row>
    <row r="948">
      <c r="F948" s="45"/>
      <c r="G948" s="45"/>
      <c r="I948" s="45"/>
      <c r="J948" s="45"/>
      <c r="L948" s="45"/>
      <c r="M948" s="45"/>
      <c r="P948" s="45"/>
    </row>
    <row r="949">
      <c r="F949" s="45"/>
      <c r="G949" s="45"/>
      <c r="I949" s="45"/>
      <c r="J949" s="45"/>
      <c r="L949" s="45"/>
      <c r="M949" s="45"/>
      <c r="P949" s="45"/>
    </row>
    <row r="950">
      <c r="F950" s="45"/>
      <c r="G950" s="45"/>
      <c r="I950" s="45"/>
      <c r="J950" s="45"/>
      <c r="L950" s="45"/>
      <c r="M950" s="45"/>
      <c r="P950" s="45"/>
    </row>
    <row r="951">
      <c r="F951" s="45"/>
      <c r="G951" s="45"/>
      <c r="I951" s="45"/>
      <c r="J951" s="45"/>
      <c r="L951" s="45"/>
      <c r="M951" s="45"/>
      <c r="P951" s="45"/>
    </row>
    <row r="952">
      <c r="F952" s="45"/>
      <c r="G952" s="45"/>
      <c r="I952" s="45"/>
      <c r="J952" s="45"/>
      <c r="L952" s="45"/>
      <c r="M952" s="45"/>
      <c r="P952" s="45"/>
    </row>
    <row r="953">
      <c r="F953" s="45"/>
      <c r="G953" s="45"/>
      <c r="I953" s="45"/>
      <c r="J953" s="45"/>
      <c r="L953" s="45"/>
      <c r="M953" s="45"/>
      <c r="P953" s="45"/>
    </row>
    <row r="954">
      <c r="F954" s="45"/>
      <c r="G954" s="45"/>
      <c r="I954" s="45"/>
      <c r="J954" s="45"/>
      <c r="L954" s="45"/>
      <c r="M954" s="45"/>
      <c r="P954" s="45"/>
    </row>
    <row r="955">
      <c r="F955" s="45"/>
      <c r="G955" s="45"/>
      <c r="I955" s="45"/>
      <c r="J955" s="45"/>
      <c r="L955" s="45"/>
      <c r="M955" s="45"/>
      <c r="P955" s="45"/>
    </row>
    <row r="956">
      <c r="F956" s="45"/>
      <c r="G956" s="45"/>
      <c r="I956" s="45"/>
      <c r="J956" s="45"/>
      <c r="L956" s="45"/>
      <c r="M956" s="45"/>
      <c r="P956" s="45"/>
    </row>
    <row r="957">
      <c r="F957" s="45"/>
      <c r="G957" s="45"/>
      <c r="I957" s="45"/>
      <c r="J957" s="45"/>
      <c r="L957" s="45"/>
      <c r="M957" s="45"/>
      <c r="P957" s="45"/>
    </row>
    <row r="958">
      <c r="F958" s="45"/>
      <c r="G958" s="45"/>
      <c r="I958" s="45"/>
      <c r="J958" s="45"/>
      <c r="L958" s="45"/>
      <c r="M958" s="45"/>
      <c r="P958" s="45"/>
    </row>
    <row r="959">
      <c r="F959" s="45"/>
      <c r="G959" s="45"/>
      <c r="I959" s="45"/>
      <c r="J959" s="45"/>
      <c r="L959" s="45"/>
      <c r="M959" s="45"/>
      <c r="P959" s="45"/>
    </row>
    <row r="960">
      <c r="F960" s="45"/>
      <c r="G960" s="45"/>
      <c r="I960" s="45"/>
      <c r="J960" s="45"/>
      <c r="L960" s="45"/>
      <c r="M960" s="45"/>
      <c r="P960" s="45"/>
    </row>
    <row r="961">
      <c r="F961" s="45"/>
      <c r="G961" s="45"/>
      <c r="I961" s="45"/>
      <c r="J961" s="45"/>
      <c r="L961" s="45"/>
      <c r="M961" s="45"/>
      <c r="P961" s="45"/>
    </row>
    <row r="962">
      <c r="F962" s="45"/>
      <c r="G962" s="45"/>
      <c r="I962" s="45"/>
      <c r="J962" s="45"/>
      <c r="L962" s="45"/>
      <c r="M962" s="45"/>
      <c r="P962" s="45"/>
    </row>
    <row r="963">
      <c r="F963" s="45"/>
      <c r="G963" s="45"/>
      <c r="I963" s="45"/>
      <c r="J963" s="45"/>
      <c r="L963" s="45"/>
      <c r="M963" s="45"/>
      <c r="P963" s="45"/>
    </row>
    <row r="964">
      <c r="F964" s="45"/>
      <c r="G964" s="45"/>
      <c r="I964" s="45"/>
      <c r="J964" s="45"/>
      <c r="L964" s="45"/>
      <c r="M964" s="45"/>
      <c r="P964" s="45"/>
    </row>
    <row r="965">
      <c r="F965" s="45"/>
      <c r="G965" s="45"/>
      <c r="I965" s="45"/>
      <c r="J965" s="45"/>
      <c r="L965" s="45"/>
      <c r="M965" s="45"/>
      <c r="P965" s="45"/>
    </row>
    <row r="966">
      <c r="F966" s="45"/>
      <c r="G966" s="45"/>
      <c r="I966" s="45"/>
      <c r="J966" s="45"/>
      <c r="L966" s="45"/>
      <c r="M966" s="45"/>
      <c r="P966" s="45"/>
    </row>
    <row r="967">
      <c r="F967" s="45"/>
      <c r="G967" s="45"/>
      <c r="I967" s="45"/>
      <c r="J967" s="45"/>
      <c r="L967" s="45"/>
      <c r="M967" s="45"/>
      <c r="P967" s="45"/>
    </row>
    <row r="968">
      <c r="F968" s="45"/>
      <c r="G968" s="45"/>
      <c r="I968" s="45"/>
      <c r="J968" s="45"/>
      <c r="L968" s="45"/>
      <c r="M968" s="45"/>
      <c r="P968" s="45"/>
    </row>
    <row r="969">
      <c r="F969" s="45"/>
      <c r="G969" s="45"/>
      <c r="I969" s="45"/>
      <c r="J969" s="45"/>
      <c r="L969" s="45"/>
      <c r="M969" s="45"/>
      <c r="P969" s="45"/>
    </row>
    <row r="970">
      <c r="F970" s="45"/>
      <c r="G970" s="45"/>
      <c r="I970" s="45"/>
      <c r="J970" s="45"/>
      <c r="L970" s="45"/>
      <c r="M970" s="45"/>
      <c r="P970" s="45"/>
    </row>
    <row r="971">
      <c r="F971" s="45"/>
      <c r="G971" s="45"/>
      <c r="I971" s="45"/>
      <c r="J971" s="45"/>
      <c r="L971" s="45"/>
      <c r="M971" s="45"/>
      <c r="P971" s="45"/>
    </row>
    <row r="972">
      <c r="F972" s="45"/>
      <c r="G972" s="45"/>
      <c r="I972" s="45"/>
      <c r="J972" s="45"/>
      <c r="L972" s="45"/>
      <c r="M972" s="45"/>
      <c r="P972" s="45"/>
    </row>
    <row r="973">
      <c r="F973" s="45"/>
      <c r="G973" s="45"/>
      <c r="I973" s="45"/>
      <c r="J973" s="45"/>
      <c r="L973" s="45"/>
      <c r="M973" s="45"/>
      <c r="P973" s="45"/>
    </row>
    <row r="974">
      <c r="F974" s="45"/>
      <c r="G974" s="45"/>
      <c r="I974" s="45"/>
      <c r="J974" s="45"/>
      <c r="L974" s="45"/>
      <c r="M974" s="45"/>
      <c r="P974" s="45"/>
    </row>
    <row r="975">
      <c r="F975" s="45"/>
      <c r="G975" s="45"/>
      <c r="I975" s="45"/>
      <c r="J975" s="45"/>
      <c r="L975" s="45"/>
      <c r="M975" s="45"/>
      <c r="P975" s="45"/>
    </row>
    <row r="976">
      <c r="F976" s="45"/>
      <c r="G976" s="45"/>
      <c r="I976" s="45"/>
      <c r="J976" s="45"/>
      <c r="L976" s="45"/>
      <c r="M976" s="45"/>
      <c r="P976" s="45"/>
    </row>
    <row r="977">
      <c r="F977" s="45"/>
      <c r="G977" s="45"/>
      <c r="I977" s="45"/>
      <c r="J977" s="45"/>
      <c r="L977" s="45"/>
      <c r="M977" s="45"/>
      <c r="P977" s="45"/>
    </row>
    <row r="978">
      <c r="F978" s="45"/>
      <c r="G978" s="45"/>
      <c r="I978" s="45"/>
      <c r="J978" s="45"/>
      <c r="L978" s="45"/>
      <c r="M978" s="45"/>
      <c r="P978" s="45"/>
    </row>
    <row r="979">
      <c r="F979" s="45"/>
      <c r="G979" s="45"/>
      <c r="I979" s="45"/>
      <c r="J979" s="45"/>
      <c r="L979" s="45"/>
      <c r="M979" s="45"/>
      <c r="P979" s="45"/>
    </row>
    <row r="980">
      <c r="F980" s="45"/>
      <c r="G980" s="45"/>
      <c r="I980" s="45"/>
      <c r="J980" s="45"/>
      <c r="L980" s="45"/>
      <c r="M980" s="45"/>
      <c r="P980" s="45"/>
    </row>
    <row r="981">
      <c r="F981" s="45"/>
      <c r="G981" s="45"/>
      <c r="I981" s="45"/>
      <c r="J981" s="45"/>
      <c r="L981" s="45"/>
      <c r="M981" s="45"/>
      <c r="P981" s="45"/>
    </row>
    <row r="982">
      <c r="F982" s="45"/>
      <c r="G982" s="45"/>
      <c r="I982" s="45"/>
      <c r="J982" s="45"/>
      <c r="L982" s="45"/>
      <c r="M982" s="45"/>
      <c r="P982" s="45"/>
    </row>
    <row r="983">
      <c r="F983" s="45"/>
      <c r="G983" s="45"/>
      <c r="I983" s="45"/>
      <c r="J983" s="45"/>
      <c r="L983" s="45"/>
      <c r="M983" s="45"/>
      <c r="P983" s="45"/>
    </row>
    <row r="984">
      <c r="F984" s="45"/>
      <c r="G984" s="45"/>
      <c r="I984" s="45"/>
      <c r="J984" s="45"/>
      <c r="L984" s="45"/>
      <c r="M984" s="45"/>
      <c r="P984" s="45"/>
    </row>
    <row r="985">
      <c r="F985" s="45"/>
      <c r="G985" s="45"/>
      <c r="I985" s="45"/>
      <c r="J985" s="45"/>
      <c r="L985" s="45"/>
      <c r="M985" s="45"/>
      <c r="P985" s="45"/>
    </row>
    <row r="986">
      <c r="F986" s="45"/>
      <c r="G986" s="45"/>
      <c r="I986" s="45"/>
      <c r="J986" s="45"/>
      <c r="L986" s="45"/>
      <c r="M986" s="45"/>
      <c r="P986" s="45"/>
    </row>
    <row r="987">
      <c r="F987" s="45"/>
      <c r="G987" s="45"/>
      <c r="I987" s="45"/>
      <c r="J987" s="45"/>
      <c r="L987" s="45"/>
      <c r="M987" s="45"/>
      <c r="P987" s="45"/>
    </row>
    <row r="988">
      <c r="F988" s="45"/>
      <c r="G988" s="45"/>
      <c r="I988" s="45"/>
      <c r="J988" s="45"/>
      <c r="L988" s="45"/>
      <c r="M988" s="45"/>
      <c r="P988" s="45"/>
    </row>
    <row r="989">
      <c r="F989" s="45"/>
      <c r="G989" s="45"/>
      <c r="I989" s="45"/>
      <c r="J989" s="45"/>
      <c r="L989" s="45"/>
      <c r="M989" s="45"/>
      <c r="P989" s="45"/>
    </row>
    <row r="990">
      <c r="F990" s="45"/>
      <c r="G990" s="45"/>
      <c r="I990" s="45"/>
      <c r="J990" s="45"/>
      <c r="L990" s="45"/>
      <c r="M990" s="45"/>
      <c r="P990" s="45"/>
    </row>
    <row r="991">
      <c r="F991" s="45"/>
      <c r="G991" s="45"/>
      <c r="I991" s="45"/>
      <c r="J991" s="45"/>
      <c r="L991" s="45"/>
      <c r="M991" s="45"/>
      <c r="P991" s="45"/>
    </row>
    <row r="992">
      <c r="F992" s="45"/>
      <c r="G992" s="45"/>
      <c r="I992" s="45"/>
      <c r="J992" s="45"/>
      <c r="L992" s="45"/>
      <c r="M992" s="45"/>
      <c r="P992" s="45"/>
    </row>
    <row r="993">
      <c r="F993" s="45"/>
      <c r="G993" s="45"/>
      <c r="I993" s="45"/>
      <c r="J993" s="45"/>
      <c r="L993" s="45"/>
      <c r="M993" s="45"/>
      <c r="P993" s="45"/>
    </row>
    <row r="994">
      <c r="F994" s="45"/>
      <c r="G994" s="45"/>
      <c r="I994" s="45"/>
      <c r="J994" s="45"/>
      <c r="L994" s="45"/>
      <c r="M994" s="45"/>
      <c r="P994" s="45"/>
    </row>
    <row r="995">
      <c r="F995" s="45"/>
      <c r="G995" s="45"/>
      <c r="I995" s="45"/>
      <c r="J995" s="45"/>
      <c r="L995" s="45"/>
      <c r="M995" s="45"/>
      <c r="P995" s="45"/>
    </row>
  </sheetData>
  <autoFilter ref="$A$1:$R$25">
    <sortState ref="A1:R25">
      <sortCondition ref="D1:D25"/>
      <sortCondition ref="B1:B25"/>
    </sortState>
  </autoFilter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72</v>
      </c>
    </row>
    <row r="2">
      <c r="A2" s="1" t="s">
        <v>65</v>
      </c>
      <c r="B2" s="1">
        <v>1.0</v>
      </c>
      <c r="C2" s="1">
        <v>2.0</v>
      </c>
      <c r="D2" s="1">
        <v>3.0</v>
      </c>
    </row>
    <row r="3">
      <c r="A3" s="1">
        <v>1.0</v>
      </c>
      <c r="B3" s="1"/>
      <c r="E3" s="1" t="str">
        <f t="shared" ref="E3:E12" si="1">AVERAGE(B3:D3)</f>
        <v>#DIV/0!</v>
      </c>
    </row>
    <row r="4">
      <c r="A4" s="1">
        <v>2.0</v>
      </c>
      <c r="B4" s="1"/>
      <c r="E4" s="1" t="str">
        <f t="shared" si="1"/>
        <v>#DIV/0!</v>
      </c>
    </row>
    <row r="5">
      <c r="A5" s="1">
        <v>3.0</v>
      </c>
      <c r="B5" s="1"/>
      <c r="E5" s="1" t="str">
        <f t="shared" si="1"/>
        <v>#DIV/0!</v>
      </c>
    </row>
    <row r="6">
      <c r="A6" s="1">
        <v>4.0</v>
      </c>
      <c r="B6" s="1"/>
      <c r="E6" s="1" t="str">
        <f t="shared" si="1"/>
        <v>#DIV/0!</v>
      </c>
    </row>
    <row r="7">
      <c r="A7" s="1">
        <v>5.0</v>
      </c>
      <c r="B7" s="1"/>
      <c r="E7" s="1" t="str">
        <f t="shared" si="1"/>
        <v>#DIV/0!</v>
      </c>
    </row>
    <row r="8">
      <c r="A8" s="1">
        <v>6.0</v>
      </c>
      <c r="B8" s="1"/>
      <c r="E8" s="1" t="str">
        <f t="shared" si="1"/>
        <v>#DIV/0!</v>
      </c>
    </row>
    <row r="9">
      <c r="A9" s="1">
        <v>7.0</v>
      </c>
      <c r="B9" s="1"/>
      <c r="E9" s="1" t="str">
        <f t="shared" si="1"/>
        <v>#DIV/0!</v>
      </c>
    </row>
    <row r="10">
      <c r="A10" s="1">
        <v>8.0</v>
      </c>
      <c r="B10" s="1"/>
      <c r="E10" s="1" t="str">
        <f t="shared" si="1"/>
        <v>#DIV/0!</v>
      </c>
    </row>
    <row r="11">
      <c r="A11" s="1">
        <v>9.0</v>
      </c>
      <c r="B11" s="1"/>
      <c r="E11" s="1" t="str">
        <f t="shared" si="1"/>
        <v>#DIV/0!</v>
      </c>
    </row>
    <row r="12">
      <c r="A12" s="1">
        <v>10.0</v>
      </c>
      <c r="E12" s="1" t="str">
        <f t="shared" si="1"/>
        <v>#DIV/0!</v>
      </c>
    </row>
    <row r="14">
      <c r="A14" s="1" t="s">
        <v>66</v>
      </c>
      <c r="B14" s="1">
        <v>1.0</v>
      </c>
      <c r="C14" s="1">
        <v>2.0</v>
      </c>
      <c r="D14" s="1">
        <v>3.0</v>
      </c>
    </row>
    <row r="15">
      <c r="A15" s="1">
        <v>11.0</v>
      </c>
      <c r="B15" s="1"/>
      <c r="E15" s="1" t="str">
        <f t="shared" ref="E15:E24" si="2">AVERAGE(B15:D15)</f>
        <v>#DIV/0!</v>
      </c>
    </row>
    <row r="16">
      <c r="A16" s="1">
        <v>12.0</v>
      </c>
      <c r="B16" s="1"/>
      <c r="E16" s="1" t="str">
        <f t="shared" si="2"/>
        <v>#DIV/0!</v>
      </c>
    </row>
    <row r="17">
      <c r="A17" s="1">
        <v>13.0</v>
      </c>
      <c r="B17" s="1"/>
      <c r="E17" s="1" t="str">
        <f t="shared" si="2"/>
        <v>#DIV/0!</v>
      </c>
    </row>
    <row r="18">
      <c r="A18" s="1">
        <v>14.0</v>
      </c>
      <c r="B18" s="1"/>
      <c r="E18" s="1" t="str">
        <f t="shared" si="2"/>
        <v>#DIV/0!</v>
      </c>
    </row>
    <row r="19">
      <c r="A19" s="1">
        <v>15.0</v>
      </c>
      <c r="B19" s="1"/>
      <c r="E19" s="1" t="str">
        <f t="shared" si="2"/>
        <v>#DIV/0!</v>
      </c>
    </row>
    <row r="20">
      <c r="A20" s="1">
        <v>16.0</v>
      </c>
      <c r="B20" s="1"/>
      <c r="E20" s="1" t="str">
        <f t="shared" si="2"/>
        <v>#DIV/0!</v>
      </c>
    </row>
    <row r="21" ht="15.75" customHeight="1">
      <c r="A21" s="1">
        <v>17.0</v>
      </c>
      <c r="B21" s="1"/>
      <c r="E21" s="1" t="str">
        <f t="shared" si="2"/>
        <v>#DIV/0!</v>
      </c>
      <c r="K21" s="50" t="s">
        <v>73</v>
      </c>
    </row>
    <row r="22" ht="15.75" customHeight="1">
      <c r="A22" s="1">
        <v>18.0</v>
      </c>
      <c r="B22" s="1"/>
      <c r="E22" s="1" t="str">
        <f t="shared" si="2"/>
        <v>#DIV/0!</v>
      </c>
      <c r="K22" s="12"/>
    </row>
    <row r="23" ht="15.75" customHeight="1">
      <c r="A23" s="1">
        <v>19.0</v>
      </c>
      <c r="B23" s="1"/>
      <c r="E23" s="1" t="str">
        <f t="shared" si="2"/>
        <v>#DIV/0!</v>
      </c>
      <c r="H23" s="1" t="s">
        <v>74</v>
      </c>
      <c r="I23" s="1" t="s">
        <v>75</v>
      </c>
      <c r="J23" s="1" t="s">
        <v>76</v>
      </c>
      <c r="L23" s="22" t="s">
        <v>77</v>
      </c>
    </row>
    <row r="24" ht="15.75" customHeight="1">
      <c r="A24" s="1">
        <v>20.0</v>
      </c>
      <c r="E24" s="1" t="str">
        <f t="shared" si="2"/>
        <v>#DIV/0!</v>
      </c>
      <c r="H24" s="21" t="str">
        <f>AVERAGE(E15:E24,E3:E12)</f>
        <v>#DIV/0!</v>
      </c>
      <c r="I24" s="1" t="str">
        <f>(H24*3600/15)</f>
        <v>#DIV/0!</v>
      </c>
      <c r="J24" s="21" t="str">
        <f>I24/1000</f>
        <v>#DIV/0!</v>
      </c>
      <c r="L24" s="1" t="str">
        <f>J24*K22</f>
        <v>#DIV/0!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11.43"/>
    <col customWidth="1" min="3" max="3" width="15.86"/>
    <col customWidth="1" min="4" max="5" width="10.57"/>
    <col customWidth="1" min="6" max="6" width="11.71"/>
    <col customWidth="1" min="7" max="7" width="7.86"/>
    <col customWidth="1" min="8" max="8" width="9.0"/>
    <col customWidth="1" min="9" max="9" width="7.43"/>
    <col customWidth="1" min="10" max="10" width="9.43"/>
    <col customWidth="1" min="12" max="12" width="6.57"/>
    <col customWidth="1" min="13" max="13" width="8.0"/>
    <col customWidth="1" min="14" max="14" width="11.29"/>
    <col customWidth="1" min="15" max="15" width="12.86"/>
    <col customWidth="1" min="16" max="16" width="7.86"/>
    <col customWidth="1" min="17" max="17" width="7.14"/>
    <col customWidth="1" min="18" max="19" width="7.0"/>
    <col customWidth="1" min="20" max="20" width="9.71"/>
    <col customWidth="1" min="21" max="21" width="10.0"/>
    <col customWidth="1" min="22" max="22" width="9.57"/>
    <col customWidth="1" min="23" max="23" width="10.43"/>
    <col customWidth="1" min="24" max="24" width="12.43"/>
    <col customWidth="1" min="25" max="26" width="8.29"/>
    <col customWidth="1" min="27" max="28" width="6.43"/>
    <col customWidth="1" min="29" max="29" width="6.29"/>
    <col customWidth="1" min="30" max="30" width="10.0"/>
    <col customWidth="1" min="31" max="31" width="8.29"/>
    <col customWidth="1" min="32" max="32" width="7.43"/>
    <col customWidth="1" min="33" max="34" width="7.29"/>
    <col customWidth="1" min="35" max="35" width="6.29"/>
    <col customWidth="1" min="36" max="36" width="7.14"/>
    <col customWidth="1" min="37" max="37" width="8.86"/>
    <col customWidth="1" min="38" max="38" width="7.71"/>
    <col customWidth="1" min="39" max="39" width="6.86"/>
    <col customWidth="1" min="40" max="41" width="11.43"/>
    <col customWidth="1" min="42" max="42" width="5.71"/>
    <col customWidth="1" min="43" max="43" width="9.86"/>
    <col customWidth="1" min="44" max="44" width="15.71"/>
    <col customWidth="1" min="45" max="53" width="11.43"/>
  </cols>
  <sheetData>
    <row r="1" ht="12.75" customHeight="1">
      <c r="A1" s="51"/>
      <c r="B1" s="51"/>
      <c r="C1" s="7" t="s">
        <v>78</v>
      </c>
      <c r="D1" s="52">
        <v>44622.0</v>
      </c>
      <c r="E1" s="51"/>
      <c r="F1" s="51"/>
      <c r="G1" s="51"/>
      <c r="H1" s="53" t="s">
        <v>79</v>
      </c>
      <c r="I1" s="51" t="s">
        <v>80</v>
      </c>
      <c r="J1" s="54">
        <v>0.3854166666666667</v>
      </c>
      <c r="K1" s="51" t="s">
        <v>81</v>
      </c>
      <c r="L1" s="54">
        <v>0.5104166666666666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</row>
    <row r="2" ht="12.75" customHeight="1">
      <c r="A2" s="51"/>
      <c r="B2" s="51"/>
      <c r="C2" s="7" t="s">
        <v>82</v>
      </c>
      <c r="D2" s="51" t="s">
        <v>83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</row>
    <row r="3" ht="12.75" customHeight="1">
      <c r="A3" s="51"/>
      <c r="B3" s="51"/>
      <c r="C3" s="7" t="s">
        <v>84</v>
      </c>
      <c r="D3" s="51" t="s">
        <v>3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 t="s">
        <v>85</v>
      </c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</row>
    <row r="4" ht="12.75" customHeight="1">
      <c r="A4" s="51"/>
      <c r="B4" s="51"/>
      <c r="C4" s="51"/>
      <c r="D4" s="51"/>
      <c r="E4" s="51"/>
      <c r="F4" s="51" t="s">
        <v>86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 t="s">
        <v>87</v>
      </c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</row>
    <row r="5" ht="12.75" customHeight="1">
      <c r="A5" s="50"/>
      <c r="B5" s="50" t="s">
        <v>88</v>
      </c>
      <c r="C5" s="51"/>
      <c r="D5" s="51"/>
      <c r="E5" s="51"/>
      <c r="F5" s="51">
        <v>0.78</v>
      </c>
      <c r="G5" s="51"/>
      <c r="H5" s="51"/>
      <c r="I5" s="51"/>
      <c r="J5" s="51"/>
      <c r="K5" s="51"/>
      <c r="L5" s="51" t="s">
        <v>89</v>
      </c>
      <c r="M5" s="51" t="s">
        <v>89</v>
      </c>
      <c r="N5" s="51"/>
      <c r="O5" s="51"/>
      <c r="P5" s="51"/>
      <c r="Q5" s="51"/>
      <c r="R5" s="51"/>
      <c r="S5" s="51"/>
      <c r="T5" s="51"/>
      <c r="U5" s="51" t="s">
        <v>89</v>
      </c>
      <c r="V5" s="51" t="s">
        <v>89</v>
      </c>
      <c r="W5" s="51"/>
      <c r="X5" s="51"/>
      <c r="Y5" s="51"/>
      <c r="Z5" s="55" t="s">
        <v>90</v>
      </c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7"/>
      <c r="AS5" s="51"/>
      <c r="AT5" s="51"/>
      <c r="AU5" s="51"/>
      <c r="AV5" s="51"/>
      <c r="AW5" s="51"/>
      <c r="AX5" s="51"/>
      <c r="AY5" s="51"/>
      <c r="AZ5" s="51"/>
      <c r="BA5" s="51"/>
    </row>
    <row r="6" ht="12.75" customHeight="1">
      <c r="A6" s="51"/>
      <c r="B6" s="51" t="s">
        <v>47</v>
      </c>
      <c r="C6" s="51" t="s">
        <v>14</v>
      </c>
      <c r="D6" s="58" t="s">
        <v>91</v>
      </c>
      <c r="E6" s="58"/>
      <c r="F6" s="59" t="s">
        <v>92</v>
      </c>
      <c r="G6" s="55" t="s">
        <v>93</v>
      </c>
      <c r="H6" s="55" t="s">
        <v>43</v>
      </c>
      <c r="I6" s="55" t="s">
        <v>94</v>
      </c>
      <c r="J6" s="55" t="s">
        <v>95</v>
      </c>
      <c r="K6" s="55" t="s">
        <v>96</v>
      </c>
      <c r="L6" s="55" t="s">
        <v>97</v>
      </c>
      <c r="M6" s="55" t="s">
        <v>98</v>
      </c>
      <c r="N6" s="51"/>
      <c r="O6" s="59" t="s">
        <v>99</v>
      </c>
      <c r="P6" s="55" t="s">
        <v>93</v>
      </c>
      <c r="Q6" s="55" t="s">
        <v>43</v>
      </c>
      <c r="R6" s="55" t="s">
        <v>94</v>
      </c>
      <c r="S6" s="55" t="s">
        <v>100</v>
      </c>
      <c r="T6" s="55" t="s">
        <v>101</v>
      </c>
      <c r="U6" s="55" t="s">
        <v>102</v>
      </c>
      <c r="V6" s="55" t="s">
        <v>103</v>
      </c>
      <c r="W6" s="51" t="s">
        <v>104</v>
      </c>
      <c r="X6" s="51" t="s">
        <v>105</v>
      </c>
      <c r="Y6" s="50"/>
      <c r="Z6" s="59" t="s">
        <v>98</v>
      </c>
      <c r="AA6" s="60" t="s">
        <v>97</v>
      </c>
      <c r="AB6" s="59" t="s">
        <v>103</v>
      </c>
      <c r="AC6" s="59" t="s">
        <v>102</v>
      </c>
      <c r="AE6" s="59" t="s">
        <v>106</v>
      </c>
      <c r="AF6" s="59" t="s">
        <v>107</v>
      </c>
      <c r="AG6" s="59" t="s">
        <v>108</v>
      </c>
      <c r="AH6" s="59" t="s">
        <v>109</v>
      </c>
      <c r="AI6" s="59" t="s">
        <v>110</v>
      </c>
      <c r="AJ6" s="59" t="s">
        <v>104</v>
      </c>
      <c r="AK6" s="59" t="s">
        <v>111</v>
      </c>
      <c r="AL6" s="59" t="s">
        <v>112</v>
      </c>
      <c r="AM6" s="59" t="s">
        <v>113</v>
      </c>
      <c r="AN6" s="59" t="s">
        <v>114</v>
      </c>
      <c r="AO6" s="59" t="s">
        <v>115</v>
      </c>
      <c r="AP6" s="59" t="s">
        <v>116</v>
      </c>
      <c r="AQ6" s="59" t="s">
        <v>117</v>
      </c>
      <c r="AR6" s="59" t="s">
        <v>118</v>
      </c>
      <c r="AS6" s="51"/>
      <c r="AT6" s="51"/>
      <c r="AU6" s="51"/>
      <c r="AV6" s="51"/>
      <c r="AW6" s="51"/>
      <c r="AX6" s="51"/>
      <c r="AY6" s="51"/>
      <c r="AZ6" s="51"/>
      <c r="BA6" s="51"/>
    </row>
    <row r="7" ht="12.75" customHeight="1">
      <c r="A7" s="61"/>
      <c r="B7" s="62">
        <f>'Length&amp;weight'!F16</f>
        <v>45.05</v>
      </c>
      <c r="C7" s="45">
        <f>'Length&amp;weight'!W16</f>
        <v>0.9269</v>
      </c>
      <c r="D7" s="63">
        <v>1.0</v>
      </c>
      <c r="E7" s="7" t="s">
        <v>119</v>
      </c>
      <c r="F7" s="55">
        <v>1.0</v>
      </c>
      <c r="G7" s="16">
        <f>+'Data 8.0'!E41</f>
        <v>13.483</v>
      </c>
      <c r="H7" s="16">
        <f>+'Data 8.0'!F41</f>
        <v>11.516</v>
      </c>
      <c r="I7" s="64">
        <f t="shared" ref="I7:I13" si="1">G7-H7</f>
        <v>1.967</v>
      </c>
      <c r="J7" s="65">
        <f t="shared" ref="J7:J13" si="2">I7*100/G7</f>
        <v>14.58874138</v>
      </c>
      <c r="K7" s="55">
        <f t="shared" ref="K7:K13" si="3">G7/D7</f>
        <v>13.483</v>
      </c>
      <c r="L7" s="55">
        <f t="shared" ref="L7:L13" si="4">I7/D7</f>
        <v>1.967</v>
      </c>
      <c r="M7" s="55">
        <f t="shared" ref="M7:M13" si="5">H7/D7</f>
        <v>11.516</v>
      </c>
      <c r="N7" s="51"/>
      <c r="O7" s="55">
        <v>1.0</v>
      </c>
      <c r="P7" s="66">
        <f>+'Data 8.0'!H52</f>
        <v>5.03</v>
      </c>
      <c r="Q7" s="66">
        <f>'Data 8.0'!I52</f>
        <v>4.123</v>
      </c>
      <c r="R7" s="67">
        <f t="shared" ref="R7:R13" si="6">P7-Q7</f>
        <v>0.907</v>
      </c>
      <c r="S7" s="68">
        <f t="shared" ref="S7:S13" si="7">R7*100/P7</f>
        <v>18.03180915</v>
      </c>
      <c r="T7" s="67">
        <f>P7/D7</f>
        <v>5.03</v>
      </c>
      <c r="U7" s="68">
        <f t="shared" ref="U7:U13" si="8">R7/D7</f>
        <v>0.907</v>
      </c>
      <c r="V7" s="67">
        <f t="shared" ref="V7:V13" si="9">Q7/D7</f>
        <v>4.123</v>
      </c>
      <c r="W7" s="69">
        <f t="shared" ref="W7:W13" si="10">(V7+M7)/$AJ$53</f>
        <v>3.926108787</v>
      </c>
      <c r="X7" s="70">
        <f t="shared" ref="X7:X13" si="11">W7*AI$53</f>
        <v>22.09875766</v>
      </c>
      <c r="Y7" s="71"/>
      <c r="Z7" s="72">
        <f t="shared" ref="Z7:Z13" si="12">M7*(1/C7)^$F$5</f>
        <v>12.21844697</v>
      </c>
      <c r="AA7" s="73">
        <f t="shared" ref="AA7:AA13" si="13">L7*(1/C7)^$F$5</f>
        <v>2.086982041</v>
      </c>
      <c r="AB7" s="73">
        <f t="shared" ref="AB7:AB13" si="14">V7*(1/C7)^$F$5</f>
        <v>4.374492605</v>
      </c>
      <c r="AC7" s="73">
        <f t="shared" ref="AC7:AC13" si="15">U7*(1/C7)^$F$5</f>
        <v>0.9623247133</v>
      </c>
      <c r="AD7" s="9"/>
      <c r="AE7" s="74">
        <f t="shared" ref="AE7:AE13" si="16">AC7/AG7</f>
        <v>0.1803180915</v>
      </c>
      <c r="AF7" s="73">
        <f t="shared" ref="AF7:AF13" si="17">AL$53/100</f>
        <v>0.2963846988</v>
      </c>
      <c r="AG7" s="73">
        <f t="shared" ref="AG7:AG13" si="18">AB7+AC7</f>
        <v>5.336817318</v>
      </c>
      <c r="AH7" s="73">
        <f t="shared" ref="AH7:AH13" si="19">1-(AE7/AF7)</f>
        <v>0.3916079602</v>
      </c>
      <c r="AI7" s="73">
        <f t="shared" ref="AI7:AI13" si="20">Z7+AB7</f>
        <v>16.59293957</v>
      </c>
      <c r="AJ7" s="73">
        <f t="shared" ref="AJ7:AJ13" si="21">AI7/AJ$53</f>
        <v>4.165591524</v>
      </c>
      <c r="AK7" s="73">
        <f t="shared" ref="AK7:AK13" si="22">AJ7*AI$53</f>
        <v>23.44672616</v>
      </c>
      <c r="AL7" s="73">
        <f t="shared" ref="AL7:AL13" si="23">(AG7/AK7)*100</f>
        <v>22.76146052</v>
      </c>
      <c r="AM7" s="73">
        <f t="shared" ref="AM7:AM13" si="24">AK7-AG7</f>
        <v>18.10990884</v>
      </c>
      <c r="AN7" s="73">
        <f t="shared" ref="AN7:AN13" si="25">AJ7*AK$53</f>
        <v>6.853786588</v>
      </c>
      <c r="AO7" s="73">
        <f t="shared" ref="AO7:AO13" si="26">AN7-AC7</f>
        <v>5.891461874</v>
      </c>
      <c r="AP7" s="73">
        <f t="shared" ref="AP7:AP13" si="27">AO7/AM7</f>
        <v>0.3253170365</v>
      </c>
      <c r="AQ7" s="73">
        <f t="shared" ref="AQ7:AQ13" si="28">AO7-AA7</f>
        <v>3.804479834</v>
      </c>
      <c r="AR7" s="73">
        <f t="shared" ref="AR7:AR13" si="29">AQ7/AO7</f>
        <v>0.6457615978</v>
      </c>
      <c r="AS7" s="51"/>
      <c r="AT7" s="51"/>
      <c r="AU7" s="51"/>
      <c r="AV7" s="51"/>
      <c r="AW7" s="51"/>
      <c r="AX7" s="51"/>
      <c r="AY7" s="51"/>
      <c r="AZ7" s="51"/>
      <c r="BA7" s="51"/>
    </row>
    <row r="8" ht="12.75" customHeight="1">
      <c r="A8" s="61"/>
      <c r="B8" s="61">
        <f>'Length&amp;weight'!F17</f>
        <v>50.15</v>
      </c>
      <c r="C8" s="45">
        <f>'Length&amp;weight'!W17</f>
        <v>1.4727</v>
      </c>
      <c r="D8" s="63">
        <v>1.0</v>
      </c>
      <c r="E8" s="75" t="s">
        <v>120</v>
      </c>
      <c r="F8" s="55">
        <v>2.0</v>
      </c>
      <c r="G8" s="16">
        <f>+'Data 8.0'!E42</f>
        <v>5.494</v>
      </c>
      <c r="H8" s="16">
        <f>+'Data 8.0'!F42</f>
        <v>4.434</v>
      </c>
      <c r="I8" s="64">
        <f t="shared" si="1"/>
        <v>1.06</v>
      </c>
      <c r="J8" s="65">
        <f t="shared" si="2"/>
        <v>19.29377503</v>
      </c>
      <c r="K8" s="55">
        <f t="shared" si="3"/>
        <v>5.494</v>
      </c>
      <c r="L8" s="55">
        <f t="shared" si="4"/>
        <v>1.06</v>
      </c>
      <c r="M8" s="55">
        <f t="shared" si="5"/>
        <v>4.434</v>
      </c>
      <c r="N8" s="51"/>
      <c r="O8" s="55">
        <v>2.0</v>
      </c>
      <c r="P8" s="66">
        <f>+'Data 8.0'!H53</f>
        <v>7.071</v>
      </c>
      <c r="Q8" s="66">
        <f>'Data 8.0'!I53</f>
        <v>5.83</v>
      </c>
      <c r="R8" s="67">
        <f t="shared" si="6"/>
        <v>1.241</v>
      </c>
      <c r="S8" s="68">
        <f t="shared" si="7"/>
        <v>17.55055862</v>
      </c>
      <c r="T8" s="67">
        <f t="shared" ref="T8:T13" si="30">P8/$D$7</f>
        <v>7.071</v>
      </c>
      <c r="U8" s="68">
        <f t="shared" si="8"/>
        <v>1.241</v>
      </c>
      <c r="V8" s="67">
        <f t="shared" si="9"/>
        <v>5.83</v>
      </c>
      <c r="W8" s="69">
        <f t="shared" si="10"/>
        <v>2.576736402</v>
      </c>
      <c r="X8" s="70">
        <f t="shared" si="11"/>
        <v>14.50359029</v>
      </c>
      <c r="Y8" s="71"/>
      <c r="Z8" s="76">
        <f t="shared" si="12"/>
        <v>3.278434755</v>
      </c>
      <c r="AA8" s="77">
        <f t="shared" si="13"/>
        <v>0.783748498</v>
      </c>
      <c r="AB8" s="77">
        <f t="shared" si="14"/>
        <v>4.310616739</v>
      </c>
      <c r="AC8" s="77">
        <f t="shared" si="15"/>
        <v>0.917577251</v>
      </c>
      <c r="AD8" s="9"/>
      <c r="AE8" s="78">
        <f t="shared" si="16"/>
        <v>0.1755055862</v>
      </c>
      <c r="AF8" s="77">
        <f t="shared" si="17"/>
        <v>0.2963846988</v>
      </c>
      <c r="AG8" s="77">
        <f t="shared" si="18"/>
        <v>5.22819399</v>
      </c>
      <c r="AH8" s="77">
        <f t="shared" si="19"/>
        <v>0.4078453209</v>
      </c>
      <c r="AI8" s="77">
        <f t="shared" si="20"/>
        <v>7.589051494</v>
      </c>
      <c r="AJ8" s="77">
        <f t="shared" si="21"/>
        <v>1.905201212</v>
      </c>
      <c r="AK8" s="77">
        <f t="shared" si="22"/>
        <v>10.72374255</v>
      </c>
      <c r="AL8" s="77">
        <f t="shared" si="23"/>
        <v>48.75344558</v>
      </c>
      <c r="AM8" s="77">
        <f t="shared" si="24"/>
        <v>5.495548564</v>
      </c>
      <c r="AN8" s="77">
        <f t="shared" si="25"/>
        <v>3.134691061</v>
      </c>
      <c r="AO8" s="77">
        <f t="shared" si="26"/>
        <v>2.21711381</v>
      </c>
      <c r="AP8" s="77">
        <f t="shared" si="27"/>
        <v>0.4034381252</v>
      </c>
      <c r="AQ8" s="77">
        <f t="shared" si="28"/>
        <v>1.433365312</v>
      </c>
      <c r="AR8" s="77">
        <f t="shared" si="29"/>
        <v>0.6465005564</v>
      </c>
      <c r="AS8" s="51"/>
      <c r="AT8" s="51"/>
      <c r="AU8" s="51"/>
      <c r="AV8" s="51"/>
      <c r="AW8" s="51"/>
      <c r="AX8" s="51"/>
      <c r="AY8" s="51"/>
      <c r="AZ8" s="51"/>
      <c r="BA8" s="51"/>
    </row>
    <row r="9" ht="12.75" customHeight="1">
      <c r="A9" s="61"/>
      <c r="B9" s="61">
        <f>'Length&amp;weight'!F18</f>
        <v>47.9</v>
      </c>
      <c r="C9" s="45">
        <f>'Length&amp;weight'!W18</f>
        <v>0.9949</v>
      </c>
      <c r="D9" s="63">
        <v>1.0</v>
      </c>
      <c r="E9" s="75" t="s">
        <v>121</v>
      </c>
      <c r="F9" s="55">
        <v>3.0</v>
      </c>
      <c r="G9" s="16">
        <f>+'Data 8.0'!E43</f>
        <v>6.896</v>
      </c>
      <c r="H9" s="16">
        <f>+'Data 8.0'!F43</f>
        <v>5.577</v>
      </c>
      <c r="I9" s="64">
        <f t="shared" si="1"/>
        <v>1.319</v>
      </c>
      <c r="J9" s="65">
        <f t="shared" si="2"/>
        <v>19.12703016</v>
      </c>
      <c r="K9" s="55">
        <f t="shared" si="3"/>
        <v>6.896</v>
      </c>
      <c r="L9" s="55">
        <f t="shared" si="4"/>
        <v>1.319</v>
      </c>
      <c r="M9" s="55">
        <f t="shared" si="5"/>
        <v>5.577</v>
      </c>
      <c r="N9" s="51"/>
      <c r="O9" s="55">
        <v>3.0</v>
      </c>
      <c r="P9" s="66">
        <f>+'Data 8.0'!H54</f>
        <v>6.986</v>
      </c>
      <c r="Q9" s="66">
        <f>'Data 8.0'!I54</f>
        <v>5.701</v>
      </c>
      <c r="R9" s="67">
        <f t="shared" si="6"/>
        <v>1.285</v>
      </c>
      <c r="S9" s="68">
        <f t="shared" si="7"/>
        <v>18.39393072</v>
      </c>
      <c r="T9" s="67">
        <f t="shared" si="30"/>
        <v>6.986</v>
      </c>
      <c r="U9" s="68">
        <f t="shared" si="8"/>
        <v>1.285</v>
      </c>
      <c r="V9" s="67">
        <f t="shared" si="9"/>
        <v>5.701</v>
      </c>
      <c r="W9" s="69">
        <f t="shared" si="10"/>
        <v>2.831297071</v>
      </c>
      <c r="X9" s="70">
        <f t="shared" si="11"/>
        <v>15.93642745</v>
      </c>
      <c r="Y9" s="71"/>
      <c r="Z9" s="76">
        <f t="shared" si="12"/>
        <v>5.599286483</v>
      </c>
      <c r="AA9" s="77">
        <f t="shared" si="13"/>
        <v>1.324270911</v>
      </c>
      <c r="AB9" s="77">
        <f t="shared" si="14"/>
        <v>5.723782005</v>
      </c>
      <c r="AC9" s="77">
        <f t="shared" si="15"/>
        <v>1.290135042</v>
      </c>
      <c r="AD9" s="9"/>
      <c r="AE9" s="78">
        <f t="shared" si="16"/>
        <v>0.1839393072</v>
      </c>
      <c r="AF9" s="77">
        <f t="shared" si="17"/>
        <v>0.2963846988</v>
      </c>
      <c r="AG9" s="77">
        <f t="shared" si="18"/>
        <v>7.013917047</v>
      </c>
      <c r="AH9" s="77">
        <f t="shared" si="19"/>
        <v>0.3793900024</v>
      </c>
      <c r="AI9" s="77">
        <f t="shared" si="20"/>
        <v>11.32306849</v>
      </c>
      <c r="AJ9" s="77">
        <f t="shared" si="21"/>
        <v>2.842611336</v>
      </c>
      <c r="AK9" s="77">
        <f t="shared" si="22"/>
        <v>16.00011167</v>
      </c>
      <c r="AL9" s="77">
        <f t="shared" si="23"/>
        <v>43.83667558</v>
      </c>
      <c r="AM9" s="77">
        <f t="shared" si="24"/>
        <v>8.986194626</v>
      </c>
      <c r="AN9" s="77">
        <f t="shared" si="25"/>
        <v>4.677043185</v>
      </c>
      <c r="AO9" s="77">
        <f t="shared" si="26"/>
        <v>3.386908142</v>
      </c>
      <c r="AP9" s="77">
        <f t="shared" si="27"/>
        <v>0.3769012673</v>
      </c>
      <c r="AQ9" s="77">
        <f t="shared" si="28"/>
        <v>2.062637231</v>
      </c>
      <c r="AR9" s="77">
        <f t="shared" si="29"/>
        <v>0.6090030035</v>
      </c>
      <c r="AS9" s="51"/>
      <c r="AT9" s="51"/>
      <c r="AU9" s="51"/>
      <c r="AV9" s="51"/>
      <c r="AW9" s="51"/>
      <c r="AX9" s="51"/>
      <c r="AY9" s="51"/>
      <c r="AZ9" s="51"/>
      <c r="BA9" s="51"/>
    </row>
    <row r="10" ht="12.75" customHeight="1">
      <c r="A10" s="61"/>
      <c r="B10" s="61">
        <f>'Length&amp;weight'!F19</f>
        <v>40.2</v>
      </c>
      <c r="C10" s="45">
        <f>'Length&amp;weight'!W19</f>
        <v>0.5172</v>
      </c>
      <c r="D10" s="63">
        <v>1.0</v>
      </c>
      <c r="E10" s="75" t="s">
        <v>122</v>
      </c>
      <c r="F10" s="55">
        <v>4.0</v>
      </c>
      <c r="G10" s="16">
        <f>+'Data 8.0'!E44</f>
        <v>2.388</v>
      </c>
      <c r="H10" s="16">
        <f>+'Data 8.0'!F44</f>
        <v>1.836</v>
      </c>
      <c r="I10" s="64">
        <f t="shared" si="1"/>
        <v>0.552</v>
      </c>
      <c r="J10" s="65">
        <f t="shared" si="2"/>
        <v>23.11557789</v>
      </c>
      <c r="K10" s="55">
        <f t="shared" si="3"/>
        <v>2.388</v>
      </c>
      <c r="L10" s="55">
        <f t="shared" si="4"/>
        <v>0.552</v>
      </c>
      <c r="M10" s="55">
        <f t="shared" si="5"/>
        <v>1.836</v>
      </c>
      <c r="N10" s="51"/>
      <c r="O10" s="55">
        <v>4.0</v>
      </c>
      <c r="P10" s="66">
        <f>+'Data 8.0'!H55</f>
        <v>23.042</v>
      </c>
      <c r="Q10" s="66">
        <f>'Data 8.0'!I55</f>
        <v>19.367</v>
      </c>
      <c r="R10" s="67">
        <f t="shared" si="6"/>
        <v>3.675</v>
      </c>
      <c r="S10" s="68">
        <f t="shared" si="7"/>
        <v>15.94913636</v>
      </c>
      <c r="T10" s="67">
        <f t="shared" si="30"/>
        <v>23.042</v>
      </c>
      <c r="U10" s="68">
        <f t="shared" si="8"/>
        <v>3.675</v>
      </c>
      <c r="V10" s="67">
        <f t="shared" si="9"/>
        <v>19.367</v>
      </c>
      <c r="W10" s="69">
        <f t="shared" si="10"/>
        <v>5.32292887</v>
      </c>
      <c r="X10" s="70">
        <f t="shared" si="11"/>
        <v>29.9609923</v>
      </c>
      <c r="Y10" s="71"/>
      <c r="Z10" s="76">
        <f t="shared" si="12"/>
        <v>3.070570224</v>
      </c>
      <c r="AA10" s="77">
        <f t="shared" si="13"/>
        <v>0.923177976</v>
      </c>
      <c r="AB10" s="77">
        <f t="shared" si="14"/>
        <v>32.38983308</v>
      </c>
      <c r="AC10" s="77">
        <f t="shared" si="15"/>
        <v>6.146157721</v>
      </c>
      <c r="AD10" s="9"/>
      <c r="AE10" s="78">
        <f t="shared" si="16"/>
        <v>0.1594913636</v>
      </c>
      <c r="AF10" s="77">
        <f t="shared" si="17"/>
        <v>0.2963846988</v>
      </c>
      <c r="AG10" s="77">
        <f t="shared" si="18"/>
        <v>38.5359908</v>
      </c>
      <c r="AH10" s="77">
        <f t="shared" si="19"/>
        <v>0.4618772013</v>
      </c>
      <c r="AI10" s="77">
        <f t="shared" si="20"/>
        <v>35.46040331</v>
      </c>
      <c r="AJ10" s="77">
        <f t="shared" si="21"/>
        <v>8.902193299</v>
      </c>
      <c r="AK10" s="77">
        <f t="shared" si="22"/>
        <v>50.10747868</v>
      </c>
      <c r="AL10" s="77">
        <f t="shared" si="23"/>
        <v>76.90666507</v>
      </c>
      <c r="AM10" s="77">
        <f t="shared" si="24"/>
        <v>11.57148788</v>
      </c>
      <c r="AN10" s="77">
        <f t="shared" si="25"/>
        <v>14.64707537</v>
      </c>
      <c r="AO10" s="77">
        <f t="shared" si="26"/>
        <v>8.500917653</v>
      </c>
      <c r="AP10" s="77">
        <f t="shared" si="27"/>
        <v>0.7346434394</v>
      </c>
      <c r="AQ10" s="77">
        <f t="shared" si="28"/>
        <v>7.577739677</v>
      </c>
      <c r="AR10" s="77">
        <f t="shared" si="29"/>
        <v>0.8914025504</v>
      </c>
      <c r="AS10" s="51"/>
      <c r="AT10" s="51"/>
      <c r="AU10" s="51"/>
      <c r="AV10" s="51"/>
      <c r="AW10" s="51"/>
      <c r="AX10" s="51"/>
      <c r="AY10" s="51"/>
      <c r="AZ10" s="51"/>
      <c r="BA10" s="51"/>
    </row>
    <row r="11" ht="12.75" customHeight="1">
      <c r="A11" s="61"/>
      <c r="B11" s="61">
        <f>'Length&amp;weight'!F20</f>
        <v>41.6</v>
      </c>
      <c r="C11" s="45">
        <f>'Length&amp;weight'!W20</f>
        <v>0.5986</v>
      </c>
      <c r="D11" s="63">
        <v>1.0</v>
      </c>
      <c r="E11" s="75" t="s">
        <v>123</v>
      </c>
      <c r="F11" s="55">
        <v>5.0</v>
      </c>
      <c r="G11" s="16">
        <f>+'Data 8.0'!E45</f>
        <v>5.802</v>
      </c>
      <c r="H11" s="16">
        <f>+'Data 8.0'!F45</f>
        <v>4.531</v>
      </c>
      <c r="I11" s="64">
        <f t="shared" si="1"/>
        <v>1.271</v>
      </c>
      <c r="J11" s="65">
        <f t="shared" si="2"/>
        <v>21.90623923</v>
      </c>
      <c r="K11" s="55">
        <f t="shared" si="3"/>
        <v>5.802</v>
      </c>
      <c r="L11" s="55">
        <f t="shared" si="4"/>
        <v>1.271</v>
      </c>
      <c r="M11" s="55">
        <f t="shared" si="5"/>
        <v>4.531</v>
      </c>
      <c r="N11" s="51"/>
      <c r="O11" s="55">
        <v>5.0</v>
      </c>
      <c r="P11" s="66">
        <f>+'Data 8.0'!H56</f>
        <v>37.163</v>
      </c>
      <c r="Q11" s="66">
        <f>'Data 8.0'!I56</f>
        <v>30.008</v>
      </c>
      <c r="R11" s="67">
        <f t="shared" si="6"/>
        <v>7.155</v>
      </c>
      <c r="S11" s="68">
        <f t="shared" si="7"/>
        <v>19.25302048</v>
      </c>
      <c r="T11" s="67">
        <f t="shared" si="30"/>
        <v>37.163</v>
      </c>
      <c r="U11" s="68">
        <f t="shared" si="8"/>
        <v>7.155</v>
      </c>
      <c r="V11" s="67">
        <f t="shared" si="9"/>
        <v>30.008</v>
      </c>
      <c r="W11" s="69">
        <f t="shared" si="10"/>
        <v>8.670878661</v>
      </c>
      <c r="X11" s="70">
        <f t="shared" si="11"/>
        <v>48.80548569</v>
      </c>
      <c r="Y11" s="71"/>
      <c r="Z11" s="76">
        <f t="shared" si="12"/>
        <v>6.761256725</v>
      </c>
      <c r="AA11" s="77">
        <f t="shared" si="13"/>
        <v>1.896613837</v>
      </c>
      <c r="AB11" s="77">
        <f t="shared" si="14"/>
        <v>44.77859011</v>
      </c>
      <c r="AC11" s="77">
        <f t="shared" si="15"/>
        <v>10.67684658</v>
      </c>
      <c r="AD11" s="9"/>
      <c r="AE11" s="78">
        <f t="shared" si="16"/>
        <v>0.1925302048</v>
      </c>
      <c r="AF11" s="77">
        <f t="shared" si="17"/>
        <v>0.2963846988</v>
      </c>
      <c r="AG11" s="77">
        <f t="shared" si="18"/>
        <v>55.4554367</v>
      </c>
      <c r="AH11" s="77">
        <f t="shared" si="19"/>
        <v>0.3504043712</v>
      </c>
      <c r="AI11" s="77">
        <f t="shared" si="20"/>
        <v>51.53984684</v>
      </c>
      <c r="AJ11" s="77">
        <f t="shared" si="21"/>
        <v>12.93887368</v>
      </c>
      <c r="AK11" s="77">
        <f t="shared" si="22"/>
        <v>72.82860701</v>
      </c>
      <c r="AL11" s="77">
        <f t="shared" si="23"/>
        <v>76.14512892</v>
      </c>
      <c r="AM11" s="77">
        <f t="shared" si="24"/>
        <v>17.37317031</v>
      </c>
      <c r="AN11" s="77">
        <f t="shared" si="25"/>
        <v>21.28876017</v>
      </c>
      <c r="AO11" s="77">
        <f t="shared" si="26"/>
        <v>10.61191358</v>
      </c>
      <c r="AP11" s="77">
        <f t="shared" si="27"/>
        <v>0.6108219395</v>
      </c>
      <c r="AQ11" s="77">
        <f t="shared" si="28"/>
        <v>8.715299747</v>
      </c>
      <c r="AR11" s="77">
        <f t="shared" si="29"/>
        <v>0.8212750394</v>
      </c>
      <c r="AS11" s="51"/>
      <c r="AT11" s="51"/>
      <c r="AU11" s="51"/>
      <c r="AV11" s="51"/>
      <c r="AW11" s="51"/>
      <c r="AX11" s="51"/>
      <c r="AY11" s="51"/>
      <c r="AZ11" s="51"/>
      <c r="BA11" s="51"/>
    </row>
    <row r="12" ht="12.75" customHeight="1">
      <c r="A12" s="61"/>
      <c r="B12" s="61">
        <f>'Length&amp;weight'!F21</f>
        <v>43.45</v>
      </c>
      <c r="C12" s="45">
        <f>'Length&amp;weight'!W21</f>
        <v>0.986</v>
      </c>
      <c r="D12" s="63">
        <v>1.0</v>
      </c>
      <c r="E12" s="75" t="s">
        <v>124</v>
      </c>
      <c r="F12" s="55">
        <v>6.0</v>
      </c>
      <c r="G12" s="16">
        <f>+'Data 8.0'!E46</f>
        <v>7.972</v>
      </c>
      <c r="H12" s="16">
        <f>+'Data 8.0'!F46</f>
        <v>6.447</v>
      </c>
      <c r="I12" s="64">
        <f t="shared" si="1"/>
        <v>1.525</v>
      </c>
      <c r="J12" s="65">
        <f t="shared" si="2"/>
        <v>19.12945309</v>
      </c>
      <c r="K12" s="55">
        <f t="shared" si="3"/>
        <v>7.972</v>
      </c>
      <c r="L12" s="55">
        <f t="shared" si="4"/>
        <v>1.525</v>
      </c>
      <c r="M12" s="55">
        <f t="shared" si="5"/>
        <v>6.447</v>
      </c>
      <c r="N12" s="51"/>
      <c r="O12" s="55">
        <v>6.0</v>
      </c>
      <c r="P12" s="66">
        <f>+'Data 8.0'!H57</f>
        <v>9.854</v>
      </c>
      <c r="Q12" s="66">
        <f>'Data 8.0'!I57</f>
        <v>8.186</v>
      </c>
      <c r="R12" s="67">
        <f t="shared" si="6"/>
        <v>1.668</v>
      </c>
      <c r="S12" s="68">
        <f t="shared" si="7"/>
        <v>16.92713619</v>
      </c>
      <c r="T12" s="67">
        <f t="shared" si="30"/>
        <v>9.854</v>
      </c>
      <c r="U12" s="68">
        <f t="shared" si="8"/>
        <v>1.668</v>
      </c>
      <c r="V12" s="67">
        <f t="shared" si="9"/>
        <v>8.186</v>
      </c>
      <c r="W12" s="69">
        <f t="shared" si="10"/>
        <v>3.673556485</v>
      </c>
      <c r="X12" s="70">
        <f t="shared" si="11"/>
        <v>20.67722494</v>
      </c>
      <c r="Y12" s="71"/>
      <c r="Z12" s="76">
        <f t="shared" si="12"/>
        <v>6.518289972</v>
      </c>
      <c r="AA12" s="77">
        <f t="shared" si="13"/>
        <v>1.541863224</v>
      </c>
      <c r="AB12" s="77">
        <f t="shared" si="14"/>
        <v>8.276519577</v>
      </c>
      <c r="AC12" s="77">
        <f t="shared" si="15"/>
        <v>1.686444497</v>
      </c>
      <c r="AD12" s="9"/>
      <c r="AE12" s="78">
        <f t="shared" si="16"/>
        <v>0.1692713619</v>
      </c>
      <c r="AF12" s="77">
        <f t="shared" si="17"/>
        <v>0.2963846988</v>
      </c>
      <c r="AG12" s="77">
        <f t="shared" si="18"/>
        <v>9.962964074</v>
      </c>
      <c r="AH12" s="77">
        <f t="shared" si="19"/>
        <v>0.4288795522</v>
      </c>
      <c r="AI12" s="77">
        <f t="shared" si="20"/>
        <v>14.79480955</v>
      </c>
      <c r="AJ12" s="77">
        <f t="shared" si="21"/>
        <v>3.71417813</v>
      </c>
      <c r="AK12" s="77">
        <f t="shared" si="22"/>
        <v>20.90587063</v>
      </c>
      <c r="AL12" s="77">
        <f t="shared" si="23"/>
        <v>47.65629832</v>
      </c>
      <c r="AM12" s="77">
        <f t="shared" si="24"/>
        <v>10.94290656</v>
      </c>
      <c r="AN12" s="77">
        <f t="shared" si="25"/>
        <v>6.111061082</v>
      </c>
      <c r="AO12" s="77">
        <f t="shared" si="26"/>
        <v>4.424616585</v>
      </c>
      <c r="AP12" s="77">
        <f t="shared" si="27"/>
        <v>0.4043365044</v>
      </c>
      <c r="AQ12" s="79">
        <f t="shared" si="28"/>
        <v>2.882753361</v>
      </c>
      <c r="AR12" s="79">
        <f t="shared" si="29"/>
        <v>0.6515261391</v>
      </c>
      <c r="AS12" s="51"/>
      <c r="AT12" s="51"/>
      <c r="AU12" s="51"/>
      <c r="AV12" s="51"/>
      <c r="AW12" s="51"/>
      <c r="AX12" s="51"/>
      <c r="AY12" s="51"/>
      <c r="AZ12" s="51"/>
      <c r="BA12" s="51"/>
    </row>
    <row r="13" ht="12.75" customHeight="1">
      <c r="A13" s="61"/>
      <c r="B13" s="61">
        <f>'Length&amp;weight'!F22</f>
        <v>43.5</v>
      </c>
      <c r="C13" s="45">
        <f>'Length&amp;weight'!W22</f>
        <v>0.7356</v>
      </c>
      <c r="D13" s="63">
        <v>1.0</v>
      </c>
      <c r="E13" s="75" t="s">
        <v>125</v>
      </c>
      <c r="F13" s="55">
        <v>7.0</v>
      </c>
      <c r="G13" s="16">
        <f>+'Data 8.0'!E47</f>
        <v>3.542</v>
      </c>
      <c r="H13" s="16">
        <f>+'Data 8.0'!F47</f>
        <v>2.801</v>
      </c>
      <c r="I13" s="66">
        <f t="shared" si="1"/>
        <v>0.741</v>
      </c>
      <c r="J13" s="80">
        <f t="shared" si="2"/>
        <v>20.92038396</v>
      </c>
      <c r="K13" s="55">
        <f t="shared" si="3"/>
        <v>3.542</v>
      </c>
      <c r="L13" s="55">
        <f t="shared" si="4"/>
        <v>0.741</v>
      </c>
      <c r="M13" s="55">
        <f t="shared" si="5"/>
        <v>2.801</v>
      </c>
      <c r="N13" s="51"/>
      <c r="O13" s="55">
        <v>7.0</v>
      </c>
      <c r="P13" s="66">
        <f>+'Data 8.0'!H58</f>
        <v>0.398</v>
      </c>
      <c r="Q13" s="66">
        <f>'Data 8.0'!I58</f>
        <v>0.212</v>
      </c>
      <c r="R13" s="67">
        <f t="shared" si="6"/>
        <v>0.186</v>
      </c>
      <c r="S13" s="68">
        <f t="shared" si="7"/>
        <v>46.73366834</v>
      </c>
      <c r="T13" s="67">
        <f t="shared" si="30"/>
        <v>0.398</v>
      </c>
      <c r="U13" s="68">
        <f t="shared" si="8"/>
        <v>0.186</v>
      </c>
      <c r="V13" s="67">
        <f t="shared" si="9"/>
        <v>0.212</v>
      </c>
      <c r="W13" s="69">
        <f t="shared" si="10"/>
        <v>0.7564016736</v>
      </c>
      <c r="X13" s="70">
        <f t="shared" si="11"/>
        <v>4.257532887</v>
      </c>
      <c r="Y13" s="71"/>
      <c r="Z13" s="76">
        <f t="shared" si="12"/>
        <v>3.559037523</v>
      </c>
      <c r="AA13" s="77">
        <f t="shared" si="13"/>
        <v>0.9415375953</v>
      </c>
      <c r="AB13" s="77">
        <f t="shared" si="14"/>
        <v>0.269373779</v>
      </c>
      <c r="AC13" s="77">
        <f t="shared" si="15"/>
        <v>0.2363373721</v>
      </c>
      <c r="AD13" s="9"/>
      <c r="AE13" s="78">
        <f t="shared" si="16"/>
        <v>0.4673366834</v>
      </c>
      <c r="AF13" s="77">
        <f t="shared" si="17"/>
        <v>0.2963846988</v>
      </c>
      <c r="AG13" s="77">
        <f t="shared" si="18"/>
        <v>0.505711151</v>
      </c>
      <c r="AH13" s="77">
        <f t="shared" si="19"/>
        <v>-0.5767908578</v>
      </c>
      <c r="AI13" s="77">
        <f t="shared" si="20"/>
        <v>3.828411302</v>
      </c>
      <c r="AJ13" s="77">
        <f t="shared" si="21"/>
        <v>0.9611074398</v>
      </c>
      <c r="AK13" s="77">
        <f t="shared" si="22"/>
        <v>5.409753409</v>
      </c>
      <c r="AL13" s="77">
        <f t="shared" si="23"/>
        <v>9.348136833</v>
      </c>
      <c r="AM13" s="77">
        <f t="shared" si="24"/>
        <v>4.904042258</v>
      </c>
      <c r="AN13" s="77">
        <f t="shared" si="25"/>
        <v>1.581342108</v>
      </c>
      <c r="AO13" s="77">
        <f t="shared" si="26"/>
        <v>1.345004735</v>
      </c>
      <c r="AP13" s="77">
        <f t="shared" si="27"/>
        <v>0.2742645077</v>
      </c>
      <c r="AQ13" s="79">
        <f t="shared" si="28"/>
        <v>0.4034671402</v>
      </c>
      <c r="AR13" s="79">
        <f t="shared" si="29"/>
        <v>0.2999745128</v>
      </c>
      <c r="AS13" s="51"/>
      <c r="AT13" s="51"/>
      <c r="AU13" s="51"/>
      <c r="AV13" s="51"/>
      <c r="AW13" s="51"/>
      <c r="AX13" s="51"/>
      <c r="AY13" s="51"/>
      <c r="AZ13" s="51"/>
      <c r="BA13" s="51"/>
    </row>
    <row r="14" ht="12.75" customHeight="1">
      <c r="A14" s="62"/>
      <c r="B14" s="62"/>
      <c r="C14" s="1"/>
      <c r="D14" s="63"/>
      <c r="E14" s="75"/>
      <c r="F14" s="51"/>
      <c r="G14" s="16"/>
      <c r="H14" s="16"/>
      <c r="I14" s="66"/>
      <c r="J14" s="80"/>
      <c r="K14" s="55"/>
      <c r="L14" s="55"/>
      <c r="M14" s="55"/>
      <c r="N14" s="51"/>
      <c r="O14" s="51"/>
      <c r="P14" s="66"/>
      <c r="Q14" s="66"/>
      <c r="R14" s="67"/>
      <c r="S14" s="68"/>
      <c r="T14" s="67"/>
      <c r="U14" s="68"/>
      <c r="V14" s="67"/>
      <c r="W14" s="69"/>
      <c r="X14" s="70"/>
      <c r="Y14" s="71"/>
      <c r="Z14" s="76"/>
      <c r="AA14" s="77"/>
      <c r="AB14" s="77"/>
      <c r="AC14" s="77"/>
      <c r="AD14" s="9"/>
      <c r="AE14" s="78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9"/>
      <c r="AR14" s="79"/>
      <c r="AS14" s="51"/>
      <c r="AT14" s="51"/>
      <c r="AU14" s="51"/>
      <c r="AV14" s="51"/>
      <c r="AW14" s="51"/>
      <c r="AX14" s="51"/>
      <c r="AY14" s="51"/>
      <c r="AZ14" s="51"/>
      <c r="BA14" s="51"/>
    </row>
    <row r="15" ht="12.75" customHeight="1">
      <c r="A15" s="81"/>
      <c r="B15" s="81"/>
      <c r="C15" s="62"/>
      <c r="D15" s="75"/>
      <c r="E15" s="75"/>
      <c r="F15" s="51"/>
      <c r="G15" s="51"/>
      <c r="H15" s="51"/>
      <c r="I15" s="51"/>
      <c r="J15" s="82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82"/>
      <c r="Z15" s="82"/>
      <c r="AA15" s="82"/>
      <c r="AB15" s="82"/>
      <c r="AC15" s="82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51"/>
      <c r="AT15" s="51"/>
      <c r="AU15" s="51"/>
      <c r="AV15" s="51"/>
      <c r="AW15" s="51"/>
      <c r="AX15" s="51"/>
      <c r="AY15" s="51"/>
      <c r="AZ15" s="51"/>
      <c r="BA15" s="51"/>
    </row>
    <row r="16" ht="12.75" customHeight="1">
      <c r="A16" s="81"/>
      <c r="B16" s="81"/>
      <c r="C16" s="62"/>
      <c r="D16" s="75"/>
      <c r="E16" s="75"/>
      <c r="F16" s="51"/>
      <c r="G16" s="51"/>
      <c r="H16" s="51"/>
      <c r="I16" s="51"/>
      <c r="J16" s="82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82"/>
      <c r="Z16" s="82"/>
      <c r="AA16" s="82"/>
      <c r="AB16" s="82"/>
      <c r="AC16" s="82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51"/>
      <c r="AT16" s="51"/>
      <c r="AU16" s="51"/>
      <c r="AV16" s="51"/>
      <c r="AW16" s="51"/>
      <c r="AX16" s="51"/>
      <c r="AY16" s="51"/>
      <c r="AZ16" s="51"/>
      <c r="BA16" s="51"/>
    </row>
    <row r="17" ht="12.75" customHeight="1">
      <c r="A17" s="51"/>
      <c r="B17" s="51"/>
      <c r="C17" s="51"/>
      <c r="D17" s="75"/>
      <c r="E17" s="75"/>
      <c r="F17" s="51"/>
      <c r="G17" s="51"/>
      <c r="H17" s="51"/>
      <c r="I17" s="51"/>
      <c r="J17" s="82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82"/>
      <c r="Z17" s="82"/>
      <c r="AA17" s="82"/>
      <c r="AB17" s="82"/>
      <c r="AC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51"/>
      <c r="AT17" s="51"/>
      <c r="AU17" s="51"/>
      <c r="AV17" s="51"/>
      <c r="AW17" s="51"/>
      <c r="AX17" s="51"/>
      <c r="AY17" s="51"/>
      <c r="AZ17" s="51"/>
      <c r="BA17" s="51"/>
    </row>
    <row r="18" ht="12.75" customHeight="1">
      <c r="A18" s="50"/>
      <c r="B18" s="50" t="s">
        <v>126</v>
      </c>
      <c r="C18" s="81"/>
      <c r="D18" s="75"/>
      <c r="E18" s="75"/>
      <c r="F18" s="51"/>
      <c r="G18" s="51"/>
      <c r="H18" s="51"/>
      <c r="I18" s="51"/>
      <c r="J18" s="82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82"/>
      <c r="Z18" s="82"/>
      <c r="AA18" s="82"/>
      <c r="AB18" s="82"/>
      <c r="AC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51"/>
      <c r="AT18" s="51"/>
      <c r="AU18" s="51"/>
      <c r="AV18" s="51"/>
      <c r="AW18" s="51"/>
      <c r="AX18" s="51"/>
      <c r="AY18" s="51"/>
      <c r="AZ18" s="51"/>
      <c r="BA18" s="51"/>
    </row>
    <row r="19" ht="12.75" customHeight="1">
      <c r="A19" s="51"/>
      <c r="B19" s="51" t="s">
        <v>47</v>
      </c>
      <c r="C19" s="51" t="s">
        <v>14</v>
      </c>
      <c r="D19" s="58" t="s">
        <v>91</v>
      </c>
      <c r="E19" s="58"/>
      <c r="F19" s="59" t="s">
        <v>92</v>
      </c>
      <c r="G19" s="55" t="s">
        <v>93</v>
      </c>
      <c r="H19" s="55" t="s">
        <v>43</v>
      </c>
      <c r="I19" s="55" t="s">
        <v>94</v>
      </c>
      <c r="J19" s="55" t="s">
        <v>95</v>
      </c>
      <c r="K19" s="55" t="s">
        <v>96</v>
      </c>
      <c r="L19" s="55" t="s">
        <v>97</v>
      </c>
      <c r="M19" s="55" t="s">
        <v>98</v>
      </c>
      <c r="N19" s="51"/>
      <c r="O19" s="59" t="s">
        <v>99</v>
      </c>
      <c r="P19" s="55" t="s">
        <v>93</v>
      </c>
      <c r="Q19" s="55" t="s">
        <v>43</v>
      </c>
      <c r="R19" s="55" t="s">
        <v>94</v>
      </c>
      <c r="S19" s="55" t="s">
        <v>100</v>
      </c>
      <c r="T19" s="55" t="s">
        <v>101</v>
      </c>
      <c r="U19" s="55" t="s">
        <v>102</v>
      </c>
      <c r="V19" s="55" t="s">
        <v>103</v>
      </c>
      <c r="W19" s="51" t="s">
        <v>104</v>
      </c>
      <c r="X19" s="51"/>
      <c r="Y19" s="50"/>
      <c r="Z19" s="60" t="s">
        <v>98</v>
      </c>
      <c r="AA19" s="59" t="s">
        <v>97</v>
      </c>
      <c r="AB19" s="59" t="s">
        <v>103</v>
      </c>
      <c r="AC19" s="59" t="s">
        <v>102</v>
      </c>
      <c r="AE19" s="59" t="s">
        <v>106</v>
      </c>
      <c r="AF19" s="59" t="s">
        <v>107</v>
      </c>
      <c r="AG19" s="59" t="s">
        <v>108</v>
      </c>
      <c r="AH19" s="59" t="s">
        <v>109</v>
      </c>
      <c r="AI19" s="59" t="s">
        <v>110</v>
      </c>
      <c r="AJ19" s="59" t="s">
        <v>104</v>
      </c>
      <c r="AK19" s="59" t="s">
        <v>111</v>
      </c>
      <c r="AL19" s="59" t="s">
        <v>112</v>
      </c>
      <c r="AM19" s="59" t="s">
        <v>113</v>
      </c>
      <c r="AN19" s="59" t="s">
        <v>114</v>
      </c>
      <c r="AO19" s="59" t="s">
        <v>115</v>
      </c>
      <c r="AP19" s="59" t="s">
        <v>116</v>
      </c>
      <c r="AQ19" s="59" t="s">
        <v>117</v>
      </c>
      <c r="AR19" s="59" t="s">
        <v>118</v>
      </c>
      <c r="AS19" s="51"/>
      <c r="AT19" s="51"/>
      <c r="AU19" s="51"/>
      <c r="AV19" s="51"/>
      <c r="AW19" s="51"/>
      <c r="AX19" s="51"/>
      <c r="AY19" s="51"/>
      <c r="AZ19" s="51"/>
      <c r="BA19" s="51"/>
    </row>
    <row r="20" ht="12.75" customHeight="1">
      <c r="A20" s="61"/>
      <c r="B20" s="61">
        <f>'Length&amp;weight'!F9</f>
        <v>72.7</v>
      </c>
      <c r="C20" s="45">
        <f>'Length&amp;weight'!W9</f>
        <v>0.8607</v>
      </c>
      <c r="D20" s="63">
        <v>1.0</v>
      </c>
      <c r="E20" s="75" t="s">
        <v>127</v>
      </c>
      <c r="F20" s="55">
        <v>1.0</v>
      </c>
      <c r="G20" s="64">
        <f>+'Data 7.5'!E41</f>
        <v>2.717</v>
      </c>
      <c r="H20" s="64">
        <f>+'Data 7.5'!F41</f>
        <v>2.104</v>
      </c>
      <c r="I20" s="64">
        <f t="shared" ref="I20:I26" si="31">G20-H20</f>
        <v>0.613</v>
      </c>
      <c r="J20" s="65">
        <f t="shared" ref="J20:J26" si="32">I20*100/G20</f>
        <v>22.56164888</v>
      </c>
      <c r="K20" s="55">
        <f t="shared" ref="K20:K26" si="33">G20/D20</f>
        <v>2.717</v>
      </c>
      <c r="L20" s="55">
        <f t="shared" ref="L20:L26" si="34">I20/D20</f>
        <v>0.613</v>
      </c>
      <c r="M20" s="55">
        <f t="shared" ref="M20:M26" si="35">H20/D20</f>
        <v>2.104</v>
      </c>
      <c r="N20" s="51"/>
      <c r="O20" s="55">
        <v>1.0</v>
      </c>
      <c r="P20" s="67">
        <f>'Data 7.5'!H52</f>
        <v>3.563</v>
      </c>
      <c r="Q20" s="67">
        <f>'Data 7.5'!I52</f>
        <v>2.814</v>
      </c>
      <c r="R20" s="67">
        <f t="shared" ref="R20:R26" si="36">P20-Q20</f>
        <v>0.749</v>
      </c>
      <c r="S20" s="68">
        <f t="shared" ref="S20:S26" si="37">R20*100/P20</f>
        <v>21.021611</v>
      </c>
      <c r="T20" s="67">
        <f t="shared" ref="T20:T26" si="38">P20/$D$7</f>
        <v>3.563</v>
      </c>
      <c r="U20" s="68">
        <f t="shared" ref="U20:U26" si="39">R20/D20</f>
        <v>0.749</v>
      </c>
      <c r="V20" s="67">
        <f t="shared" ref="V20:V26" si="40">Q20/D20</f>
        <v>2.814</v>
      </c>
      <c r="W20" s="69">
        <f t="shared" ref="W20:W26" si="41">(V20+M20)/$AQ$53</f>
        <v>1.639697711</v>
      </c>
      <c r="X20" s="70">
        <f t="shared" ref="X20:X26" si="42">W20*$AP$53</f>
        <v>7.062724605</v>
      </c>
      <c r="Y20" s="71"/>
      <c r="Z20" s="72">
        <f t="shared" ref="Z20:Z26" si="43">M20*(1/C20)^$F$5</f>
        <v>2.365164377</v>
      </c>
      <c r="AA20" s="73">
        <f t="shared" ref="AA20:AA26" si="44">L20*(1/C20)^$F$5</f>
        <v>0.6890901915</v>
      </c>
      <c r="AB20" s="73">
        <f t="shared" ref="AB20:AB26" si="45">V20*(1/C20)^$F$5</f>
        <v>3.163294941</v>
      </c>
      <c r="AC20" s="73">
        <f t="shared" ref="AC20:AC26" si="46">U20*(1/C20)^$F$5</f>
        <v>0.841971539</v>
      </c>
      <c r="AD20" s="9"/>
      <c r="AE20" s="74">
        <f t="shared" ref="AE20:AE26" si="47">AC20/AG20</f>
        <v>0.21021611</v>
      </c>
      <c r="AF20" s="73">
        <f t="shared" ref="AF20:AF26" si="48">AS$53/100</f>
        <v>0.3360819429</v>
      </c>
      <c r="AG20" s="73">
        <f t="shared" ref="AG20:AG26" si="49">AB20+AC20</f>
        <v>4.00526648</v>
      </c>
      <c r="AH20" s="73">
        <f t="shared" ref="AH20:AH26" si="50">1-(AE20/AF20)</f>
        <v>0.3745093586</v>
      </c>
      <c r="AI20" s="73">
        <f t="shared" ref="AI20:AI26" si="51">Z20+AB20</f>
        <v>5.528459318</v>
      </c>
      <c r="AJ20" s="73">
        <f t="shared" ref="AJ20:AJ26" si="52">AI20/AQ$53</f>
        <v>1.843229379</v>
      </c>
      <c r="AK20" s="73">
        <f t="shared" ref="AK20:AK26" si="53">AJ20*AP$53</f>
        <v>7.939403345</v>
      </c>
      <c r="AL20" s="73">
        <f t="shared" ref="AL20:AL26" si="54">(AG20/AK20)*100</f>
        <v>50.44795315</v>
      </c>
      <c r="AM20" s="73">
        <f t="shared" ref="AM20:AM26" si="55">AK20-AG20</f>
        <v>3.934136865</v>
      </c>
      <c r="AN20" s="73">
        <f t="shared" ref="AN20:AN26" si="56">AJ20*AR$53</f>
        <v>2.410944028</v>
      </c>
      <c r="AO20" s="73">
        <f t="shared" ref="AO20:AO26" si="57">AN20-AC20</f>
        <v>1.568972489</v>
      </c>
      <c r="AP20" s="73">
        <f t="shared" ref="AP20:AP26" si="58">AO20/AM20</f>
        <v>0.3988098387</v>
      </c>
      <c r="AQ20" s="84">
        <f t="shared" ref="AQ20:AQ26" si="59">AO20-AA20</f>
        <v>0.8798822973</v>
      </c>
      <c r="AR20" s="84">
        <f t="shared" ref="AR20:AR26" si="60">AQ20/AO20</f>
        <v>0.5608016097</v>
      </c>
      <c r="AS20" s="51"/>
      <c r="AT20" s="51"/>
      <c r="AU20" s="51"/>
      <c r="AV20" s="51"/>
      <c r="AW20" s="51"/>
      <c r="AX20" s="51"/>
      <c r="AY20" s="51"/>
      <c r="AZ20" s="51"/>
      <c r="BA20" s="51"/>
    </row>
    <row r="21" ht="12.75" customHeight="1">
      <c r="A21" s="61"/>
      <c r="B21" s="61">
        <f>'Length&amp;weight'!F10</f>
        <v>43.2</v>
      </c>
      <c r="C21" s="45">
        <f>'Length&amp;weight'!W10</f>
        <v>0.8042</v>
      </c>
      <c r="D21" s="63">
        <v>1.0</v>
      </c>
      <c r="E21" s="75" t="s">
        <v>128</v>
      </c>
      <c r="F21" s="55">
        <v>2.0</v>
      </c>
      <c r="G21" s="64">
        <f>+'Data 7.5'!E42</f>
        <v>8.266</v>
      </c>
      <c r="H21" s="64">
        <f>+'Data 7.5'!F42</f>
        <v>6.888</v>
      </c>
      <c r="I21" s="64">
        <f t="shared" si="31"/>
        <v>1.378</v>
      </c>
      <c r="J21" s="65">
        <f t="shared" si="32"/>
        <v>16.67069925</v>
      </c>
      <c r="K21" s="55">
        <f t="shared" si="33"/>
        <v>8.266</v>
      </c>
      <c r="L21" s="55">
        <f t="shared" si="34"/>
        <v>1.378</v>
      </c>
      <c r="M21" s="55">
        <f t="shared" si="35"/>
        <v>6.888</v>
      </c>
      <c r="N21" s="51"/>
      <c r="O21" s="55">
        <v>2.0</v>
      </c>
      <c r="P21" s="67">
        <f>'Data 7.5'!H53</f>
        <v>10.955</v>
      </c>
      <c r="Q21" s="67">
        <f>'Data 7.5'!I53</f>
        <v>8.056</v>
      </c>
      <c r="R21" s="67">
        <f t="shared" si="36"/>
        <v>2.899</v>
      </c>
      <c r="S21" s="68">
        <f t="shared" si="37"/>
        <v>26.46280237</v>
      </c>
      <c r="T21" s="67">
        <f t="shared" si="38"/>
        <v>10.955</v>
      </c>
      <c r="U21" s="68">
        <f t="shared" si="39"/>
        <v>2.899</v>
      </c>
      <c r="V21" s="67">
        <f t="shared" si="40"/>
        <v>8.056</v>
      </c>
      <c r="W21" s="69">
        <f t="shared" si="41"/>
        <v>4.982440542</v>
      </c>
      <c r="X21" s="70">
        <f t="shared" si="42"/>
        <v>21.46103223</v>
      </c>
      <c r="Y21" s="71"/>
      <c r="Z21" s="76">
        <f t="shared" si="43"/>
        <v>8.164115963</v>
      </c>
      <c r="AA21" s="77">
        <f t="shared" si="44"/>
        <v>1.633297299</v>
      </c>
      <c r="AB21" s="77">
        <f t="shared" si="45"/>
        <v>9.548507288</v>
      </c>
      <c r="AC21" s="77">
        <f t="shared" si="46"/>
        <v>3.436087714</v>
      </c>
      <c r="AD21" s="9"/>
      <c r="AE21" s="78">
        <f t="shared" si="47"/>
        <v>0.2646280237</v>
      </c>
      <c r="AF21" s="77">
        <f t="shared" si="48"/>
        <v>0.3360819429</v>
      </c>
      <c r="AG21" s="77">
        <f t="shared" si="49"/>
        <v>12.984595</v>
      </c>
      <c r="AH21" s="77">
        <f t="shared" si="50"/>
        <v>0.2126086232</v>
      </c>
      <c r="AI21" s="77">
        <f t="shared" si="51"/>
        <v>17.71262325</v>
      </c>
      <c r="AJ21" s="77">
        <f t="shared" si="52"/>
        <v>5.905520088</v>
      </c>
      <c r="AK21" s="77">
        <f t="shared" si="53"/>
        <v>25.43704353</v>
      </c>
      <c r="AL21" s="77">
        <f t="shared" si="54"/>
        <v>51.04600693</v>
      </c>
      <c r="AM21" s="77">
        <f t="shared" si="55"/>
        <v>12.45244852</v>
      </c>
      <c r="AN21" s="77">
        <f t="shared" si="56"/>
        <v>7.724420275</v>
      </c>
      <c r="AO21" s="77">
        <f t="shared" si="57"/>
        <v>4.288332561</v>
      </c>
      <c r="AP21" s="77">
        <f t="shared" si="58"/>
        <v>0.3443766543</v>
      </c>
      <c r="AQ21" s="79">
        <f t="shared" si="59"/>
        <v>2.655035262</v>
      </c>
      <c r="AR21" s="79">
        <f t="shared" si="60"/>
        <v>0.6191299821</v>
      </c>
      <c r="AS21" s="51"/>
      <c r="AT21" s="51"/>
      <c r="AU21" s="51"/>
      <c r="AV21" s="51"/>
      <c r="AW21" s="51"/>
      <c r="AX21" s="51"/>
      <c r="AY21" s="51"/>
      <c r="AZ21" s="51"/>
      <c r="BA21" s="51"/>
    </row>
    <row r="22" ht="12.75" customHeight="1">
      <c r="A22" s="61"/>
      <c r="B22" s="61">
        <f>'Length&amp;weight'!F11</f>
        <v>43.95</v>
      </c>
      <c r="C22" s="45">
        <f>'Length&amp;weight'!W11</f>
        <v>0.7121</v>
      </c>
      <c r="D22" s="63">
        <v>1.0</v>
      </c>
      <c r="E22" s="75" t="s">
        <v>129</v>
      </c>
      <c r="F22" s="55">
        <v>3.0</v>
      </c>
      <c r="G22" s="64">
        <f>+'Data 7.5'!E43</f>
        <v>3.211</v>
      </c>
      <c r="H22" s="64">
        <f>+'Data 7.5'!F43</f>
        <v>2.553</v>
      </c>
      <c r="I22" s="64">
        <f t="shared" si="31"/>
        <v>0.658</v>
      </c>
      <c r="J22" s="65">
        <f t="shared" si="32"/>
        <v>20.49205855</v>
      </c>
      <c r="K22" s="55">
        <f t="shared" si="33"/>
        <v>3.211</v>
      </c>
      <c r="L22" s="55">
        <f t="shared" si="34"/>
        <v>0.658</v>
      </c>
      <c r="M22" s="55">
        <f t="shared" si="35"/>
        <v>2.553</v>
      </c>
      <c r="N22" s="51"/>
      <c r="O22" s="55">
        <v>3.0</v>
      </c>
      <c r="P22" s="67">
        <f>'Data 7.5'!H54</f>
        <v>54.316</v>
      </c>
      <c r="Q22" s="67">
        <f>'Data 7.5'!I54</f>
        <v>32.814</v>
      </c>
      <c r="R22" s="67">
        <f t="shared" si="36"/>
        <v>21.502</v>
      </c>
      <c r="S22" s="68">
        <f t="shared" si="37"/>
        <v>39.58686207</v>
      </c>
      <c r="T22" s="67">
        <f t="shared" si="38"/>
        <v>54.316</v>
      </c>
      <c r="U22" s="68">
        <f t="shared" si="39"/>
        <v>21.502</v>
      </c>
      <c r="V22" s="67">
        <f t="shared" si="40"/>
        <v>32.814</v>
      </c>
      <c r="W22" s="69">
        <f t="shared" si="41"/>
        <v>11.79162036</v>
      </c>
      <c r="X22" s="70">
        <f t="shared" si="42"/>
        <v>50.79043943</v>
      </c>
      <c r="Y22" s="71"/>
      <c r="Z22" s="76">
        <f t="shared" si="43"/>
        <v>3.327122918</v>
      </c>
      <c r="AA22" s="77">
        <f t="shared" si="44"/>
        <v>0.8575193421</v>
      </c>
      <c r="AB22" s="77">
        <f t="shared" si="45"/>
        <v>42.76389011</v>
      </c>
      <c r="AC22" s="77">
        <f t="shared" si="46"/>
        <v>28.02185546</v>
      </c>
      <c r="AD22" s="9"/>
      <c r="AE22" s="85">
        <f t="shared" si="47"/>
        <v>0.3958686207</v>
      </c>
      <c r="AF22" s="86">
        <f t="shared" si="48"/>
        <v>0.3360819429</v>
      </c>
      <c r="AG22" s="86">
        <f t="shared" si="49"/>
        <v>70.78574557</v>
      </c>
      <c r="AH22" s="86">
        <f t="shared" si="50"/>
        <v>-0.1778931568</v>
      </c>
      <c r="AI22" s="86">
        <f t="shared" si="51"/>
        <v>46.09101303</v>
      </c>
      <c r="AJ22" s="86">
        <f t="shared" si="52"/>
        <v>15.36708592</v>
      </c>
      <c r="AK22" s="86">
        <f t="shared" si="53"/>
        <v>66.19116141</v>
      </c>
      <c r="AL22" s="86">
        <f t="shared" si="54"/>
        <v>106.9413862</v>
      </c>
      <c r="AM22" s="86">
        <f t="shared" si="55"/>
        <v>-4.594584164</v>
      </c>
      <c r="AN22" s="86">
        <f t="shared" si="56"/>
        <v>20.10014838</v>
      </c>
      <c r="AO22" s="86">
        <f t="shared" si="57"/>
        <v>-7.921707082</v>
      </c>
      <c r="AP22" s="86">
        <f t="shared" si="58"/>
        <v>1.724140162</v>
      </c>
      <c r="AQ22" s="86">
        <f t="shared" si="59"/>
        <v>-8.779226424</v>
      </c>
      <c r="AR22" s="86">
        <f t="shared" si="60"/>
        <v>1.108249312</v>
      </c>
      <c r="AS22" s="51"/>
      <c r="AT22" s="51"/>
      <c r="AU22" s="51"/>
      <c r="AV22" s="51"/>
      <c r="AW22" s="51"/>
      <c r="AX22" s="51"/>
      <c r="AY22" s="51"/>
      <c r="AZ22" s="51"/>
      <c r="BA22" s="51"/>
    </row>
    <row r="23" ht="12.75" customHeight="1">
      <c r="A23" s="61"/>
      <c r="B23" s="61">
        <f>'Length&amp;weight'!F12</f>
        <v>43.1</v>
      </c>
      <c r="C23" s="45">
        <f>'Length&amp;weight'!W12</f>
        <v>0.7292</v>
      </c>
      <c r="D23" s="63">
        <v>1.0</v>
      </c>
      <c r="E23" s="75" t="s">
        <v>130</v>
      </c>
      <c r="F23" s="55">
        <v>4.0</v>
      </c>
      <c r="G23" s="64">
        <f>+'Data 7.5'!E44</f>
        <v>5.236</v>
      </c>
      <c r="H23" s="64">
        <f>+'Data 7.5'!F44</f>
        <v>4.365</v>
      </c>
      <c r="I23" s="64">
        <f t="shared" si="31"/>
        <v>0.871</v>
      </c>
      <c r="J23" s="65">
        <f t="shared" si="32"/>
        <v>16.63483575</v>
      </c>
      <c r="K23" s="55">
        <f t="shared" si="33"/>
        <v>5.236</v>
      </c>
      <c r="L23" s="55">
        <f t="shared" si="34"/>
        <v>0.871</v>
      </c>
      <c r="M23" s="55">
        <f t="shared" si="35"/>
        <v>4.365</v>
      </c>
      <c r="N23" s="51"/>
      <c r="O23" s="55">
        <v>4.0</v>
      </c>
      <c r="P23" s="67">
        <f>'Data 7.5'!H55</f>
        <v>13.825</v>
      </c>
      <c r="Q23" s="67">
        <f>'Data 7.5'!I55</f>
        <v>11.529</v>
      </c>
      <c r="R23" s="67">
        <f t="shared" si="36"/>
        <v>2.296</v>
      </c>
      <c r="S23" s="68">
        <f t="shared" si="37"/>
        <v>16.60759494</v>
      </c>
      <c r="T23" s="67">
        <f t="shared" si="38"/>
        <v>13.825</v>
      </c>
      <c r="U23" s="68">
        <f t="shared" si="39"/>
        <v>2.296</v>
      </c>
      <c r="V23" s="67">
        <f t="shared" si="40"/>
        <v>11.529</v>
      </c>
      <c r="W23" s="69">
        <f t="shared" si="41"/>
        <v>5.299177595</v>
      </c>
      <c r="X23" s="70">
        <f t="shared" si="42"/>
        <v>22.82532429</v>
      </c>
      <c r="Y23" s="71"/>
      <c r="Z23" s="76">
        <f t="shared" si="43"/>
        <v>5.584237147</v>
      </c>
      <c r="AA23" s="77">
        <f t="shared" si="44"/>
        <v>1.114288787</v>
      </c>
      <c r="AB23" s="77">
        <f t="shared" si="45"/>
        <v>14.7492944</v>
      </c>
      <c r="AC23" s="77">
        <f t="shared" si="46"/>
        <v>2.937321532</v>
      </c>
      <c r="AD23" s="9"/>
      <c r="AE23" s="78">
        <f t="shared" si="47"/>
        <v>0.1660759494</v>
      </c>
      <c r="AF23" s="77">
        <f t="shared" si="48"/>
        <v>0.3360819429</v>
      </c>
      <c r="AG23" s="77">
        <f t="shared" si="49"/>
        <v>17.68661593</v>
      </c>
      <c r="AH23" s="77">
        <f t="shared" si="50"/>
        <v>0.5058468541</v>
      </c>
      <c r="AI23" s="77">
        <f t="shared" si="51"/>
        <v>20.33353155</v>
      </c>
      <c r="AJ23" s="77">
        <f t="shared" si="52"/>
        <v>6.779350372</v>
      </c>
      <c r="AK23" s="77">
        <f t="shared" si="53"/>
        <v>29.20092183</v>
      </c>
      <c r="AL23" s="77">
        <f t="shared" si="54"/>
        <v>60.56869038</v>
      </c>
      <c r="AM23" s="77">
        <f t="shared" si="55"/>
        <v>11.5143059</v>
      </c>
      <c r="AN23" s="77">
        <f t="shared" si="56"/>
        <v>8.867390286</v>
      </c>
      <c r="AO23" s="77">
        <f t="shared" si="57"/>
        <v>5.930068754</v>
      </c>
      <c r="AP23" s="77">
        <f t="shared" si="58"/>
        <v>0.5150174752</v>
      </c>
      <c r="AQ23" s="79">
        <f t="shared" si="59"/>
        <v>4.815779967</v>
      </c>
      <c r="AR23" s="79">
        <f t="shared" si="60"/>
        <v>0.8120951319</v>
      </c>
      <c r="AS23" s="51"/>
      <c r="AT23" s="51"/>
      <c r="AU23" s="51"/>
      <c r="AV23" s="51"/>
      <c r="AW23" s="51"/>
      <c r="AX23" s="51"/>
      <c r="AY23" s="51"/>
      <c r="AZ23" s="51"/>
      <c r="BA23" s="51"/>
    </row>
    <row r="24" ht="12.75" customHeight="1">
      <c r="A24" s="61"/>
      <c r="B24" s="61">
        <f>'Length&amp;weight'!F13</f>
        <v>42.95</v>
      </c>
      <c r="C24" s="45">
        <f>'Length&amp;weight'!W13</f>
        <v>0.7046</v>
      </c>
      <c r="D24" s="63">
        <v>1.0</v>
      </c>
      <c r="E24" s="75" t="s">
        <v>131</v>
      </c>
      <c r="F24" s="55">
        <v>5.0</v>
      </c>
      <c r="G24" s="64">
        <f>+'Data 7.5'!E45</f>
        <v>4.795</v>
      </c>
      <c r="H24" s="64">
        <f>+'Data 7.5'!F45</f>
        <v>4.1</v>
      </c>
      <c r="I24" s="67">
        <f t="shared" si="31"/>
        <v>0.695</v>
      </c>
      <c r="J24" s="87">
        <f t="shared" si="32"/>
        <v>14.49426486</v>
      </c>
      <c r="K24" s="55">
        <f t="shared" si="33"/>
        <v>4.795</v>
      </c>
      <c r="L24" s="55">
        <f t="shared" si="34"/>
        <v>0.695</v>
      </c>
      <c r="M24" s="55">
        <f t="shared" si="35"/>
        <v>4.1</v>
      </c>
      <c r="N24" s="51"/>
      <c r="O24" s="55">
        <v>5.0</v>
      </c>
      <c r="P24" s="67">
        <f>'Data 7.5'!H56</f>
        <v>26.796</v>
      </c>
      <c r="Q24" s="67">
        <f>'Data 7.5'!I56</f>
        <v>22.525</v>
      </c>
      <c r="R24" s="67">
        <f t="shared" si="36"/>
        <v>4.271</v>
      </c>
      <c r="S24" s="68">
        <f t="shared" si="37"/>
        <v>15.93894611</v>
      </c>
      <c r="T24" s="67">
        <f t="shared" si="38"/>
        <v>26.796</v>
      </c>
      <c r="U24" s="68">
        <f t="shared" si="39"/>
        <v>4.271</v>
      </c>
      <c r="V24" s="67">
        <f t="shared" si="40"/>
        <v>22.525</v>
      </c>
      <c r="W24" s="69">
        <f t="shared" si="41"/>
        <v>8.876972661</v>
      </c>
      <c r="X24" s="70">
        <f t="shared" si="42"/>
        <v>38.23608024</v>
      </c>
      <c r="Y24" s="71"/>
      <c r="Z24" s="76">
        <f t="shared" si="43"/>
        <v>5.387516316</v>
      </c>
      <c r="AA24" s="77">
        <f t="shared" si="44"/>
        <v>0.913249717</v>
      </c>
      <c r="AB24" s="77">
        <f t="shared" si="45"/>
        <v>29.59848903</v>
      </c>
      <c r="AC24" s="77">
        <f t="shared" si="46"/>
        <v>5.612215167</v>
      </c>
      <c r="AD24" s="9"/>
      <c r="AE24" s="78">
        <f t="shared" si="47"/>
        <v>0.1593894611</v>
      </c>
      <c r="AF24" s="77">
        <f t="shared" si="48"/>
        <v>0.3360819429</v>
      </c>
      <c r="AG24" s="77">
        <f t="shared" si="49"/>
        <v>35.2107042</v>
      </c>
      <c r="AH24" s="77">
        <f t="shared" si="50"/>
        <v>0.5257422647</v>
      </c>
      <c r="AI24" s="77">
        <f t="shared" si="51"/>
        <v>34.98600534</v>
      </c>
      <c r="AJ24" s="77">
        <f t="shared" si="52"/>
        <v>11.66459391</v>
      </c>
      <c r="AK24" s="77">
        <f t="shared" si="53"/>
        <v>50.24329418</v>
      </c>
      <c r="AL24" s="77">
        <f t="shared" si="54"/>
        <v>70.08040529</v>
      </c>
      <c r="AM24" s="77">
        <f t="shared" si="55"/>
        <v>15.03258999</v>
      </c>
      <c r="AN24" s="77">
        <f t="shared" si="56"/>
        <v>15.25728884</v>
      </c>
      <c r="AO24" s="77">
        <f t="shared" si="57"/>
        <v>9.645073672</v>
      </c>
      <c r="AP24" s="77">
        <f t="shared" si="58"/>
        <v>0.6416109053</v>
      </c>
      <c r="AQ24" s="79">
        <f t="shared" si="59"/>
        <v>8.731823955</v>
      </c>
      <c r="AR24" s="79">
        <f t="shared" si="60"/>
        <v>0.9053143866</v>
      </c>
      <c r="AS24" s="51"/>
      <c r="AT24" s="51"/>
      <c r="AU24" s="51"/>
      <c r="AV24" s="51"/>
      <c r="AW24" s="51"/>
      <c r="AX24" s="51"/>
      <c r="AY24" s="51"/>
      <c r="AZ24" s="51"/>
      <c r="BA24" s="51"/>
    </row>
    <row r="25" ht="12.75" customHeight="1">
      <c r="A25" s="61"/>
      <c r="B25" s="62">
        <f>'Length&amp;weight'!F14</f>
        <v>40.3</v>
      </c>
      <c r="C25" s="45">
        <f>'Length&amp;weight'!W14</f>
        <v>0.5203</v>
      </c>
      <c r="D25" s="63">
        <v>1.0</v>
      </c>
      <c r="E25" s="75" t="s">
        <v>132</v>
      </c>
      <c r="F25" s="55">
        <v>6.0</v>
      </c>
      <c r="G25" s="64">
        <f>+'Data 7.5'!E46</f>
        <v>7.449</v>
      </c>
      <c r="H25" s="64">
        <f>+'Data 7.5'!F46</f>
        <v>6.336</v>
      </c>
      <c r="I25" s="64">
        <f t="shared" si="31"/>
        <v>1.113</v>
      </c>
      <c r="J25" s="65">
        <f t="shared" si="32"/>
        <v>14.9416029</v>
      </c>
      <c r="K25" s="55">
        <f t="shared" si="33"/>
        <v>7.449</v>
      </c>
      <c r="L25" s="55">
        <f t="shared" si="34"/>
        <v>1.113</v>
      </c>
      <c r="M25" s="55">
        <f t="shared" si="35"/>
        <v>6.336</v>
      </c>
      <c r="N25" s="51"/>
      <c r="O25" s="55">
        <v>6.0</v>
      </c>
      <c r="P25" s="67">
        <f>'Data 7.5'!H57</f>
        <v>23.468</v>
      </c>
      <c r="Q25" s="67">
        <f>'Data 7.5'!I57</f>
        <v>11.2122</v>
      </c>
      <c r="R25" s="67">
        <f t="shared" si="36"/>
        <v>12.2558</v>
      </c>
      <c r="S25" s="68">
        <f t="shared" si="37"/>
        <v>52.22345321</v>
      </c>
      <c r="T25" s="67">
        <f t="shared" si="38"/>
        <v>23.468</v>
      </c>
      <c r="U25" s="68">
        <f t="shared" si="39"/>
        <v>12.2558</v>
      </c>
      <c r="V25" s="67">
        <f t="shared" si="40"/>
        <v>11.2122</v>
      </c>
      <c r="W25" s="69">
        <f t="shared" si="41"/>
        <v>5.850700156</v>
      </c>
      <c r="X25" s="70">
        <f t="shared" si="42"/>
        <v>25.2009158</v>
      </c>
      <c r="Y25" s="71"/>
      <c r="Z25" s="76">
        <f t="shared" si="43"/>
        <v>10.54720007</v>
      </c>
      <c r="AA25" s="77">
        <f t="shared" si="44"/>
        <v>1.852751528</v>
      </c>
      <c r="AB25" s="77">
        <f t="shared" si="45"/>
        <v>18.66434922</v>
      </c>
      <c r="AC25" s="77">
        <f t="shared" si="46"/>
        <v>20.40157428</v>
      </c>
      <c r="AD25" s="9"/>
      <c r="AE25" s="85">
        <f t="shared" si="47"/>
        <v>0.5222345321</v>
      </c>
      <c r="AF25" s="86">
        <f t="shared" si="48"/>
        <v>0.3360819429</v>
      </c>
      <c r="AG25" s="86">
        <f t="shared" si="49"/>
        <v>39.06592351</v>
      </c>
      <c r="AH25" s="86">
        <f t="shared" si="50"/>
        <v>-0.5538904816</v>
      </c>
      <c r="AI25" s="86">
        <f t="shared" si="51"/>
        <v>29.2115493</v>
      </c>
      <c r="AJ25" s="86">
        <f t="shared" si="52"/>
        <v>9.739347398</v>
      </c>
      <c r="AK25" s="86">
        <f t="shared" si="53"/>
        <v>41.95061569</v>
      </c>
      <c r="AL25" s="86">
        <f t="shared" si="54"/>
        <v>93.12359988</v>
      </c>
      <c r="AM25" s="86">
        <f t="shared" si="55"/>
        <v>2.884692186</v>
      </c>
      <c r="AN25" s="86">
        <f t="shared" si="56"/>
        <v>12.7390664</v>
      </c>
      <c r="AO25" s="86">
        <f t="shared" si="57"/>
        <v>-7.662507888</v>
      </c>
      <c r="AP25" s="86">
        <f t="shared" si="58"/>
        <v>-2.656265346</v>
      </c>
      <c r="AQ25" s="86">
        <f t="shared" si="59"/>
        <v>-9.515259416</v>
      </c>
      <c r="AR25" s="86">
        <f t="shared" si="60"/>
        <v>1.241794404</v>
      </c>
      <c r="AS25" s="51"/>
      <c r="AT25" s="51"/>
      <c r="AU25" s="51"/>
      <c r="AV25" s="51"/>
      <c r="AW25" s="51"/>
      <c r="AX25" s="51"/>
      <c r="AY25" s="51"/>
      <c r="AZ25" s="51"/>
      <c r="BA25" s="51"/>
    </row>
    <row r="26" ht="12.75" customHeight="1">
      <c r="A26" s="61"/>
      <c r="B26" s="62">
        <f>'Length&amp;weight'!F15</f>
        <v>44.2</v>
      </c>
      <c r="C26" s="45">
        <f>'Length&amp;weight'!W15</f>
        <v>0.9047</v>
      </c>
      <c r="D26" s="63">
        <v>1.0</v>
      </c>
      <c r="E26" s="75" t="s">
        <v>133</v>
      </c>
      <c r="F26" s="55">
        <v>7.0</v>
      </c>
      <c r="G26" s="64">
        <f>+'Data 7.5'!E47</f>
        <v>4.229</v>
      </c>
      <c r="H26" s="64">
        <f>+'Data 7.5'!F47</f>
        <v>3.809</v>
      </c>
      <c r="I26" s="64">
        <f t="shared" si="31"/>
        <v>0.42</v>
      </c>
      <c r="J26" s="65">
        <f t="shared" si="32"/>
        <v>9.931425869</v>
      </c>
      <c r="K26" s="55">
        <f t="shared" si="33"/>
        <v>4.229</v>
      </c>
      <c r="L26" s="55">
        <f t="shared" si="34"/>
        <v>0.42</v>
      </c>
      <c r="M26" s="55">
        <f t="shared" si="35"/>
        <v>3.809</v>
      </c>
      <c r="N26" s="51"/>
      <c r="O26" s="55">
        <v>7.0</v>
      </c>
      <c r="P26" s="67">
        <f>'Data 7.5'!H58</f>
        <v>4.816</v>
      </c>
      <c r="Q26" s="67">
        <f>'Data 7.5'!I58</f>
        <v>3.958</v>
      </c>
      <c r="R26" s="67">
        <f t="shared" si="36"/>
        <v>0.858</v>
      </c>
      <c r="S26" s="68">
        <f t="shared" si="37"/>
        <v>17.81561462</v>
      </c>
      <c r="T26" s="67">
        <f t="shared" si="38"/>
        <v>4.816</v>
      </c>
      <c r="U26" s="68">
        <f t="shared" si="39"/>
        <v>0.858</v>
      </c>
      <c r="V26" s="67">
        <f t="shared" si="40"/>
        <v>3.958</v>
      </c>
      <c r="W26" s="69">
        <f t="shared" si="41"/>
        <v>2.589575461</v>
      </c>
      <c r="X26" s="70">
        <f t="shared" si="42"/>
        <v>11.1541647</v>
      </c>
      <c r="Y26" s="71"/>
      <c r="Z26" s="76">
        <f t="shared" si="43"/>
        <v>4.118484086</v>
      </c>
      <c r="AA26" s="77">
        <f t="shared" si="44"/>
        <v>0.4541253127</v>
      </c>
      <c r="AB26" s="77">
        <f t="shared" si="45"/>
        <v>4.279590447</v>
      </c>
      <c r="AC26" s="77">
        <f t="shared" si="46"/>
        <v>0.9277131389</v>
      </c>
      <c r="AD26" s="9"/>
      <c r="AE26" s="85">
        <f t="shared" si="47"/>
        <v>0.1781561462</v>
      </c>
      <c r="AF26" s="86">
        <f t="shared" si="48"/>
        <v>0.3360819429</v>
      </c>
      <c r="AG26" s="86">
        <f t="shared" si="49"/>
        <v>5.207303586</v>
      </c>
      <c r="AH26" s="86">
        <f t="shared" si="50"/>
        <v>0.4699026534</v>
      </c>
      <c r="AI26" s="86">
        <f t="shared" si="51"/>
        <v>8.398074533</v>
      </c>
      <c r="AJ26" s="86">
        <f t="shared" si="52"/>
        <v>2.799980396</v>
      </c>
      <c r="AK26" s="86">
        <f t="shared" si="53"/>
        <v>12.06044889</v>
      </c>
      <c r="AL26" s="86">
        <f t="shared" si="54"/>
        <v>43.17669793</v>
      </c>
      <c r="AM26" s="86">
        <f t="shared" si="55"/>
        <v>6.853145305</v>
      </c>
      <c r="AN26" s="86">
        <f t="shared" si="56"/>
        <v>3.662374358</v>
      </c>
      <c r="AO26" s="86">
        <f t="shared" si="57"/>
        <v>2.734661219</v>
      </c>
      <c r="AP26" s="86">
        <f t="shared" si="58"/>
        <v>0.3990373904</v>
      </c>
      <c r="AQ26" s="86">
        <f t="shared" si="59"/>
        <v>2.280535906</v>
      </c>
      <c r="AR26" s="86">
        <f t="shared" si="60"/>
        <v>0.8339372681</v>
      </c>
      <c r="AS26" s="51"/>
      <c r="AT26" s="51"/>
      <c r="AU26" s="51"/>
      <c r="AV26" s="51"/>
      <c r="AW26" s="51"/>
      <c r="AX26" s="51"/>
      <c r="AY26" s="51"/>
      <c r="AZ26" s="51"/>
      <c r="BA26" s="51"/>
    </row>
    <row r="27" ht="12.75" customHeight="1">
      <c r="A27" s="62"/>
      <c r="B27" s="62"/>
      <c r="C27" s="1"/>
      <c r="D27" s="63"/>
      <c r="E27" s="51"/>
      <c r="F27" s="51"/>
      <c r="G27" s="64"/>
      <c r="H27" s="64"/>
      <c r="I27" s="64"/>
      <c r="J27" s="65"/>
      <c r="K27" s="55"/>
      <c r="L27" s="55"/>
      <c r="M27" s="55"/>
      <c r="N27" s="51"/>
      <c r="O27" s="51"/>
      <c r="P27" s="67"/>
      <c r="Q27" s="67"/>
      <c r="R27" s="67"/>
      <c r="S27" s="55"/>
      <c r="T27" s="64"/>
      <c r="U27" s="55"/>
      <c r="V27" s="64"/>
      <c r="W27" s="69"/>
      <c r="X27" s="70"/>
      <c r="Y27" s="71"/>
      <c r="Z27" s="76"/>
      <c r="AA27" s="77"/>
      <c r="AB27" s="77"/>
      <c r="AC27" s="77"/>
      <c r="AD27" s="9"/>
      <c r="AE27" s="78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51"/>
      <c r="AT27" s="51"/>
      <c r="AU27" s="51"/>
      <c r="AV27" s="51"/>
      <c r="AW27" s="51"/>
      <c r="AX27" s="51"/>
      <c r="AY27" s="51"/>
      <c r="AZ27" s="51"/>
      <c r="BA27" s="51"/>
    </row>
    <row r="28" ht="12.75" customHeight="1">
      <c r="A28" s="51"/>
      <c r="B28" s="51"/>
      <c r="C28" s="51"/>
      <c r="D28" s="51"/>
      <c r="E28" s="51"/>
      <c r="F28" s="51"/>
      <c r="G28" s="51"/>
      <c r="H28" s="51"/>
      <c r="I28" s="51"/>
      <c r="J28" s="82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82"/>
      <c r="Z28" s="82"/>
      <c r="AA28" s="82"/>
      <c r="AB28" s="82"/>
      <c r="AC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51"/>
      <c r="AT28" s="51"/>
      <c r="AU28" s="51"/>
      <c r="AV28" s="51"/>
      <c r="AW28" s="51"/>
      <c r="AX28" s="51"/>
      <c r="AY28" s="51"/>
      <c r="AZ28" s="51"/>
      <c r="BA28" s="51"/>
    </row>
    <row r="29" ht="12.75" customHeight="1">
      <c r="A29" s="50"/>
      <c r="B29" s="50"/>
      <c r="C29" s="81"/>
      <c r="D29" s="75"/>
      <c r="E29" s="75"/>
      <c r="F29" s="51"/>
      <c r="G29" s="51"/>
      <c r="H29" s="51"/>
      <c r="I29" s="51"/>
      <c r="J29" s="82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82"/>
      <c r="Z29" s="82"/>
      <c r="AA29" s="82"/>
      <c r="AB29" s="82"/>
      <c r="AC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51"/>
      <c r="AT29" s="51"/>
      <c r="AU29" s="51"/>
      <c r="AV29" s="51"/>
      <c r="AW29" s="51"/>
      <c r="AX29" s="51"/>
      <c r="AY29" s="51"/>
      <c r="AZ29" s="51"/>
      <c r="BA29" s="51"/>
    </row>
    <row r="30" ht="12.75" customHeight="1">
      <c r="A30" s="51"/>
      <c r="B30" s="50"/>
      <c r="C30" s="83"/>
      <c r="D30" s="75"/>
      <c r="E30" s="75"/>
      <c r="F30" s="51"/>
      <c r="G30" s="51"/>
      <c r="H30" s="51"/>
      <c r="I30" s="51"/>
      <c r="J30" s="82"/>
      <c r="K30" s="51"/>
      <c r="L30" s="51"/>
      <c r="M30" s="51"/>
      <c r="N30" s="51"/>
      <c r="O30" s="51"/>
      <c r="P30" s="88"/>
      <c r="Q30" s="82"/>
      <c r="R30" s="51"/>
      <c r="S30" s="51"/>
      <c r="T30" s="51"/>
      <c r="U30" s="51"/>
      <c r="V30" s="51"/>
      <c r="W30" s="51"/>
      <c r="X30" s="51"/>
      <c r="Y30" s="82"/>
      <c r="Z30" s="82"/>
      <c r="AA30" s="82"/>
      <c r="AB30" s="82"/>
      <c r="AC30" s="82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51"/>
      <c r="AT30" s="51"/>
      <c r="AU30" s="51"/>
      <c r="AV30" s="51"/>
      <c r="AW30" s="51"/>
      <c r="AX30" s="51"/>
      <c r="AY30" s="51"/>
      <c r="AZ30" s="51"/>
      <c r="BA30" s="51"/>
    </row>
    <row r="31" ht="12.75" customHeight="1">
      <c r="A31" s="51"/>
      <c r="B31" s="50" t="s">
        <v>134</v>
      </c>
      <c r="C31" s="81"/>
      <c r="D31" s="75"/>
      <c r="E31" s="75"/>
      <c r="F31" s="51"/>
      <c r="G31" s="51"/>
      <c r="H31" s="51"/>
      <c r="I31" s="51"/>
      <c r="J31" s="82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82"/>
      <c r="Z31" s="82"/>
      <c r="AA31" s="82"/>
      <c r="AB31" s="82"/>
      <c r="AC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51"/>
      <c r="AT31" s="51"/>
      <c r="AU31" s="51"/>
      <c r="AV31" s="51"/>
      <c r="AW31" s="51"/>
      <c r="AX31" s="51"/>
      <c r="AY31" s="51"/>
      <c r="AZ31" s="51"/>
      <c r="BA31" s="51"/>
    </row>
    <row r="32" ht="12.75" customHeight="1">
      <c r="A32" s="51"/>
      <c r="B32" s="51" t="s">
        <v>47</v>
      </c>
      <c r="C32" s="51" t="s">
        <v>14</v>
      </c>
      <c r="D32" s="58" t="s">
        <v>91</v>
      </c>
      <c r="E32" s="58"/>
      <c r="F32" s="59" t="s">
        <v>92</v>
      </c>
      <c r="G32" s="55" t="s">
        <v>93</v>
      </c>
      <c r="H32" s="55" t="s">
        <v>43</v>
      </c>
      <c r="I32" s="55" t="s">
        <v>94</v>
      </c>
      <c r="J32" s="55" t="s">
        <v>95</v>
      </c>
      <c r="K32" s="55" t="s">
        <v>96</v>
      </c>
      <c r="L32" s="55" t="s">
        <v>97</v>
      </c>
      <c r="M32" s="55" t="s">
        <v>98</v>
      </c>
      <c r="N32" s="51"/>
      <c r="O32" s="59" t="s">
        <v>99</v>
      </c>
      <c r="P32" s="55" t="s">
        <v>93</v>
      </c>
      <c r="Q32" s="55" t="s">
        <v>43</v>
      </c>
      <c r="R32" s="55" t="s">
        <v>94</v>
      </c>
      <c r="S32" s="55" t="s">
        <v>100</v>
      </c>
      <c r="T32" s="55" t="s">
        <v>101</v>
      </c>
      <c r="U32" s="55" t="s">
        <v>102</v>
      </c>
      <c r="V32" s="55" t="s">
        <v>103</v>
      </c>
      <c r="W32" s="51" t="s">
        <v>104</v>
      </c>
      <c r="X32" s="51"/>
      <c r="Y32" s="50"/>
      <c r="Z32" s="60" t="s">
        <v>98</v>
      </c>
      <c r="AA32" s="59" t="s">
        <v>97</v>
      </c>
      <c r="AB32" s="59" t="s">
        <v>103</v>
      </c>
      <c r="AC32" s="59" t="s">
        <v>102</v>
      </c>
      <c r="AE32" s="59" t="s">
        <v>106</v>
      </c>
      <c r="AF32" s="59" t="s">
        <v>107</v>
      </c>
      <c r="AG32" s="59" t="s">
        <v>108</v>
      </c>
      <c r="AH32" s="59" t="s">
        <v>109</v>
      </c>
      <c r="AI32" s="59" t="s">
        <v>110</v>
      </c>
      <c r="AJ32" s="59" t="s">
        <v>104</v>
      </c>
      <c r="AK32" s="59" t="s">
        <v>111</v>
      </c>
      <c r="AL32" s="59" t="s">
        <v>112</v>
      </c>
      <c r="AM32" s="59" t="s">
        <v>113</v>
      </c>
      <c r="AN32" s="59" t="s">
        <v>114</v>
      </c>
      <c r="AO32" s="59" t="s">
        <v>115</v>
      </c>
      <c r="AP32" s="59" t="s">
        <v>116</v>
      </c>
      <c r="AQ32" s="59" t="s">
        <v>117</v>
      </c>
      <c r="AR32" s="59" t="s">
        <v>118</v>
      </c>
      <c r="AS32" s="51"/>
      <c r="AT32" s="51"/>
      <c r="AU32" s="51"/>
      <c r="AV32" s="51"/>
      <c r="AW32" s="51"/>
      <c r="AX32" s="51"/>
      <c r="AY32" s="51"/>
      <c r="AZ32" s="51"/>
      <c r="BA32" s="51"/>
    </row>
    <row r="33" ht="12.75" customHeight="1">
      <c r="A33" s="51"/>
      <c r="B33" s="89">
        <f>'Length&amp;weight'!F2</f>
        <v>43.85</v>
      </c>
      <c r="C33" s="45">
        <f>'Length&amp;weight'!W2</f>
        <v>0.9263</v>
      </c>
      <c r="D33" s="63">
        <v>1.0</v>
      </c>
      <c r="E33" s="75" t="s">
        <v>135</v>
      </c>
      <c r="F33" s="55">
        <v>1.0</v>
      </c>
      <c r="G33" s="64">
        <f>+'Data 7.0'!E41</f>
        <v>1.446</v>
      </c>
      <c r="H33" s="64">
        <f>+'Data 7.0'!F41</f>
        <v>1.096</v>
      </c>
      <c r="I33" s="64">
        <f t="shared" ref="I33:I39" si="61">G33-H33</f>
        <v>0.35</v>
      </c>
      <c r="J33" s="65">
        <f t="shared" ref="J33:J39" si="62">I33*100/G33</f>
        <v>24.20470263</v>
      </c>
      <c r="K33" s="55">
        <f t="shared" ref="K33:K39" si="63">G33/D33</f>
        <v>1.446</v>
      </c>
      <c r="L33" s="55">
        <f t="shared" ref="L33:L39" si="64">I33/D33</f>
        <v>0.35</v>
      </c>
      <c r="M33" s="55">
        <f t="shared" ref="M33:M39" si="65">H33/D33</f>
        <v>1.096</v>
      </c>
      <c r="N33" s="51"/>
      <c r="O33" s="55">
        <v>1.0</v>
      </c>
      <c r="P33" s="67">
        <f>'Data 7.0'!H52</f>
        <v>26.587</v>
      </c>
      <c r="Q33" s="67">
        <f>'Data 7.0'!I52</f>
        <v>22.74</v>
      </c>
      <c r="R33" s="67">
        <f t="shared" ref="R33:R39" si="66">P33-Q33</f>
        <v>3.847</v>
      </c>
      <c r="S33" s="68">
        <f t="shared" ref="S33:S39" si="67">R33*100/P33</f>
        <v>14.46947756</v>
      </c>
      <c r="T33" s="67">
        <f t="shared" ref="T33:T39" si="68">P33/$D$7</f>
        <v>26.587</v>
      </c>
      <c r="U33" s="68">
        <f t="shared" ref="U33:U39" si="69">R33/D33</f>
        <v>3.847</v>
      </c>
      <c r="V33" s="67">
        <f t="shared" ref="V33:V39" si="70">Q33/D33</f>
        <v>22.74</v>
      </c>
      <c r="W33" s="69">
        <f t="shared" ref="W33:W39" si="71">(V33+M33)/$AX$53</f>
        <v>6.660581222</v>
      </c>
      <c r="X33" s="70">
        <f t="shared" ref="X33:X39" si="72">W33*$AW$53</f>
        <v>35.21227273</v>
      </c>
      <c r="Y33" s="71"/>
      <c r="Z33" s="72">
        <f t="shared" ref="Z33:Z39" si="73">M33*(1/C33)^$F$5</f>
        <v>1.16344071</v>
      </c>
      <c r="AA33" s="73">
        <f t="shared" ref="AA33:AA39" si="74">L33*(1/C33)^$F$5</f>
        <v>0.3715367231</v>
      </c>
      <c r="AB33" s="73">
        <f t="shared" ref="AB33:AB39" si="75">V33*(1/C33)^$F$5</f>
        <v>24.13927167</v>
      </c>
      <c r="AC33" s="73">
        <f t="shared" ref="AC33:AC39" si="76">U33*(1/C33)^$F$5</f>
        <v>4.083719354</v>
      </c>
      <c r="AD33" s="9"/>
      <c r="AE33" s="74">
        <f t="shared" ref="AE33:AE39" si="77">AC33/AG33</f>
        <v>0.1446947756</v>
      </c>
      <c r="AF33" s="73">
        <f t="shared" ref="AF33:AF39" si="78">AZ$53/100</f>
        <v>0.3356477625</v>
      </c>
      <c r="AG33" s="73">
        <f t="shared" ref="AG33:AG39" si="79">AB33+AC33</f>
        <v>28.22299102</v>
      </c>
      <c r="AH33" s="73">
        <f t="shared" ref="AH33:AH39" si="80">1-(AE33/AF33)</f>
        <v>0.5689088627</v>
      </c>
      <c r="AI33" s="73">
        <f t="shared" ref="AI33:AI39" si="81">Z33+AB33</f>
        <v>25.30271238</v>
      </c>
      <c r="AJ33" s="73">
        <f t="shared" ref="AJ33:AJ39" si="82">AI33/AX$53</f>
        <v>7.070430061</v>
      </c>
      <c r="AK33" s="73">
        <f t="shared" ref="AK33:AK39" si="83">AJ33*AW$53</f>
        <v>37.37900692</v>
      </c>
      <c r="AL33" s="73">
        <f t="shared" ref="AL33:AL39" si="84">(AG33/AK33)*100</f>
        <v>75.50492468</v>
      </c>
      <c r="AM33" s="73">
        <f t="shared" ref="AM33:AM39" si="85">AK33-AG33</f>
        <v>9.1560159</v>
      </c>
      <c r="AN33" s="73">
        <f t="shared" ref="AN33:AN39" si="86">AJ33*AY$53</f>
        <v>12.07629454</v>
      </c>
      <c r="AO33" s="73">
        <f t="shared" ref="AO33:AO39" si="87">AN33-AC33</f>
        <v>7.99257519</v>
      </c>
      <c r="AP33" s="73">
        <f t="shared" ref="AP33:AP39" si="88">AO33/AM33</f>
        <v>0.8729315542</v>
      </c>
      <c r="AQ33" s="84">
        <f t="shared" ref="AQ33:AQ39" si="89">AO33-AA33</f>
        <v>7.621038467</v>
      </c>
      <c r="AR33" s="84">
        <f t="shared" ref="AR33:AR39" si="90">AQ33/AO33</f>
        <v>0.9535147666</v>
      </c>
      <c r="AS33" s="51"/>
      <c r="AT33" s="51"/>
      <c r="AU33" s="51"/>
      <c r="AV33" s="51"/>
      <c r="AW33" s="51"/>
      <c r="AX33" s="51"/>
      <c r="AY33" s="51"/>
      <c r="AZ33" s="51"/>
      <c r="BA33" s="51"/>
    </row>
    <row r="34" ht="12.75" customHeight="1">
      <c r="A34" s="51"/>
      <c r="B34" s="61">
        <f>'Length&amp;weight'!F3</f>
        <v>41.9</v>
      </c>
      <c r="C34" s="45">
        <f>'Length&amp;weight'!W3</f>
        <v>0.7097</v>
      </c>
      <c r="D34" s="63">
        <v>1.0</v>
      </c>
      <c r="E34" s="75" t="s">
        <v>136</v>
      </c>
      <c r="F34" s="55">
        <v>2.0</v>
      </c>
      <c r="G34" s="64">
        <f>+'Data 7.0'!E42</f>
        <v>1.323</v>
      </c>
      <c r="H34" s="64">
        <f>+'Data 7.0'!F42</f>
        <v>0.718</v>
      </c>
      <c r="I34" s="64">
        <f t="shared" si="61"/>
        <v>0.605</v>
      </c>
      <c r="J34" s="65">
        <f t="shared" si="62"/>
        <v>45.72940287</v>
      </c>
      <c r="K34" s="55">
        <f t="shared" si="63"/>
        <v>1.323</v>
      </c>
      <c r="L34" s="55">
        <f t="shared" si="64"/>
        <v>0.605</v>
      </c>
      <c r="M34" s="55">
        <f t="shared" si="65"/>
        <v>0.718</v>
      </c>
      <c r="N34" s="51"/>
      <c r="O34" s="55">
        <v>2.0</v>
      </c>
      <c r="P34" s="67">
        <f>'Data 7.0'!H53</f>
        <v>43.308</v>
      </c>
      <c r="Q34" s="67">
        <f>'Data 7.0'!I53</f>
        <v>36.925</v>
      </c>
      <c r="R34" s="67">
        <f t="shared" si="66"/>
        <v>6.383</v>
      </c>
      <c r="S34" s="68">
        <f t="shared" si="67"/>
        <v>14.73861642</v>
      </c>
      <c r="T34" s="67">
        <f t="shared" si="68"/>
        <v>43.308</v>
      </c>
      <c r="U34" s="68">
        <f t="shared" si="69"/>
        <v>6.383</v>
      </c>
      <c r="V34" s="67">
        <f t="shared" si="70"/>
        <v>36.925</v>
      </c>
      <c r="W34" s="69">
        <f t="shared" si="71"/>
        <v>10.51872206</v>
      </c>
      <c r="X34" s="70">
        <f t="shared" si="72"/>
        <v>55.60897727</v>
      </c>
      <c r="Y34" s="71"/>
      <c r="Z34" s="76">
        <f t="shared" si="73"/>
        <v>0.9381798395</v>
      </c>
      <c r="AA34" s="77">
        <f t="shared" si="74"/>
        <v>0.7905275806</v>
      </c>
      <c r="AB34" s="77">
        <f t="shared" si="75"/>
        <v>48.24831556</v>
      </c>
      <c r="AC34" s="77">
        <f t="shared" si="76"/>
        <v>8.34039264</v>
      </c>
      <c r="AD34" s="9"/>
      <c r="AE34" s="78">
        <f t="shared" si="77"/>
        <v>0.1473861642</v>
      </c>
      <c r="AF34" s="77">
        <f t="shared" si="78"/>
        <v>0.3356477625</v>
      </c>
      <c r="AG34" s="77">
        <f t="shared" si="79"/>
        <v>56.5887082</v>
      </c>
      <c r="AH34" s="77">
        <f t="shared" si="80"/>
        <v>0.5608903717</v>
      </c>
      <c r="AI34" s="77">
        <f t="shared" si="81"/>
        <v>49.1864954</v>
      </c>
      <c r="AJ34" s="77">
        <f t="shared" si="82"/>
        <v>13.74436347</v>
      </c>
      <c r="AK34" s="77">
        <f t="shared" si="83"/>
        <v>72.6618682</v>
      </c>
      <c r="AL34" s="77">
        <f t="shared" si="84"/>
        <v>77.87951177</v>
      </c>
      <c r="AM34" s="77">
        <f t="shared" si="85"/>
        <v>16.07316</v>
      </c>
      <c r="AN34" s="77">
        <f t="shared" si="86"/>
        <v>23.4753728</v>
      </c>
      <c r="AO34" s="77">
        <f t="shared" si="87"/>
        <v>15.13498016</v>
      </c>
      <c r="AP34" s="77">
        <f t="shared" si="88"/>
        <v>0.9416306539</v>
      </c>
      <c r="AQ34" s="79">
        <f t="shared" si="89"/>
        <v>14.34445258</v>
      </c>
      <c r="AR34" s="79">
        <f t="shared" si="90"/>
        <v>0.9477681786</v>
      </c>
      <c r="AS34" s="51"/>
      <c r="AT34" s="51"/>
      <c r="AU34" s="51"/>
      <c r="AV34" s="51"/>
      <c r="AW34" s="51"/>
      <c r="AX34" s="51"/>
      <c r="AY34" s="51"/>
      <c r="AZ34" s="51"/>
      <c r="BA34" s="51"/>
    </row>
    <row r="35" ht="12.75" customHeight="1">
      <c r="A35" s="51"/>
      <c r="B35" s="61">
        <f>'Length&amp;weight'!F4</f>
        <v>44.6</v>
      </c>
      <c r="C35" s="45">
        <f>'Length&amp;weight'!W4</f>
        <v>1.121</v>
      </c>
      <c r="D35" s="63">
        <v>1.0</v>
      </c>
      <c r="E35" s="75" t="s">
        <v>137</v>
      </c>
      <c r="F35" s="55">
        <v>3.0</v>
      </c>
      <c r="G35" s="64">
        <f>+'Data 7.0'!E43</f>
        <v>9.115</v>
      </c>
      <c r="H35" s="64">
        <f>+'Data 7.0'!F43</f>
        <v>7.638</v>
      </c>
      <c r="I35" s="64">
        <f t="shared" si="61"/>
        <v>1.477</v>
      </c>
      <c r="J35" s="65">
        <f t="shared" si="62"/>
        <v>16.20405924</v>
      </c>
      <c r="K35" s="55">
        <f t="shared" si="63"/>
        <v>9.115</v>
      </c>
      <c r="L35" s="55">
        <f t="shared" si="64"/>
        <v>1.477</v>
      </c>
      <c r="M35" s="55">
        <f t="shared" si="65"/>
        <v>7.638</v>
      </c>
      <c r="N35" s="51"/>
      <c r="O35" s="55">
        <v>3.0</v>
      </c>
      <c r="P35" s="67">
        <f>'Data 7.0'!H54</f>
        <v>17.726</v>
      </c>
      <c r="Q35" s="67">
        <f>'Data 7.0'!I54</f>
        <v>14.739</v>
      </c>
      <c r="R35" s="67">
        <f t="shared" si="66"/>
        <v>2.987</v>
      </c>
      <c r="S35" s="68">
        <f t="shared" si="67"/>
        <v>16.8509534</v>
      </c>
      <c r="T35" s="67">
        <f t="shared" si="68"/>
        <v>17.726</v>
      </c>
      <c r="U35" s="68">
        <f t="shared" si="69"/>
        <v>2.987</v>
      </c>
      <c r="V35" s="67">
        <f t="shared" si="70"/>
        <v>14.739</v>
      </c>
      <c r="W35" s="69">
        <f t="shared" si="71"/>
        <v>6.252887481</v>
      </c>
      <c r="X35" s="70">
        <f t="shared" si="72"/>
        <v>33.05693182</v>
      </c>
      <c r="Y35" s="71"/>
      <c r="Z35" s="76">
        <f t="shared" si="73"/>
        <v>6.986944222</v>
      </c>
      <c r="AA35" s="77">
        <f t="shared" si="74"/>
        <v>1.35110194</v>
      </c>
      <c r="AB35" s="77">
        <f t="shared" si="75"/>
        <v>13.48266181</v>
      </c>
      <c r="AC35" s="77">
        <f t="shared" si="76"/>
        <v>2.732390991</v>
      </c>
      <c r="AD35" s="9"/>
      <c r="AE35" s="78">
        <f t="shared" si="77"/>
        <v>0.168509534</v>
      </c>
      <c r="AF35" s="77">
        <f t="shared" si="78"/>
        <v>0.3356477625</v>
      </c>
      <c r="AG35" s="77">
        <f t="shared" si="79"/>
        <v>16.2150528</v>
      </c>
      <c r="AH35" s="77">
        <f t="shared" si="80"/>
        <v>0.4979572252</v>
      </c>
      <c r="AI35" s="77">
        <f t="shared" si="81"/>
        <v>20.46960603</v>
      </c>
      <c r="AJ35" s="77">
        <f t="shared" si="82"/>
        <v>5.719897363</v>
      </c>
      <c r="AK35" s="77">
        <f t="shared" si="83"/>
        <v>30.23919073</v>
      </c>
      <c r="AL35" s="77">
        <f t="shared" si="84"/>
        <v>53.62264138</v>
      </c>
      <c r="AM35" s="77">
        <f t="shared" si="85"/>
        <v>14.02413793</v>
      </c>
      <c r="AN35" s="77">
        <f t="shared" si="86"/>
        <v>9.769584696</v>
      </c>
      <c r="AO35" s="77">
        <f t="shared" si="87"/>
        <v>7.037193705</v>
      </c>
      <c r="AP35" s="77">
        <f t="shared" si="88"/>
        <v>0.5017915355</v>
      </c>
      <c r="AQ35" s="79">
        <f t="shared" si="89"/>
        <v>5.686091765</v>
      </c>
      <c r="AR35" s="79">
        <f t="shared" si="90"/>
        <v>0.8080055777</v>
      </c>
      <c r="AS35" s="51"/>
      <c r="AT35" s="51"/>
      <c r="AU35" s="51"/>
      <c r="AV35" s="51"/>
      <c r="AW35" s="51"/>
      <c r="AX35" s="51"/>
      <c r="AY35" s="51"/>
      <c r="AZ35" s="51"/>
      <c r="BA35" s="51"/>
    </row>
    <row r="36" ht="12.75" customHeight="1">
      <c r="A36" s="51"/>
      <c r="B36" s="61">
        <f>'Length&amp;weight'!F5</f>
        <v>39.9</v>
      </c>
      <c r="C36" s="45">
        <f>'Length&amp;weight'!W5</f>
        <v>0.6667</v>
      </c>
      <c r="D36" s="63">
        <v>1.0</v>
      </c>
      <c r="E36" s="75" t="s">
        <v>138</v>
      </c>
      <c r="F36" s="55">
        <v>4.0</v>
      </c>
      <c r="G36" s="64">
        <f>+'Data 7.0'!E44</f>
        <v>8.286</v>
      </c>
      <c r="H36" s="64">
        <f>+'Data 7.0'!F44</f>
        <v>6.93</v>
      </c>
      <c r="I36" s="64">
        <f t="shared" si="61"/>
        <v>1.356</v>
      </c>
      <c r="J36" s="65">
        <f t="shared" si="62"/>
        <v>16.36495293</v>
      </c>
      <c r="K36" s="55">
        <f t="shared" si="63"/>
        <v>8.286</v>
      </c>
      <c r="L36" s="55">
        <f t="shared" si="64"/>
        <v>1.356</v>
      </c>
      <c r="M36" s="55">
        <f t="shared" si="65"/>
        <v>6.93</v>
      </c>
      <c r="N36" s="51"/>
      <c r="O36" s="55">
        <v>4.0</v>
      </c>
      <c r="P36" s="67">
        <f>'Data 7.0'!H55</f>
        <v>16.025</v>
      </c>
      <c r="Q36" s="67">
        <f>'Data 7.0'!I55</f>
        <v>13.539</v>
      </c>
      <c r="R36" s="67">
        <f t="shared" si="66"/>
        <v>2.486</v>
      </c>
      <c r="S36" s="68">
        <f t="shared" si="67"/>
        <v>15.51326053</v>
      </c>
      <c r="T36" s="67">
        <f t="shared" si="68"/>
        <v>16.025</v>
      </c>
      <c r="U36" s="68">
        <f t="shared" si="69"/>
        <v>2.486</v>
      </c>
      <c r="V36" s="67">
        <f t="shared" si="70"/>
        <v>13.539</v>
      </c>
      <c r="W36" s="69">
        <f t="shared" si="71"/>
        <v>5.719728018</v>
      </c>
      <c r="X36" s="70">
        <f t="shared" si="72"/>
        <v>30.23829545</v>
      </c>
      <c r="Y36" s="71"/>
      <c r="Z36" s="76">
        <f t="shared" si="73"/>
        <v>9.507525078</v>
      </c>
      <c r="AA36" s="77">
        <f t="shared" si="74"/>
        <v>1.860346898</v>
      </c>
      <c r="AB36" s="77">
        <f t="shared" si="75"/>
        <v>18.5746583</v>
      </c>
      <c r="AC36" s="77">
        <f t="shared" si="76"/>
        <v>3.41063598</v>
      </c>
      <c r="AD36" s="9"/>
      <c r="AE36" s="78">
        <f t="shared" si="77"/>
        <v>0.1551326053</v>
      </c>
      <c r="AF36" s="77">
        <f t="shared" si="78"/>
        <v>0.3356477625</v>
      </c>
      <c r="AG36" s="77">
        <f t="shared" si="79"/>
        <v>21.98529428</v>
      </c>
      <c r="AH36" s="77">
        <f t="shared" si="80"/>
        <v>0.5378112931</v>
      </c>
      <c r="AI36" s="77">
        <f t="shared" si="81"/>
        <v>28.08218338</v>
      </c>
      <c r="AJ36" s="77">
        <f t="shared" si="82"/>
        <v>7.847107874</v>
      </c>
      <c r="AK36" s="77">
        <f t="shared" si="83"/>
        <v>41.48504363</v>
      </c>
      <c r="AL36" s="77">
        <f t="shared" si="84"/>
        <v>52.99571209</v>
      </c>
      <c r="AM36" s="77">
        <f t="shared" si="85"/>
        <v>19.49974935</v>
      </c>
      <c r="AN36" s="77">
        <f t="shared" si="86"/>
        <v>13.40286025</v>
      </c>
      <c r="AO36" s="77">
        <f t="shared" si="87"/>
        <v>9.992224269</v>
      </c>
      <c r="AP36" s="77">
        <f t="shared" si="88"/>
        <v>0.5124283441</v>
      </c>
      <c r="AQ36" s="79">
        <f t="shared" si="89"/>
        <v>8.13187737</v>
      </c>
      <c r="AR36" s="79">
        <f t="shared" si="90"/>
        <v>0.813820542</v>
      </c>
      <c r="AS36" s="51"/>
      <c r="AT36" s="51"/>
      <c r="AU36" s="51"/>
      <c r="AV36" s="51"/>
      <c r="AW36" s="51"/>
      <c r="AX36" s="51"/>
      <c r="AY36" s="51"/>
      <c r="AZ36" s="51"/>
      <c r="BA36" s="51"/>
    </row>
    <row r="37" ht="12.75" customHeight="1">
      <c r="A37" s="51"/>
      <c r="B37" s="61">
        <f>'Length&amp;weight'!F6</f>
        <v>43.4</v>
      </c>
      <c r="C37" s="45">
        <f>'Length&amp;weight'!W6</f>
        <v>0.747</v>
      </c>
      <c r="D37" s="63">
        <v>1.0</v>
      </c>
      <c r="E37" s="75" t="s">
        <v>139</v>
      </c>
      <c r="F37" s="55">
        <v>5.0</v>
      </c>
      <c r="G37" s="64">
        <f>+'Data 7.0'!E45</f>
        <v>1.785</v>
      </c>
      <c r="H37" s="64">
        <f>+'Data 7.0'!F45</f>
        <v>1.267</v>
      </c>
      <c r="I37" s="64">
        <f t="shared" si="61"/>
        <v>0.518</v>
      </c>
      <c r="J37" s="87">
        <f t="shared" si="62"/>
        <v>29.01960784</v>
      </c>
      <c r="K37" s="55">
        <f t="shared" si="63"/>
        <v>1.785</v>
      </c>
      <c r="L37" s="55">
        <f t="shared" si="64"/>
        <v>0.518</v>
      </c>
      <c r="M37" s="55">
        <f t="shared" si="65"/>
        <v>1.267</v>
      </c>
      <c r="N37" s="51"/>
      <c r="O37" s="55">
        <v>5.0</v>
      </c>
      <c r="P37" s="67">
        <f>'Data 7.0'!H56</f>
        <v>8.986</v>
      </c>
      <c r="Q37" s="67">
        <f>'Data 7.0'!I56</f>
        <v>7.446</v>
      </c>
      <c r="R37" s="67">
        <f t="shared" si="66"/>
        <v>1.54</v>
      </c>
      <c r="S37" s="68">
        <f t="shared" si="67"/>
        <v>17.13776986</v>
      </c>
      <c r="T37" s="67">
        <f t="shared" si="68"/>
        <v>8.986</v>
      </c>
      <c r="U37" s="68">
        <f t="shared" si="69"/>
        <v>1.54</v>
      </c>
      <c r="V37" s="67">
        <f t="shared" si="70"/>
        <v>7.446</v>
      </c>
      <c r="W37" s="69">
        <f t="shared" si="71"/>
        <v>2.434705663</v>
      </c>
      <c r="X37" s="70">
        <f t="shared" si="72"/>
        <v>12.87147727</v>
      </c>
      <c r="Y37" s="71"/>
      <c r="Z37" s="76">
        <f t="shared" si="73"/>
        <v>1.590693643</v>
      </c>
      <c r="AA37" s="77">
        <f t="shared" si="74"/>
        <v>0.6503388375</v>
      </c>
      <c r="AB37" s="77">
        <f t="shared" si="75"/>
        <v>9.348306918</v>
      </c>
      <c r="AC37" s="77">
        <f t="shared" si="76"/>
        <v>1.933439787</v>
      </c>
      <c r="AD37" s="9"/>
      <c r="AE37" s="78">
        <f t="shared" si="77"/>
        <v>0.1713776986</v>
      </c>
      <c r="AF37" s="77">
        <f t="shared" si="78"/>
        <v>0.3356477625</v>
      </c>
      <c r="AG37" s="77">
        <f t="shared" si="79"/>
        <v>11.28174671</v>
      </c>
      <c r="AH37" s="77">
        <f t="shared" si="80"/>
        <v>0.4894120628</v>
      </c>
      <c r="AI37" s="77">
        <f t="shared" si="81"/>
        <v>10.93900056</v>
      </c>
      <c r="AJ37" s="77">
        <f t="shared" si="82"/>
        <v>3.056725194</v>
      </c>
      <c r="AK37" s="77">
        <f t="shared" si="83"/>
        <v>16.15988719</v>
      </c>
      <c r="AL37" s="77">
        <f t="shared" si="84"/>
        <v>69.81327636</v>
      </c>
      <c r="AM37" s="77">
        <f t="shared" si="85"/>
        <v>4.878140487</v>
      </c>
      <c r="AN37" s="77">
        <f t="shared" si="86"/>
        <v>5.220886632</v>
      </c>
      <c r="AO37" s="77">
        <f t="shared" si="87"/>
        <v>3.287446845</v>
      </c>
      <c r="AP37" s="77">
        <f t="shared" si="88"/>
        <v>0.6739139336</v>
      </c>
      <c r="AQ37" s="79">
        <f t="shared" si="89"/>
        <v>2.637108007</v>
      </c>
      <c r="AR37" s="79">
        <f t="shared" si="90"/>
        <v>0.8021751018</v>
      </c>
      <c r="AS37" s="51"/>
      <c r="AT37" s="51"/>
      <c r="AU37" s="51"/>
      <c r="AV37" s="51"/>
      <c r="AW37" s="51"/>
      <c r="AX37" s="51"/>
      <c r="AY37" s="51"/>
      <c r="AZ37" s="51"/>
      <c r="BA37" s="51"/>
    </row>
    <row r="38" ht="12.75" customHeight="1">
      <c r="A38" s="51"/>
      <c r="B38" s="61">
        <f>'Length&amp;weight'!F7</f>
        <v>47</v>
      </c>
      <c r="C38" s="45">
        <f>'Length&amp;weight'!W7</f>
        <v>1.07</v>
      </c>
      <c r="D38" s="63">
        <v>1.0</v>
      </c>
      <c r="E38" s="75" t="s">
        <v>140</v>
      </c>
      <c r="F38" s="55">
        <v>6.0</v>
      </c>
      <c r="G38" s="64">
        <f>+'Data 7.0'!E46</f>
        <v>5.188</v>
      </c>
      <c r="H38" s="64">
        <f>+'Data 7.0'!F46</f>
        <v>4.274</v>
      </c>
      <c r="I38" s="64">
        <f t="shared" si="61"/>
        <v>0.914</v>
      </c>
      <c r="J38" s="65">
        <f t="shared" si="62"/>
        <v>17.61757903</v>
      </c>
      <c r="K38" s="55">
        <f t="shared" si="63"/>
        <v>5.188</v>
      </c>
      <c r="L38" s="55">
        <f t="shared" si="64"/>
        <v>0.914</v>
      </c>
      <c r="M38" s="55">
        <f t="shared" si="65"/>
        <v>4.274</v>
      </c>
      <c r="N38" s="51"/>
      <c r="O38" s="55">
        <v>6.0</v>
      </c>
      <c r="P38" s="67">
        <f>'Data 7.0'!H57</f>
        <v>10.846</v>
      </c>
      <c r="Q38" s="67">
        <f>'Data 7.0'!I57</f>
        <v>9.012</v>
      </c>
      <c r="R38" s="67">
        <f t="shared" si="66"/>
        <v>1.834</v>
      </c>
      <c r="S38" s="68">
        <f t="shared" si="67"/>
        <v>16.90945971</v>
      </c>
      <c r="T38" s="67">
        <f t="shared" si="68"/>
        <v>10.846</v>
      </c>
      <c r="U38" s="68">
        <f t="shared" si="69"/>
        <v>1.834</v>
      </c>
      <c r="V38" s="67">
        <f t="shared" si="70"/>
        <v>9.012</v>
      </c>
      <c r="W38" s="69">
        <f t="shared" si="71"/>
        <v>3.712555887</v>
      </c>
      <c r="X38" s="70">
        <f t="shared" si="72"/>
        <v>19.62704545</v>
      </c>
      <c r="Y38" s="71"/>
      <c r="Z38" s="76">
        <f t="shared" si="73"/>
        <v>4.05429337</v>
      </c>
      <c r="AA38" s="77">
        <f t="shared" si="74"/>
        <v>0.8670154751</v>
      </c>
      <c r="AB38" s="77">
        <f t="shared" si="75"/>
        <v>8.548734641</v>
      </c>
      <c r="AC38" s="77">
        <f t="shared" si="76"/>
        <v>1.739722518</v>
      </c>
      <c r="AD38" s="9"/>
      <c r="AE38" s="78">
        <f t="shared" si="77"/>
        <v>0.1690945971</v>
      </c>
      <c r="AF38" s="77">
        <f t="shared" si="78"/>
        <v>0.3356477625</v>
      </c>
      <c r="AG38" s="77">
        <f t="shared" si="79"/>
        <v>10.28845716</v>
      </c>
      <c r="AH38" s="77">
        <f t="shared" si="80"/>
        <v>0.4962141387</v>
      </c>
      <c r="AI38" s="77">
        <f t="shared" si="81"/>
        <v>12.60302801</v>
      </c>
      <c r="AJ38" s="77">
        <f t="shared" si="82"/>
        <v>3.52171051</v>
      </c>
      <c r="AK38" s="77">
        <f t="shared" si="83"/>
        <v>18.61810956</v>
      </c>
      <c r="AL38" s="77">
        <f t="shared" si="84"/>
        <v>55.2604824</v>
      </c>
      <c r="AM38" s="77">
        <f t="shared" si="85"/>
        <v>8.329652403</v>
      </c>
      <c r="AN38" s="77">
        <f t="shared" si="86"/>
        <v>6.015081551</v>
      </c>
      <c r="AO38" s="77">
        <f t="shared" si="87"/>
        <v>4.275359033</v>
      </c>
      <c r="AP38" s="77">
        <f t="shared" si="88"/>
        <v>0.5132698012</v>
      </c>
      <c r="AQ38" s="79">
        <f t="shared" si="89"/>
        <v>3.408343558</v>
      </c>
      <c r="AR38" s="79">
        <f t="shared" si="90"/>
        <v>0.797206394</v>
      </c>
      <c r="AS38" s="51"/>
      <c r="AT38" s="51"/>
      <c r="AU38" s="51"/>
      <c r="AV38" s="51"/>
      <c r="AW38" s="51"/>
      <c r="AX38" s="51"/>
      <c r="AY38" s="51"/>
      <c r="AZ38" s="51"/>
      <c r="BA38" s="51"/>
    </row>
    <row r="39" ht="12.75" customHeight="1">
      <c r="A39" s="51"/>
      <c r="B39" s="61">
        <f>'Length&amp;weight'!F8</f>
        <v>45.7</v>
      </c>
      <c r="C39" s="45">
        <f>'Length&amp;weight'!W8</f>
        <v>0.9011</v>
      </c>
      <c r="D39" s="63">
        <v>1.0</v>
      </c>
      <c r="E39" s="75" t="s">
        <v>141</v>
      </c>
      <c r="F39" s="55">
        <v>7.0</v>
      </c>
      <c r="G39" s="64">
        <f>+'Data 7.0'!E47</f>
        <v>3.298</v>
      </c>
      <c r="H39" s="64">
        <f>+'Data 7.0'!F47</f>
        <v>2.668</v>
      </c>
      <c r="I39" s="64">
        <f t="shared" si="61"/>
        <v>0.63</v>
      </c>
      <c r="J39" s="65">
        <f t="shared" si="62"/>
        <v>19.10248636</v>
      </c>
      <c r="K39" s="55">
        <f t="shared" si="63"/>
        <v>3.298</v>
      </c>
      <c r="L39" s="55">
        <f t="shared" si="64"/>
        <v>0.63</v>
      </c>
      <c r="M39" s="55">
        <f t="shared" si="65"/>
        <v>2.668</v>
      </c>
      <c r="N39" s="51"/>
      <c r="O39" s="55">
        <v>7.0</v>
      </c>
      <c r="P39" s="67">
        <f>'Data 7.0'!H58</f>
        <v>25.531</v>
      </c>
      <c r="Q39" s="67">
        <f>'Data 7.0'!I58</f>
        <v>21.613</v>
      </c>
      <c r="R39" s="67">
        <f t="shared" si="66"/>
        <v>3.918</v>
      </c>
      <c r="S39" s="68">
        <f t="shared" si="67"/>
        <v>15.3460499</v>
      </c>
      <c r="T39" s="67">
        <f t="shared" si="68"/>
        <v>25.531</v>
      </c>
      <c r="U39" s="68">
        <f t="shared" si="69"/>
        <v>3.918</v>
      </c>
      <c r="V39" s="67">
        <f t="shared" si="70"/>
        <v>21.613</v>
      </c>
      <c r="W39" s="69">
        <f t="shared" si="71"/>
        <v>6.78492921</v>
      </c>
      <c r="X39" s="70">
        <f t="shared" si="72"/>
        <v>35.86965909</v>
      </c>
      <c r="Y39" s="71"/>
      <c r="Z39" s="76">
        <f t="shared" si="73"/>
        <v>2.893762559</v>
      </c>
      <c r="AA39" s="77">
        <f t="shared" si="74"/>
        <v>0.6833097498</v>
      </c>
      <c r="AB39" s="77">
        <f t="shared" si="75"/>
        <v>23.44186289</v>
      </c>
      <c r="AC39" s="77">
        <f t="shared" si="76"/>
        <v>4.249535873</v>
      </c>
      <c r="AD39" s="9"/>
      <c r="AE39" s="78">
        <f t="shared" si="77"/>
        <v>0.153460499</v>
      </c>
      <c r="AF39" s="77">
        <f t="shared" si="78"/>
        <v>0.3356477625</v>
      </c>
      <c r="AG39" s="77">
        <f t="shared" si="79"/>
        <v>27.69139877</v>
      </c>
      <c r="AH39" s="77">
        <f t="shared" si="80"/>
        <v>0.5427930224</v>
      </c>
      <c r="AI39" s="77">
        <f t="shared" si="81"/>
        <v>26.33562545</v>
      </c>
      <c r="AJ39" s="77">
        <f t="shared" si="82"/>
        <v>7.359060763</v>
      </c>
      <c r="AK39" s="77">
        <f t="shared" si="83"/>
        <v>38.90490124</v>
      </c>
      <c r="AL39" s="77">
        <f t="shared" si="84"/>
        <v>71.17714706</v>
      </c>
      <c r="AM39" s="77">
        <f t="shared" si="85"/>
        <v>11.21350247</v>
      </c>
      <c r="AN39" s="77">
        <f t="shared" si="86"/>
        <v>12.56927578</v>
      </c>
      <c r="AO39" s="77">
        <f t="shared" si="87"/>
        <v>8.319739911</v>
      </c>
      <c r="AP39" s="77">
        <f t="shared" si="88"/>
        <v>0.741939455</v>
      </c>
      <c r="AQ39" s="77">
        <f t="shared" si="89"/>
        <v>7.636430162</v>
      </c>
      <c r="AR39" s="77">
        <f t="shared" si="90"/>
        <v>0.9178688568</v>
      </c>
      <c r="AS39" s="51" t="s">
        <v>142</v>
      </c>
      <c r="AT39" s="51"/>
      <c r="AU39" s="51"/>
      <c r="AV39" s="51"/>
      <c r="AW39" s="51"/>
      <c r="AX39" s="51"/>
      <c r="AY39" s="51"/>
      <c r="AZ39" s="51"/>
      <c r="BA39" s="51"/>
    </row>
    <row r="40" ht="12.75" customHeight="1">
      <c r="A40" s="51"/>
      <c r="B40" s="61"/>
      <c r="C40" s="1"/>
      <c r="D40" s="63"/>
      <c r="E40" s="51"/>
      <c r="F40" s="51"/>
      <c r="G40" s="64"/>
      <c r="H40" s="64"/>
      <c r="I40" s="64"/>
      <c r="J40" s="65"/>
      <c r="K40" s="55"/>
      <c r="L40" s="55"/>
      <c r="M40" s="55"/>
      <c r="N40" s="51"/>
      <c r="O40" s="51"/>
      <c r="P40" s="67"/>
      <c r="Q40" s="67"/>
      <c r="R40" s="67"/>
      <c r="S40" s="55"/>
      <c r="T40" s="64"/>
      <c r="U40" s="55"/>
      <c r="V40" s="64"/>
      <c r="W40" s="69"/>
      <c r="X40" s="70"/>
      <c r="Y40" s="71"/>
      <c r="Z40" s="76"/>
      <c r="AA40" s="77"/>
      <c r="AB40" s="77"/>
      <c r="AC40" s="77"/>
      <c r="AD40" s="9"/>
      <c r="AE40" s="78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51"/>
      <c r="AT40" s="51"/>
      <c r="AU40" s="51"/>
      <c r="AV40" s="51"/>
      <c r="AW40" s="51"/>
      <c r="AX40" s="51"/>
      <c r="AY40" s="51"/>
      <c r="AZ40" s="51"/>
      <c r="BA40" s="51"/>
    </row>
    <row r="41" ht="12.75" customHeight="1">
      <c r="A41" s="51"/>
      <c r="B41" s="50"/>
      <c r="D41" s="75"/>
      <c r="E41" s="75"/>
      <c r="F41" s="51"/>
      <c r="G41" s="51"/>
      <c r="H41" s="51"/>
      <c r="I41" s="51"/>
      <c r="J41" s="82"/>
      <c r="K41" s="51"/>
      <c r="L41" s="51"/>
      <c r="M41" s="51"/>
      <c r="N41" s="51"/>
      <c r="O41" s="51"/>
      <c r="P41" s="88"/>
      <c r="Q41" s="82"/>
      <c r="R41" s="51"/>
      <c r="S41" s="51"/>
      <c r="T41" s="51"/>
      <c r="U41" s="51"/>
      <c r="V41" s="51"/>
      <c r="W41" s="51"/>
      <c r="X41" s="51"/>
      <c r="Y41" s="82"/>
      <c r="Z41" s="82"/>
      <c r="AA41" s="82"/>
      <c r="AB41" s="82"/>
      <c r="AC41" s="82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51"/>
      <c r="AT41" s="51"/>
      <c r="AU41" s="51"/>
      <c r="AV41" s="51"/>
      <c r="AW41" s="51"/>
      <c r="AX41" s="51"/>
      <c r="AY41" s="51"/>
      <c r="AZ41" s="51"/>
      <c r="BA41" s="51"/>
    </row>
    <row r="42" ht="12.75" customHeight="1">
      <c r="A42" s="51"/>
      <c r="B42" s="50"/>
      <c r="D42" s="75"/>
      <c r="E42" s="75"/>
      <c r="F42" s="51"/>
      <c r="G42" s="51"/>
      <c r="H42" s="51"/>
      <c r="I42" s="51"/>
      <c r="J42" s="82"/>
      <c r="K42" s="51"/>
      <c r="L42" s="51"/>
      <c r="M42" s="51"/>
      <c r="N42" s="51"/>
      <c r="O42" s="51"/>
      <c r="P42" s="88"/>
      <c r="Q42" s="82"/>
      <c r="R42" s="51"/>
      <c r="S42" s="51"/>
      <c r="T42" s="51"/>
      <c r="U42" s="51"/>
      <c r="V42" s="51"/>
      <c r="W42" s="51"/>
      <c r="X42" s="51"/>
      <c r="Y42" s="82"/>
      <c r="Z42" s="82"/>
      <c r="AA42" s="82"/>
      <c r="AB42" s="82"/>
      <c r="AC42" s="82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51"/>
      <c r="AT42" s="51"/>
      <c r="AU42" s="51"/>
      <c r="AV42" s="51"/>
      <c r="AW42" s="51"/>
      <c r="AX42" s="51"/>
      <c r="AY42" s="51"/>
      <c r="AZ42" s="51"/>
      <c r="BA42" s="51"/>
    </row>
    <row r="43" ht="12.75" customHeight="1">
      <c r="A43" s="51"/>
      <c r="B43" s="50"/>
      <c r="D43" s="75"/>
      <c r="E43" s="75"/>
      <c r="F43" s="51"/>
      <c r="G43" s="51"/>
      <c r="H43" s="51"/>
      <c r="I43" s="51"/>
      <c r="J43" s="82"/>
      <c r="K43" s="51"/>
      <c r="L43" s="51"/>
      <c r="M43" s="51"/>
      <c r="N43" s="51"/>
      <c r="O43" s="51"/>
      <c r="P43" s="88"/>
      <c r="Q43" s="82"/>
      <c r="R43" s="51"/>
      <c r="S43" s="51"/>
      <c r="T43" s="51"/>
      <c r="U43" s="51"/>
      <c r="V43" s="51"/>
      <c r="W43" s="51"/>
      <c r="X43" s="51"/>
      <c r="Y43" s="82"/>
      <c r="Z43" s="82"/>
      <c r="AA43" s="82"/>
      <c r="AB43" s="82"/>
      <c r="AC43" s="82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51"/>
      <c r="AT43" s="51"/>
      <c r="AU43" s="51"/>
      <c r="AV43" s="51"/>
      <c r="AW43" s="51"/>
      <c r="AX43" s="51"/>
      <c r="AY43" s="51"/>
      <c r="AZ43" s="51"/>
      <c r="BA43" s="51"/>
    </row>
    <row r="44" ht="12.75" customHeight="1">
      <c r="A44" s="51"/>
      <c r="B44" s="50"/>
      <c r="D44" s="75"/>
      <c r="E44" s="75"/>
      <c r="F44" s="51"/>
      <c r="G44" s="51"/>
      <c r="H44" s="51"/>
      <c r="I44" s="51"/>
      <c r="J44" s="82"/>
      <c r="K44" s="51"/>
      <c r="L44" s="51"/>
      <c r="M44" s="51"/>
      <c r="N44" s="51"/>
      <c r="O44" s="51"/>
      <c r="P44" s="88"/>
      <c r="Q44" s="82"/>
      <c r="R44" s="51"/>
      <c r="S44" s="51"/>
      <c r="T44" s="51"/>
      <c r="U44" s="51"/>
      <c r="V44" s="51"/>
      <c r="W44" s="51"/>
      <c r="X44" s="51"/>
      <c r="Y44" s="82"/>
      <c r="Z44" s="82"/>
      <c r="AA44" s="82"/>
      <c r="AB44" s="82"/>
      <c r="AC44" s="82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51"/>
      <c r="AT44" s="51"/>
      <c r="AU44" s="51"/>
      <c r="AV44" s="51"/>
      <c r="AW44" s="51"/>
      <c r="AX44" s="51"/>
      <c r="AY44" s="51"/>
      <c r="AZ44" s="51"/>
      <c r="BA44" s="51"/>
    </row>
    <row r="45" ht="12.75" customHeight="1">
      <c r="A45" s="51"/>
      <c r="B45" s="50"/>
      <c r="D45" s="75"/>
      <c r="E45" s="75"/>
      <c r="F45" s="51"/>
      <c r="G45" s="51"/>
      <c r="H45" s="51"/>
      <c r="I45" s="51"/>
      <c r="J45" s="82"/>
      <c r="K45" s="51"/>
      <c r="L45" s="51"/>
      <c r="M45" s="51"/>
      <c r="N45" s="51"/>
      <c r="O45" s="51"/>
      <c r="P45" s="88"/>
      <c r="Q45" s="82"/>
      <c r="R45" s="51"/>
      <c r="S45" s="51"/>
      <c r="T45" s="51"/>
      <c r="U45" s="51"/>
      <c r="V45" s="51"/>
      <c r="W45" s="51"/>
      <c r="X45" s="51"/>
      <c r="Y45" s="82"/>
      <c r="Z45" s="82"/>
      <c r="AA45" s="82"/>
      <c r="AB45" s="82"/>
      <c r="AC45" s="82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51"/>
      <c r="AT45" s="51"/>
      <c r="AU45" s="51"/>
      <c r="AV45" s="51"/>
      <c r="AW45" s="51"/>
      <c r="AX45" s="51"/>
      <c r="AY45" s="51"/>
      <c r="AZ45" s="51"/>
      <c r="BA45" s="51"/>
    </row>
    <row r="46" ht="12.75" customHeight="1">
      <c r="A46" s="51"/>
      <c r="B46" s="50"/>
      <c r="D46" s="75"/>
      <c r="E46" s="75"/>
      <c r="F46" s="51"/>
      <c r="G46" s="51"/>
      <c r="H46" s="51"/>
      <c r="I46" s="51"/>
      <c r="J46" s="82"/>
      <c r="K46" s="51"/>
      <c r="L46" s="51"/>
      <c r="M46" s="51"/>
      <c r="N46" s="51"/>
      <c r="O46" s="51"/>
      <c r="P46" s="88"/>
      <c r="Q46" s="82"/>
      <c r="R46" s="51"/>
      <c r="S46" s="51"/>
      <c r="T46" s="51"/>
      <c r="U46" s="51"/>
      <c r="V46" s="51"/>
      <c r="W46" s="51"/>
      <c r="X46" s="51"/>
      <c r="Y46" s="82"/>
      <c r="Z46" s="82"/>
      <c r="AA46" s="82"/>
      <c r="AB46" s="82"/>
      <c r="AC46" s="82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51"/>
      <c r="AT46" s="51"/>
      <c r="AU46" s="51"/>
      <c r="AV46" s="51"/>
      <c r="AW46" s="51"/>
      <c r="AX46" s="51"/>
      <c r="AY46" s="51"/>
      <c r="AZ46" s="51"/>
      <c r="BA46" s="51"/>
    </row>
    <row r="47" ht="12.75" customHeight="1">
      <c r="A47" s="51"/>
      <c r="B47" s="50"/>
      <c r="D47" s="75"/>
      <c r="E47" s="75"/>
      <c r="F47" s="51"/>
      <c r="G47" s="51"/>
      <c r="H47" s="51"/>
      <c r="I47" s="51"/>
      <c r="J47" s="82"/>
      <c r="K47" s="51"/>
      <c r="L47" s="51"/>
      <c r="M47" s="51"/>
      <c r="N47" s="51"/>
      <c r="O47" s="51"/>
      <c r="P47" s="88"/>
      <c r="Q47" s="82"/>
      <c r="R47" s="51"/>
      <c r="S47" s="51"/>
      <c r="T47" s="51"/>
      <c r="U47" s="51"/>
      <c r="V47" s="51"/>
      <c r="W47" s="51"/>
      <c r="X47" s="51"/>
      <c r="Y47" s="82"/>
      <c r="Z47" s="82"/>
      <c r="AA47" s="82"/>
      <c r="AB47" s="82"/>
      <c r="AC47" s="82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51"/>
      <c r="AT47" s="51"/>
      <c r="AU47" s="51"/>
      <c r="AV47" s="51"/>
      <c r="AW47" s="51"/>
      <c r="AX47" s="51"/>
      <c r="AY47" s="51"/>
      <c r="AZ47" s="51"/>
      <c r="BA47" s="51"/>
    </row>
    <row r="48" ht="12.75" customHeight="1">
      <c r="A48" s="51"/>
      <c r="B48" s="50"/>
      <c r="D48" s="75"/>
      <c r="E48" s="75"/>
      <c r="F48" s="51"/>
      <c r="G48" s="51"/>
      <c r="H48" s="51"/>
      <c r="I48" s="51"/>
      <c r="J48" s="82"/>
      <c r="K48" s="51"/>
      <c r="L48" s="51"/>
      <c r="M48" s="51"/>
      <c r="N48" s="51"/>
      <c r="O48" s="51"/>
      <c r="P48" s="88"/>
      <c r="Q48" s="82"/>
      <c r="R48" s="51"/>
      <c r="S48" s="51"/>
      <c r="T48" s="51"/>
      <c r="U48" s="51"/>
      <c r="V48" s="51"/>
      <c r="W48" s="51"/>
      <c r="X48" s="51"/>
      <c r="Y48" s="82"/>
      <c r="Z48" s="82"/>
      <c r="AA48" s="82"/>
      <c r="AB48" s="82"/>
      <c r="AC48" s="82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51"/>
      <c r="AT48" s="51"/>
      <c r="AU48" s="51"/>
      <c r="AV48" s="51"/>
      <c r="AW48" s="51"/>
      <c r="AX48" s="51"/>
      <c r="AY48" s="51"/>
      <c r="AZ48" s="51"/>
      <c r="BA48" s="51"/>
    </row>
    <row r="49" ht="12.75" customHeight="1">
      <c r="A49" s="51"/>
      <c r="B49" s="50"/>
      <c r="D49" s="75"/>
      <c r="E49" s="75"/>
      <c r="F49" s="51"/>
      <c r="G49" s="51"/>
      <c r="H49" s="51"/>
      <c r="I49" s="51"/>
      <c r="J49" s="82"/>
      <c r="K49" s="51"/>
      <c r="L49" s="51"/>
      <c r="M49" s="51"/>
      <c r="N49" s="51"/>
      <c r="O49" s="51"/>
      <c r="P49" s="88"/>
      <c r="Q49" s="82"/>
      <c r="R49" s="51"/>
      <c r="S49" s="51"/>
      <c r="T49" s="51"/>
      <c r="U49" s="51"/>
      <c r="V49" s="51"/>
      <c r="W49" s="51"/>
      <c r="X49" s="51"/>
      <c r="Y49" s="82"/>
      <c r="Z49" s="82"/>
      <c r="AA49" s="82"/>
      <c r="AB49" s="82"/>
      <c r="AC49" s="82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51"/>
      <c r="AT49" s="51"/>
      <c r="AU49" s="51"/>
      <c r="AV49" s="51"/>
      <c r="AW49" s="51"/>
      <c r="AX49" s="51"/>
      <c r="AY49" s="51"/>
      <c r="AZ49" s="51"/>
      <c r="BA49" s="51"/>
    </row>
    <row r="50" ht="12.75" customHeight="1">
      <c r="A50" s="51"/>
      <c r="B50" s="50"/>
      <c r="D50" s="75"/>
      <c r="E50" s="75"/>
      <c r="F50" s="51"/>
      <c r="G50" s="51"/>
      <c r="H50" s="51"/>
      <c r="I50" s="51"/>
      <c r="J50" s="82"/>
      <c r="K50" s="51"/>
      <c r="L50" s="51"/>
      <c r="M50" s="51"/>
      <c r="N50" s="51"/>
      <c r="O50" s="51"/>
      <c r="P50" s="88"/>
      <c r="Q50" s="82"/>
      <c r="R50" s="51"/>
      <c r="S50" s="51"/>
      <c r="T50" s="51"/>
      <c r="U50" s="51"/>
      <c r="V50" s="51"/>
      <c r="W50" s="51"/>
      <c r="X50" s="51"/>
      <c r="Y50" s="82"/>
      <c r="Z50" s="82"/>
      <c r="AA50" s="82"/>
      <c r="AB50" s="82"/>
      <c r="AC50" s="82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51"/>
      <c r="AT50" s="51"/>
      <c r="AU50" s="51"/>
      <c r="AV50" s="51"/>
      <c r="AW50" s="51"/>
      <c r="AX50" s="51"/>
      <c r="AY50" s="51"/>
      <c r="AZ50" s="51"/>
      <c r="BA50" s="51"/>
    </row>
    <row r="51" ht="12.75" customHeight="1">
      <c r="A51" s="51"/>
      <c r="B51" s="51"/>
      <c r="D51" s="51"/>
      <c r="E51" s="51"/>
      <c r="G51" s="51" t="s">
        <v>93</v>
      </c>
      <c r="H51" s="51" t="s">
        <v>43</v>
      </c>
      <c r="I51" s="51" t="s">
        <v>94</v>
      </c>
      <c r="J51" s="51"/>
      <c r="K51" s="51"/>
      <c r="L51" s="51"/>
      <c r="M51" s="51"/>
      <c r="N51" s="51"/>
      <c r="O51" s="18"/>
      <c r="P51" s="7"/>
      <c r="Q51" s="51" t="s">
        <v>93</v>
      </c>
      <c r="R51" s="51" t="s">
        <v>43</v>
      </c>
      <c r="S51" s="51" t="s">
        <v>94</v>
      </c>
      <c r="T51" s="51"/>
      <c r="U51" s="51"/>
      <c r="V51" s="51"/>
      <c r="W51" s="51"/>
      <c r="X51" s="51"/>
      <c r="Y51" s="7"/>
      <c r="Z51" s="7"/>
      <c r="AA51" s="51" t="s">
        <v>93</v>
      </c>
      <c r="AB51" s="51" t="s">
        <v>43</v>
      </c>
      <c r="AC51" s="51" t="s">
        <v>94</v>
      </c>
      <c r="AD51" s="51"/>
      <c r="AE51" s="51"/>
      <c r="AF51" s="51"/>
      <c r="AG51" s="51" t="s">
        <v>143</v>
      </c>
      <c r="AH51" s="51"/>
      <c r="AI51" s="51"/>
      <c r="AJ51" s="82"/>
      <c r="AK51" s="82"/>
      <c r="AL51" s="82"/>
      <c r="AM51" s="82"/>
      <c r="AO51" s="82" t="s">
        <v>126</v>
      </c>
      <c r="AP51" s="51"/>
      <c r="AQ51" s="51"/>
      <c r="AR51" s="82"/>
      <c r="AS51" s="82"/>
      <c r="AT51" s="51"/>
      <c r="AU51" s="82" t="s">
        <v>134</v>
      </c>
      <c r="AV51" s="51"/>
      <c r="AW51" s="51"/>
      <c r="AX51" s="51"/>
      <c r="AY51" s="51"/>
      <c r="AZ51" s="51"/>
      <c r="BA51" s="51"/>
    </row>
    <row r="52" ht="12.75" customHeight="1">
      <c r="A52" s="51"/>
      <c r="B52" s="51"/>
      <c r="D52" s="51"/>
      <c r="E52" s="90"/>
      <c r="F52" s="91" t="s">
        <v>144</v>
      </c>
      <c r="G52" s="92" t="s">
        <v>145</v>
      </c>
      <c r="H52" s="92" t="s">
        <v>146</v>
      </c>
      <c r="I52" s="92" t="s">
        <v>147</v>
      </c>
      <c r="J52" s="92" t="s">
        <v>148</v>
      </c>
      <c r="K52" s="51"/>
      <c r="L52" s="51"/>
      <c r="M52" s="51"/>
      <c r="N52" s="51"/>
      <c r="O52" s="18"/>
      <c r="P52" s="91" t="s">
        <v>149</v>
      </c>
      <c r="Q52" s="92" t="s">
        <v>145</v>
      </c>
      <c r="R52" s="92" t="s">
        <v>146</v>
      </c>
      <c r="S52" s="92" t="s">
        <v>147</v>
      </c>
      <c r="T52" s="92" t="s">
        <v>148</v>
      </c>
      <c r="U52" s="51"/>
      <c r="V52" s="51"/>
      <c r="W52" s="51"/>
      <c r="X52" s="51"/>
      <c r="Y52" s="93"/>
      <c r="Z52" s="91" t="s">
        <v>150</v>
      </c>
      <c r="AA52" s="92" t="s">
        <v>145</v>
      </c>
      <c r="AB52" s="92" t="s">
        <v>146</v>
      </c>
      <c r="AC52" s="92" t="s">
        <v>147</v>
      </c>
      <c r="AD52" s="92" t="s">
        <v>148</v>
      </c>
      <c r="AE52" s="51"/>
      <c r="AF52" s="51"/>
      <c r="AG52" s="9"/>
      <c r="AH52" s="9"/>
      <c r="AI52" s="94" t="s">
        <v>151</v>
      </c>
      <c r="AJ52" s="95" t="s">
        <v>152</v>
      </c>
      <c r="AK52" s="95" t="s">
        <v>94</v>
      </c>
      <c r="AL52" s="96" t="s">
        <v>95</v>
      </c>
      <c r="AM52" s="82"/>
      <c r="AO52" s="82"/>
      <c r="AP52" s="94" t="s">
        <v>151</v>
      </c>
      <c r="AQ52" s="95" t="s">
        <v>152</v>
      </c>
      <c r="AR52" s="95" t="s">
        <v>94</v>
      </c>
      <c r="AS52" s="96" t="s">
        <v>95</v>
      </c>
      <c r="AT52" s="51"/>
      <c r="AU52" s="9"/>
      <c r="AV52" s="9"/>
      <c r="AW52" s="94" t="s">
        <v>151</v>
      </c>
      <c r="AX52" s="95" t="s">
        <v>152</v>
      </c>
      <c r="AY52" s="95" t="s">
        <v>94</v>
      </c>
      <c r="AZ52" s="96" t="s">
        <v>95</v>
      </c>
      <c r="BA52" s="82"/>
    </row>
    <row r="53" ht="12.75" customHeight="1">
      <c r="A53" s="51"/>
      <c r="B53" s="51"/>
      <c r="D53" s="51"/>
      <c r="E53" s="90"/>
      <c r="F53" s="97">
        <f>'Data 8.0'!B6</f>
        <v>0.3819444444</v>
      </c>
      <c r="G53" s="15">
        <f>+'Data 8.0'!G6</f>
        <v>5.453333333</v>
      </c>
      <c r="H53" s="15">
        <f>+'Data 8.0'!H6</f>
        <v>3.78</v>
      </c>
      <c r="I53" s="98">
        <f t="shared" ref="I53:I57" si="94">G53-H53</f>
        <v>1.673333333</v>
      </c>
      <c r="J53" s="99">
        <f t="shared" ref="J53:J57" si="95">I53*100/G53</f>
        <v>30.68459658</v>
      </c>
      <c r="L53" s="51"/>
      <c r="M53" s="51"/>
      <c r="N53" s="100"/>
      <c r="O53" s="7"/>
      <c r="P53" s="15">
        <f>+'Data 7.5'!B6</f>
        <v>0.3819444444</v>
      </c>
      <c r="Q53" s="15">
        <f>+'Data 7.5'!G6</f>
        <v>3.423333333</v>
      </c>
      <c r="R53" s="15">
        <f>+'Data 7.5'!H6</f>
        <v>2.09</v>
      </c>
      <c r="S53" s="98">
        <f t="shared" ref="S53:S57" si="96">Q53-R53</f>
        <v>1.333333333</v>
      </c>
      <c r="T53" s="99">
        <f t="shared" ref="T53:T57" si="97">S53*100/Q53</f>
        <v>38.94839338</v>
      </c>
      <c r="U53" s="7"/>
      <c r="V53" s="51"/>
      <c r="W53" s="51"/>
      <c r="X53" s="100"/>
      <c r="Y53" s="10"/>
      <c r="Z53" s="15">
        <f>+'Data 7.0'!B6</f>
        <v>0.3819444444</v>
      </c>
      <c r="AA53" s="15">
        <f>+'Data 7.0'!G6</f>
        <v>6.006666667</v>
      </c>
      <c r="AB53" s="15">
        <f>+'Data 7.0'!H6</f>
        <v>4.4</v>
      </c>
      <c r="AC53" s="15">
        <f>'Data 7.0'!I6</f>
        <v>1.606666667</v>
      </c>
      <c r="AD53" s="99">
        <f t="shared" ref="AD53:AD57" si="98">AC53*100/AA53</f>
        <v>26.74805771</v>
      </c>
      <c r="AE53" s="7"/>
      <c r="AF53" s="51"/>
      <c r="AG53" s="94" t="s">
        <v>153</v>
      </c>
      <c r="AH53" s="94" t="s">
        <v>154</v>
      </c>
      <c r="AI53" s="101">
        <f>average(G53:G65)</f>
        <v>5.628666667</v>
      </c>
      <c r="AJ53" s="101">
        <f>average(H53:H59)</f>
        <v>3.983333333</v>
      </c>
      <c r="AK53" s="101">
        <f t="shared" ref="AK53:AL53" si="91">average(I53:I61)</f>
        <v>1.645333333</v>
      </c>
      <c r="AL53" s="101">
        <f t="shared" si="91"/>
        <v>29.63846988</v>
      </c>
      <c r="AM53" s="82"/>
      <c r="AN53" s="1" t="s">
        <v>153</v>
      </c>
      <c r="AO53" s="82" t="s">
        <v>154</v>
      </c>
      <c r="AP53" s="101">
        <f t="shared" ref="AP53:AS53" si="92">average(Q53:Q59)</f>
        <v>4.307333333</v>
      </c>
      <c r="AQ53" s="101">
        <f t="shared" si="92"/>
        <v>2.999333333</v>
      </c>
      <c r="AR53" s="101">
        <f t="shared" si="92"/>
        <v>1.308</v>
      </c>
      <c r="AS53" s="101">
        <f t="shared" si="92"/>
        <v>33.60819429</v>
      </c>
      <c r="AT53" s="51"/>
      <c r="AU53" s="94" t="s">
        <v>153</v>
      </c>
      <c r="AV53" s="94" t="s">
        <v>154</v>
      </c>
      <c r="AW53" s="101">
        <f t="shared" ref="AW53:AZ53" si="93">average(AA53:AA65)</f>
        <v>5.286666667</v>
      </c>
      <c r="AX53" s="101">
        <f t="shared" si="93"/>
        <v>3.578666667</v>
      </c>
      <c r="AY53" s="101">
        <f t="shared" si="93"/>
        <v>1.708</v>
      </c>
      <c r="AZ53" s="101">
        <f t="shared" si="93"/>
        <v>33.56477625</v>
      </c>
      <c r="BA53" s="82"/>
    </row>
    <row r="54" ht="12.75" customHeight="1">
      <c r="A54" s="51"/>
      <c r="B54" s="51"/>
      <c r="D54" s="51"/>
      <c r="E54" s="90"/>
      <c r="F54" s="97">
        <f>+'Data 8.0'!B7</f>
        <v>0.3958333333</v>
      </c>
      <c r="G54" s="15">
        <f>+'Data 8.0'!G7</f>
        <v>5.1</v>
      </c>
      <c r="H54" s="15">
        <f>+'Data 8.0'!H7</f>
        <v>3.56</v>
      </c>
      <c r="I54" s="98">
        <f t="shared" si="94"/>
        <v>1.54</v>
      </c>
      <c r="J54" s="99">
        <f t="shared" si="95"/>
        <v>30.19607843</v>
      </c>
      <c r="K54" s="51"/>
      <c r="L54" s="51"/>
      <c r="M54" s="51"/>
      <c r="N54" s="100"/>
      <c r="O54" s="18"/>
      <c r="P54" s="15">
        <f>+'Data 7.5'!B7</f>
        <v>0.3958333333</v>
      </c>
      <c r="Q54" s="15">
        <f>+'Data 7.5'!G7</f>
        <v>4.733333333</v>
      </c>
      <c r="R54" s="15">
        <f>+'Data 7.5'!H7</f>
        <v>3.366666667</v>
      </c>
      <c r="S54" s="98">
        <f t="shared" si="96"/>
        <v>1.366666667</v>
      </c>
      <c r="T54" s="99">
        <f t="shared" si="97"/>
        <v>28.87323944</v>
      </c>
      <c r="U54" s="51"/>
      <c r="V54" s="51"/>
      <c r="W54" s="51"/>
      <c r="X54" s="100"/>
      <c r="Y54" s="10"/>
      <c r="Z54" s="15">
        <f>+'Data 7.0'!B7</f>
        <v>0.3958333333</v>
      </c>
      <c r="AA54" s="15">
        <f>+'Data 7.0'!G7</f>
        <v>6.09</v>
      </c>
      <c r="AB54" s="15">
        <f>+'Data 7.0'!H7</f>
        <v>4.31</v>
      </c>
      <c r="AC54" s="15">
        <f>+'Data 7.0'!I7</f>
        <v>1.78</v>
      </c>
      <c r="AD54" s="99">
        <f t="shared" si="98"/>
        <v>29.22824302</v>
      </c>
      <c r="AE54" s="51"/>
      <c r="AF54" s="51"/>
      <c r="AG54" s="51"/>
      <c r="AH54" s="51"/>
      <c r="AI54" s="100"/>
      <c r="AJ54" s="82"/>
      <c r="AK54" s="82"/>
      <c r="AL54" s="82"/>
      <c r="AM54" s="82"/>
      <c r="AO54" s="82"/>
      <c r="AP54" s="51"/>
      <c r="AQ54" s="51"/>
      <c r="AR54" s="82"/>
      <c r="AS54" s="82"/>
      <c r="AT54" s="51"/>
      <c r="AU54" s="51"/>
      <c r="AV54" s="51"/>
      <c r="AW54" s="51"/>
      <c r="AX54" s="51"/>
      <c r="AY54" s="51"/>
      <c r="AZ54" s="51"/>
      <c r="BA54" s="51"/>
    </row>
    <row r="55" ht="12.75" customHeight="1">
      <c r="A55" s="51"/>
      <c r="B55" s="51"/>
      <c r="D55" s="51"/>
      <c r="E55" s="90"/>
      <c r="F55" s="97">
        <f>+'Data 8.0'!B8</f>
        <v>0.4097222222</v>
      </c>
      <c r="G55" s="15">
        <f>+'Data 8.0'!G8</f>
        <v>7.19</v>
      </c>
      <c r="H55" s="15">
        <f>+'Data 8.0'!H8</f>
        <v>5.436666667</v>
      </c>
      <c r="I55" s="98">
        <f t="shared" si="94"/>
        <v>1.753333333</v>
      </c>
      <c r="J55" s="99">
        <f t="shared" si="95"/>
        <v>24.38572091</v>
      </c>
      <c r="L55" s="51"/>
      <c r="M55" s="51"/>
      <c r="N55" s="51"/>
      <c r="O55" s="18"/>
      <c r="P55" s="15">
        <f>+'Data 7.5'!B8</f>
        <v>0.4097222222</v>
      </c>
      <c r="Q55" s="15">
        <f>+'Data 7.5'!G8</f>
        <v>5.75</v>
      </c>
      <c r="R55" s="15">
        <f>+'Data 7.5'!H8</f>
        <v>4.31</v>
      </c>
      <c r="S55" s="98">
        <f t="shared" si="96"/>
        <v>1.44</v>
      </c>
      <c r="T55" s="99">
        <f t="shared" si="97"/>
        <v>25.04347826</v>
      </c>
      <c r="U55" s="7"/>
      <c r="V55" s="51"/>
      <c r="W55" s="51"/>
      <c r="X55" s="51"/>
      <c r="Y55" s="10"/>
      <c r="Z55" s="15">
        <f>+'Data 7.0'!B8</f>
        <v>0.4097222222</v>
      </c>
      <c r="AA55" s="15">
        <f>+'Data 7.0'!G8</f>
        <v>3.646666667</v>
      </c>
      <c r="AB55" s="15">
        <f>+'Data 7.0'!H8</f>
        <v>1.91</v>
      </c>
      <c r="AC55" s="15">
        <f>+'Data 7.0'!I8</f>
        <v>1.736666667</v>
      </c>
      <c r="AD55" s="99">
        <f t="shared" si="98"/>
        <v>47.62340037</v>
      </c>
      <c r="AE55" s="7"/>
      <c r="AF55" s="51"/>
      <c r="AG55" s="51"/>
      <c r="AH55" s="51"/>
      <c r="AI55" s="51"/>
      <c r="AJ55" s="82"/>
      <c r="AK55" s="82"/>
      <c r="AL55" s="82"/>
      <c r="AM55" s="82"/>
      <c r="AN55" s="82"/>
      <c r="AO55" s="51"/>
      <c r="AP55" s="51"/>
      <c r="AQ55" s="82"/>
      <c r="AR55" s="82"/>
      <c r="AS55" s="51"/>
      <c r="AT55" s="51"/>
      <c r="AU55" s="51"/>
      <c r="AV55" s="51"/>
      <c r="AW55" s="51"/>
      <c r="AX55" s="51"/>
      <c r="AY55" s="51"/>
      <c r="AZ55" s="51"/>
      <c r="BA55" s="51"/>
    </row>
    <row r="56" ht="12.75" customHeight="1">
      <c r="A56" s="51"/>
      <c r="B56" s="51"/>
      <c r="D56" s="51"/>
      <c r="E56" s="90"/>
      <c r="F56" s="97">
        <f>+'Data 8.0'!B9</f>
        <v>0.4236111111</v>
      </c>
      <c r="G56" s="15">
        <f>+'Data 8.0'!G9</f>
        <v>5.486666667</v>
      </c>
      <c r="H56" s="15">
        <f>+'Data 8.0'!H9</f>
        <v>3.876666667</v>
      </c>
      <c r="I56" s="98">
        <f t="shared" si="94"/>
        <v>1.61</v>
      </c>
      <c r="J56" s="99">
        <f t="shared" si="95"/>
        <v>29.34386391</v>
      </c>
      <c r="L56" s="51"/>
      <c r="M56" s="51"/>
      <c r="N56" s="51"/>
      <c r="O56" s="18"/>
      <c r="P56" s="15">
        <f>+'Data 7.5'!B9</f>
        <v>0.4236111111</v>
      </c>
      <c r="Q56" s="15">
        <f>+'Data 7.5'!G9</f>
        <v>5.456666667</v>
      </c>
      <c r="R56" s="15">
        <f>+'Data 7.5'!H9</f>
        <v>4.183333333</v>
      </c>
      <c r="S56" s="98">
        <f t="shared" si="96"/>
        <v>1.273333333</v>
      </c>
      <c r="T56" s="99">
        <f t="shared" si="97"/>
        <v>23.33536958</v>
      </c>
      <c r="U56" s="7"/>
      <c r="V56" s="51"/>
      <c r="W56" s="51"/>
      <c r="X56" s="51"/>
      <c r="Y56" s="10"/>
      <c r="Z56" s="15">
        <f>+'Data 7.0'!B9</f>
        <v>0.4236111111</v>
      </c>
      <c r="AA56" s="15">
        <f>+'Data 7.0'!G9</f>
        <v>6.15</v>
      </c>
      <c r="AB56" s="15">
        <f>+'Data 7.0'!H9</f>
        <v>4.236666667</v>
      </c>
      <c r="AC56" s="15">
        <f>+'Data 7.0'!I9</f>
        <v>1.913333333</v>
      </c>
      <c r="AD56" s="99">
        <f t="shared" si="98"/>
        <v>31.11111111</v>
      </c>
      <c r="AE56" s="7"/>
      <c r="AF56" s="51"/>
      <c r="AG56" s="51"/>
      <c r="AH56" s="51"/>
      <c r="AI56" s="51"/>
      <c r="AJ56" s="83"/>
      <c r="AK56" s="83"/>
      <c r="AL56" s="83"/>
      <c r="AM56" s="83"/>
      <c r="AN56" s="83"/>
      <c r="AO56" s="50"/>
      <c r="AP56" s="50"/>
      <c r="AQ56" s="83"/>
      <c r="AR56" s="83"/>
      <c r="AS56" s="51"/>
      <c r="AT56" s="51"/>
      <c r="AU56" s="51"/>
      <c r="AV56" s="51"/>
      <c r="AW56" s="51"/>
      <c r="AX56" s="51"/>
      <c r="AY56" s="51"/>
      <c r="AZ56" s="51"/>
      <c r="BA56" s="51"/>
    </row>
    <row r="57" ht="12.75" customHeight="1">
      <c r="A57" s="51"/>
      <c r="B57" s="51"/>
      <c r="C57" s="51"/>
      <c r="D57" s="51"/>
      <c r="E57" s="90"/>
      <c r="F57" s="97">
        <f>+'Data 8.0'!B10</f>
        <v>0.4375</v>
      </c>
      <c r="G57" s="15">
        <f>+'Data 8.0'!G10</f>
        <v>4.913333333</v>
      </c>
      <c r="H57" s="15">
        <f>+'Data 8.0'!H10</f>
        <v>3.263333333</v>
      </c>
      <c r="I57" s="98">
        <f t="shared" si="94"/>
        <v>1.65</v>
      </c>
      <c r="J57" s="99">
        <f t="shared" si="95"/>
        <v>33.58208955</v>
      </c>
      <c r="L57" s="51"/>
      <c r="M57" s="51"/>
      <c r="N57" s="51"/>
      <c r="O57" s="18"/>
      <c r="P57" s="15">
        <f>+'Data 7.5'!B10</f>
        <v>0.4375</v>
      </c>
      <c r="Q57" s="15">
        <f>+'Data 7.5'!G10</f>
        <v>2.173333333</v>
      </c>
      <c r="R57" s="15">
        <f>+'Data 7.5'!H10</f>
        <v>1.046666667</v>
      </c>
      <c r="S57" s="98">
        <f t="shared" si="96"/>
        <v>1.126666667</v>
      </c>
      <c r="T57" s="99">
        <f t="shared" si="97"/>
        <v>51.8404908</v>
      </c>
      <c r="U57" s="7"/>
      <c r="V57" s="51"/>
      <c r="W57" s="51"/>
      <c r="X57" s="51"/>
      <c r="Y57" s="10"/>
      <c r="Z57" s="15">
        <f>+'Data 7.0'!B10</f>
        <v>0.4375</v>
      </c>
      <c r="AA57" s="15">
        <f>+'Data 7.0'!G10</f>
        <v>4.54</v>
      </c>
      <c r="AB57" s="15">
        <f>+'Data 7.0'!H10</f>
        <v>3.036666667</v>
      </c>
      <c r="AC57" s="15">
        <f>+'Data 7.0'!I10</f>
        <v>1.503333333</v>
      </c>
      <c r="AD57" s="99">
        <f t="shared" si="98"/>
        <v>33.11306902</v>
      </c>
      <c r="AE57" s="7"/>
      <c r="AF57" s="51"/>
      <c r="AG57" s="51"/>
      <c r="AH57" s="51"/>
      <c r="AI57" s="51"/>
      <c r="AJ57" s="82"/>
      <c r="AK57" s="82"/>
      <c r="AL57" s="82"/>
      <c r="AM57" s="82"/>
      <c r="AN57" s="82"/>
      <c r="AO57" s="51"/>
      <c r="AP57" s="51"/>
      <c r="AQ57" s="82"/>
      <c r="AR57" s="82"/>
      <c r="AS57" s="51"/>
      <c r="AT57" s="51"/>
      <c r="AU57" s="51"/>
      <c r="AV57" s="51"/>
      <c r="AW57" s="51"/>
      <c r="AX57" s="51"/>
      <c r="AY57" s="51"/>
      <c r="AZ57" s="51"/>
      <c r="BA57" s="51"/>
    </row>
    <row r="58" ht="12.75" customHeight="1">
      <c r="A58" s="51"/>
      <c r="B58" s="51"/>
      <c r="C58" s="51"/>
      <c r="D58" s="51"/>
      <c r="E58" s="90"/>
      <c r="F58" s="97"/>
      <c r="G58" s="15"/>
      <c r="H58" s="15"/>
      <c r="I58" s="98"/>
      <c r="J58" s="99"/>
      <c r="L58" s="51"/>
      <c r="M58" s="51"/>
      <c r="N58" s="51"/>
      <c r="O58" s="18"/>
      <c r="P58" s="15"/>
      <c r="Q58" s="15"/>
      <c r="R58" s="15"/>
      <c r="S58" s="98"/>
      <c r="T58" s="99"/>
      <c r="U58" s="7"/>
      <c r="V58" s="51"/>
      <c r="W58" s="51"/>
      <c r="X58" s="51"/>
      <c r="Y58" s="10"/>
      <c r="Z58" s="15" t="str">
        <f>+'Data 7.0'!B11</f>
        <v/>
      </c>
      <c r="AA58" s="15" t="str">
        <f>+'Data 7.0'!G11</f>
        <v/>
      </c>
      <c r="AB58" s="15" t="str">
        <f>+'Data 7.0'!H11</f>
        <v/>
      </c>
      <c r="AC58" s="15" t="str">
        <f>+'Data 7.0'!I11</f>
        <v/>
      </c>
      <c r="AD58" s="99"/>
      <c r="AE58" s="7"/>
      <c r="AF58" s="51"/>
      <c r="AG58" s="51"/>
      <c r="AH58" s="51"/>
      <c r="AI58" s="51"/>
      <c r="AJ58" s="82"/>
      <c r="AK58" s="82"/>
      <c r="AL58" s="82"/>
      <c r="AM58" s="82"/>
      <c r="AN58" s="82"/>
      <c r="AO58" s="51"/>
      <c r="AP58" s="51"/>
      <c r="AQ58" s="82"/>
      <c r="AR58" s="82"/>
      <c r="AS58" s="51"/>
      <c r="AT58" s="51"/>
      <c r="AU58" s="51"/>
      <c r="AV58" s="51"/>
      <c r="AW58" s="51"/>
      <c r="AX58" s="51"/>
      <c r="AY58" s="51"/>
      <c r="AZ58" s="51"/>
      <c r="BA58" s="51"/>
    </row>
    <row r="59" ht="12.75" customHeight="1">
      <c r="A59" s="51"/>
      <c r="B59" s="51"/>
      <c r="C59" s="51"/>
      <c r="D59" s="51"/>
      <c r="E59" s="90"/>
      <c r="F59" s="97" t="str">
        <f>+'Data 8.0'!B12</f>
        <v/>
      </c>
      <c r="G59" s="15" t="str">
        <f>+'Data 8.0'!G12</f>
        <v/>
      </c>
      <c r="H59" s="15" t="str">
        <f>+'Data 8.0'!H12</f>
        <v/>
      </c>
      <c r="I59" s="98"/>
      <c r="J59" s="99"/>
      <c r="K59" s="51"/>
      <c r="L59" s="51"/>
      <c r="M59" s="51"/>
      <c r="N59" s="51"/>
      <c r="O59" s="18"/>
      <c r="P59" s="15" t="str">
        <f>+'Data 7.5'!B12</f>
        <v/>
      </c>
      <c r="Q59" s="15" t="str">
        <f>+'Data 7.5'!G12</f>
        <v/>
      </c>
      <c r="R59" s="15" t="str">
        <f>+'Data 7.5'!H12</f>
        <v/>
      </c>
      <c r="S59" s="98"/>
      <c r="T59" s="99"/>
      <c r="U59" s="51"/>
      <c r="V59" s="51"/>
      <c r="W59" s="51"/>
      <c r="X59" s="51"/>
      <c r="Y59" s="10"/>
      <c r="Z59" s="15" t="str">
        <f>+'Data 7.0'!B12</f>
        <v/>
      </c>
      <c r="AA59" s="15" t="str">
        <f>+'Data 7.0'!G12</f>
        <v/>
      </c>
      <c r="AB59" s="15" t="str">
        <f>+'Data 7.0'!H12</f>
        <v/>
      </c>
      <c r="AC59" s="15" t="str">
        <f>+'Data 7.0'!I12</f>
        <v/>
      </c>
      <c r="AD59" s="99"/>
      <c r="AE59" s="51"/>
      <c r="AF59" s="51"/>
      <c r="AG59" s="51"/>
      <c r="AH59" s="51"/>
      <c r="AI59" s="51"/>
      <c r="AJ59" s="82"/>
      <c r="AK59" s="82"/>
      <c r="AL59" s="82"/>
      <c r="AM59" s="82"/>
      <c r="AN59" s="82"/>
      <c r="AO59" s="51"/>
      <c r="AP59" s="51"/>
      <c r="AQ59" s="82"/>
      <c r="AR59" s="82"/>
      <c r="AS59" s="51"/>
      <c r="AT59" s="51"/>
      <c r="AU59" s="51"/>
      <c r="AV59" s="51"/>
      <c r="AW59" s="51"/>
      <c r="AX59" s="51"/>
      <c r="AY59" s="51"/>
      <c r="AZ59" s="51"/>
      <c r="BA59" s="51"/>
    </row>
    <row r="60" ht="12.75" customHeight="1">
      <c r="A60" s="51"/>
      <c r="B60" s="51"/>
      <c r="C60" s="51"/>
      <c r="D60" s="51"/>
      <c r="E60" s="90"/>
      <c r="F60" s="20" t="str">
        <f>+'Data 8.0'!B13</f>
        <v/>
      </c>
      <c r="G60" s="15" t="str">
        <f>+'Data 8.0'!G13</f>
        <v/>
      </c>
      <c r="H60" s="15" t="str">
        <f>+'Data 8.0'!H13</f>
        <v/>
      </c>
      <c r="I60" s="98"/>
      <c r="J60" s="99"/>
      <c r="K60" s="51"/>
      <c r="L60" s="51"/>
      <c r="M60" s="51"/>
      <c r="N60" s="51"/>
      <c r="O60" s="18"/>
      <c r="P60" s="20"/>
      <c r="Q60" s="15"/>
      <c r="R60" s="15"/>
      <c r="S60" s="98"/>
      <c r="T60" s="99"/>
      <c r="U60" s="51"/>
      <c r="V60" s="51"/>
      <c r="W60" s="51"/>
      <c r="X60" s="51"/>
      <c r="Y60" s="10"/>
      <c r="Z60" s="102"/>
      <c r="AA60" s="15"/>
      <c r="AB60" s="15"/>
      <c r="AC60" s="98"/>
      <c r="AD60" s="99"/>
      <c r="AE60" s="51"/>
      <c r="AF60" s="51"/>
      <c r="AG60" s="51"/>
      <c r="AH60" s="51"/>
      <c r="AI60" s="51"/>
      <c r="AJ60" s="82"/>
      <c r="AK60" s="82"/>
      <c r="AL60" s="82"/>
      <c r="AM60" s="82"/>
      <c r="AN60" s="82"/>
      <c r="AO60" s="51"/>
      <c r="AP60" s="51"/>
      <c r="AQ60" s="82"/>
      <c r="AR60" s="82"/>
      <c r="AS60" s="51"/>
      <c r="AT60" s="51"/>
      <c r="AU60" s="51"/>
      <c r="AV60" s="51"/>
      <c r="AW60" s="51"/>
      <c r="AX60" s="51"/>
      <c r="AY60" s="51"/>
      <c r="AZ60" s="51"/>
      <c r="BA60" s="51"/>
    </row>
    <row r="61" ht="12.75" customHeight="1">
      <c r="A61" s="51"/>
      <c r="B61" s="51"/>
      <c r="C61" s="51"/>
      <c r="D61" s="51"/>
      <c r="E61" s="90"/>
      <c r="F61" s="20" t="str">
        <f>+'Data 8.0'!B14</f>
        <v/>
      </c>
      <c r="G61" s="15" t="str">
        <f>+'Data 8.0'!G14</f>
        <v/>
      </c>
      <c r="H61" s="15" t="str">
        <f>+'Data 8.0'!H14</f>
        <v/>
      </c>
      <c r="I61" s="98"/>
      <c r="J61" s="99"/>
      <c r="L61" s="51"/>
      <c r="M61" s="51"/>
      <c r="N61" s="51"/>
      <c r="O61" s="18"/>
      <c r="P61" s="20"/>
      <c r="Q61" s="15"/>
      <c r="R61" s="15"/>
      <c r="S61" s="98"/>
      <c r="T61" s="99"/>
      <c r="U61" s="7"/>
      <c r="V61" s="51"/>
      <c r="W61" s="51"/>
      <c r="X61" s="51"/>
      <c r="Y61" s="10"/>
      <c r="Z61" s="102"/>
      <c r="AA61" s="15"/>
      <c r="AB61" s="15"/>
      <c r="AC61" s="98"/>
      <c r="AD61" s="99"/>
      <c r="AE61" s="7"/>
      <c r="AF61" s="51"/>
      <c r="AG61" s="51"/>
      <c r="AH61" s="51"/>
      <c r="AI61" s="51"/>
      <c r="AJ61" s="82"/>
      <c r="AK61" s="82"/>
      <c r="AL61" s="82"/>
      <c r="AM61" s="82"/>
      <c r="AN61" s="82"/>
      <c r="AO61" s="51"/>
      <c r="AP61" s="51"/>
      <c r="AQ61" s="82"/>
      <c r="AR61" s="82"/>
      <c r="AS61" s="51"/>
      <c r="AT61" s="51"/>
      <c r="AU61" s="51"/>
      <c r="AV61" s="51"/>
      <c r="AW61" s="51"/>
      <c r="AX61" s="51"/>
      <c r="AY61" s="51"/>
      <c r="AZ61" s="51"/>
      <c r="BA61" s="51"/>
    </row>
    <row r="62" ht="12.75" customHeight="1">
      <c r="A62" s="51"/>
      <c r="B62" s="51"/>
      <c r="C62" s="51"/>
      <c r="D62" s="51"/>
      <c r="E62" s="90"/>
      <c r="F62" s="20" t="str">
        <f>+'Data 8.0'!B15</f>
        <v/>
      </c>
      <c r="G62" s="15" t="str">
        <f>+'Data 8.0'!G15</f>
        <v/>
      </c>
      <c r="H62" s="15" t="str">
        <f>+'Data 8.0'!H15</f>
        <v/>
      </c>
      <c r="I62" s="98"/>
      <c r="J62" s="99"/>
      <c r="L62" s="51"/>
      <c r="M62" s="51"/>
      <c r="N62" s="51"/>
      <c r="O62" s="18"/>
      <c r="P62" s="20"/>
      <c r="Q62" s="15"/>
      <c r="R62" s="15"/>
      <c r="S62" s="98"/>
      <c r="T62" s="99"/>
      <c r="U62" s="7"/>
      <c r="V62" s="51"/>
      <c r="W62" s="51"/>
      <c r="X62" s="51"/>
      <c r="Y62" s="10"/>
      <c r="Z62" s="102"/>
      <c r="AB62" s="15"/>
      <c r="AC62" s="98"/>
      <c r="AD62" s="99"/>
      <c r="AE62" s="7"/>
      <c r="AF62" s="51"/>
      <c r="AG62" s="51"/>
      <c r="AH62" s="51"/>
      <c r="AI62" s="51"/>
      <c r="AJ62" s="82"/>
      <c r="AK62" s="82"/>
      <c r="AL62" s="82"/>
      <c r="AM62" s="82"/>
      <c r="AN62" s="82"/>
      <c r="AO62" s="51"/>
      <c r="AP62" s="51"/>
      <c r="AQ62" s="82"/>
      <c r="AR62" s="82"/>
      <c r="AS62" s="51"/>
      <c r="AT62" s="51"/>
      <c r="AU62" s="51"/>
      <c r="AV62" s="51"/>
      <c r="AW62" s="51"/>
      <c r="AX62" s="51"/>
      <c r="AY62" s="51"/>
      <c r="AZ62" s="51"/>
      <c r="BA62" s="51"/>
    </row>
    <row r="63" ht="12.75" customHeight="1">
      <c r="A63" s="51"/>
      <c r="B63" s="51"/>
      <c r="C63" s="51"/>
      <c r="D63" s="51"/>
      <c r="E63" s="51"/>
      <c r="F63" s="20" t="str">
        <f>+'Data 8.0'!B16</f>
        <v/>
      </c>
      <c r="G63" s="15" t="str">
        <f>+'Data 8.0'!G16</f>
        <v/>
      </c>
      <c r="H63" s="15" t="str">
        <f>+'Data 8.0'!H16</f>
        <v/>
      </c>
      <c r="I63" s="98"/>
      <c r="J63" s="99"/>
      <c r="L63" s="51"/>
      <c r="M63" s="51"/>
      <c r="N63" s="51"/>
      <c r="O63" s="51"/>
      <c r="P63" s="20"/>
      <c r="Q63" s="15"/>
      <c r="R63" s="15"/>
      <c r="S63" s="98"/>
      <c r="T63" s="99"/>
      <c r="U63" s="7"/>
      <c r="V63" s="51"/>
      <c r="W63" s="51"/>
      <c r="X63" s="51"/>
      <c r="Y63" s="10"/>
      <c r="Z63" s="102"/>
      <c r="AA63" s="15"/>
      <c r="AB63" s="15"/>
      <c r="AC63" s="98"/>
      <c r="AD63" s="99"/>
      <c r="AE63" s="7"/>
      <c r="AF63" s="51"/>
      <c r="AG63" s="51"/>
      <c r="AH63" s="51"/>
      <c r="AI63" s="51"/>
      <c r="AJ63" s="82"/>
      <c r="AK63" s="82"/>
      <c r="AL63" s="82"/>
      <c r="AM63" s="82"/>
      <c r="AN63" s="82"/>
      <c r="AO63" s="51"/>
      <c r="AP63" s="51"/>
      <c r="AQ63" s="82"/>
      <c r="AR63" s="82"/>
      <c r="AS63" s="51"/>
      <c r="AT63" s="51"/>
      <c r="AU63" s="51"/>
      <c r="AV63" s="51"/>
      <c r="AW63" s="51"/>
      <c r="AX63" s="51"/>
      <c r="AY63" s="51"/>
      <c r="AZ63" s="51"/>
      <c r="BA63" s="51"/>
    </row>
    <row r="64" ht="12.75" customHeight="1">
      <c r="A64" s="51"/>
      <c r="B64" s="51"/>
      <c r="C64" s="51"/>
      <c r="D64" s="51"/>
      <c r="E64" s="51"/>
      <c r="F64" s="20" t="str">
        <f>+'Data 8.0'!B17</f>
        <v/>
      </c>
      <c r="G64" s="15" t="str">
        <f>+'Data 8.0'!G17</f>
        <v/>
      </c>
      <c r="H64" s="15" t="str">
        <f>+'Data 8.0'!H17</f>
        <v/>
      </c>
      <c r="I64" s="98"/>
      <c r="J64" s="99"/>
      <c r="K64" s="51"/>
      <c r="L64" s="51"/>
      <c r="M64" s="51"/>
      <c r="N64" s="51"/>
      <c r="O64" s="51"/>
      <c r="P64" s="20"/>
      <c r="Q64" s="15"/>
      <c r="R64" s="15"/>
      <c r="S64" s="98"/>
      <c r="T64" s="99"/>
      <c r="U64" s="51"/>
      <c r="V64" s="51"/>
      <c r="W64" s="51"/>
      <c r="X64" s="51"/>
      <c r="Y64" s="10"/>
      <c r="Z64" s="102"/>
      <c r="AA64" s="15"/>
      <c r="AB64" s="15"/>
      <c r="AC64" s="98"/>
      <c r="AD64" s="99"/>
      <c r="AE64" s="51"/>
      <c r="AF64" s="51"/>
      <c r="AG64" s="51"/>
      <c r="AH64" s="51"/>
      <c r="AI64" s="51"/>
      <c r="AJ64" s="82"/>
      <c r="AK64" s="82"/>
      <c r="AL64" s="82"/>
      <c r="AM64" s="82"/>
      <c r="AN64" s="82"/>
      <c r="AO64" s="51"/>
      <c r="AP64" s="51"/>
      <c r="AQ64" s="82"/>
      <c r="AR64" s="82"/>
      <c r="AS64" s="51"/>
      <c r="AT64" s="51"/>
      <c r="AU64" s="51"/>
      <c r="AV64" s="51"/>
      <c r="AW64" s="51"/>
      <c r="AX64" s="51"/>
      <c r="AY64" s="51"/>
      <c r="AZ64" s="51"/>
      <c r="BA64" s="51"/>
    </row>
    <row r="65" ht="12.75" customHeight="1">
      <c r="A65" s="51"/>
      <c r="B65" s="51"/>
      <c r="C65" s="51"/>
      <c r="D65" s="51"/>
      <c r="E65" s="51"/>
      <c r="F65" s="20" t="str">
        <f>+'Data 8.0'!B18</f>
        <v/>
      </c>
      <c r="G65" s="15" t="str">
        <f>+'Data 8.0'!G18</f>
        <v/>
      </c>
      <c r="H65" s="15" t="str">
        <f>+'Data 8.0'!H18</f>
        <v/>
      </c>
      <c r="I65" s="98"/>
      <c r="J65" s="99"/>
      <c r="K65" s="51"/>
      <c r="L65" s="51"/>
      <c r="M65" s="51"/>
      <c r="N65" s="51"/>
      <c r="O65" s="51"/>
      <c r="P65" s="20"/>
      <c r="Q65" s="15"/>
      <c r="R65" s="15"/>
      <c r="S65" s="98"/>
      <c r="T65" s="99"/>
      <c r="U65" s="51"/>
      <c r="V65" s="51"/>
      <c r="W65" s="51"/>
      <c r="X65" s="51"/>
      <c r="Y65" s="10"/>
      <c r="Z65" s="102"/>
      <c r="AA65" s="15"/>
      <c r="AB65" s="15"/>
      <c r="AC65" s="98"/>
      <c r="AD65" s="99"/>
      <c r="AE65" s="51"/>
      <c r="AF65" s="51"/>
      <c r="AG65" s="51"/>
      <c r="AH65" s="51"/>
      <c r="AI65" s="51"/>
      <c r="AJ65" s="82"/>
      <c r="AK65" s="82"/>
      <c r="AL65" s="82"/>
      <c r="AM65" s="82"/>
      <c r="AN65" s="82"/>
      <c r="AO65" s="51"/>
      <c r="AP65" s="51"/>
      <c r="AQ65" s="82"/>
      <c r="AR65" s="82"/>
      <c r="AS65" s="51"/>
      <c r="AT65" s="51"/>
      <c r="AU65" s="51"/>
      <c r="AV65" s="51"/>
      <c r="AW65" s="51"/>
      <c r="AX65" s="51"/>
      <c r="AY65" s="51"/>
      <c r="AZ65" s="51"/>
      <c r="BA65" s="51"/>
    </row>
    <row r="66" ht="12.75" customHeight="1">
      <c r="A66" s="51"/>
      <c r="B66" s="51"/>
      <c r="C66" s="51"/>
      <c r="D66" s="51"/>
      <c r="E66" s="51"/>
      <c r="F66" s="12" t="s">
        <v>155</v>
      </c>
      <c r="G66" s="15">
        <f>AVERAGE(G53:G59)</f>
        <v>5.628666667</v>
      </c>
      <c r="H66" s="15">
        <f t="shared" ref="H66:J66" si="99">AVERAGE(H53:H65)</f>
        <v>3.983333333</v>
      </c>
      <c r="I66" s="15">
        <f t="shared" si="99"/>
        <v>1.645333333</v>
      </c>
      <c r="J66" s="15">
        <f t="shared" si="99"/>
        <v>29.63846988</v>
      </c>
      <c r="K66" s="7" t="s">
        <v>156</v>
      </c>
      <c r="L66" s="51"/>
      <c r="M66" s="51"/>
      <c r="N66" s="51"/>
      <c r="O66" s="51"/>
      <c r="P66" s="12" t="s">
        <v>155</v>
      </c>
      <c r="Q66" s="15">
        <f t="shared" ref="Q66:T66" si="100">AVERAGE(Q53:Q65)</f>
        <v>4.307333333</v>
      </c>
      <c r="R66" s="15">
        <f t="shared" si="100"/>
        <v>2.999333333</v>
      </c>
      <c r="S66" s="15">
        <f t="shared" si="100"/>
        <v>1.308</v>
      </c>
      <c r="T66" s="15">
        <f t="shared" si="100"/>
        <v>33.60819429</v>
      </c>
      <c r="U66" s="7" t="s">
        <v>156</v>
      </c>
      <c r="V66" s="51"/>
      <c r="W66" s="51"/>
      <c r="X66" s="51"/>
      <c r="Y66" s="7"/>
      <c r="Z66" s="12" t="s">
        <v>155</v>
      </c>
      <c r="AA66" s="15">
        <f t="shared" ref="AA66:AD66" si="101">AVERAGE(AA53:AA65)</f>
        <v>5.286666667</v>
      </c>
      <c r="AB66" s="15">
        <f t="shared" si="101"/>
        <v>3.578666667</v>
      </c>
      <c r="AC66" s="15">
        <f t="shared" si="101"/>
        <v>1.708</v>
      </c>
      <c r="AD66" s="15">
        <f t="shared" si="101"/>
        <v>33.56477625</v>
      </c>
      <c r="AE66" s="7"/>
      <c r="AF66" s="51"/>
      <c r="AG66" s="51"/>
      <c r="AH66" s="51"/>
      <c r="AI66" s="51"/>
      <c r="AJ66" s="82"/>
      <c r="AK66" s="82"/>
      <c r="AL66" s="82"/>
      <c r="AM66" s="82"/>
      <c r="AN66" s="82"/>
      <c r="AO66" s="51"/>
      <c r="AP66" s="51"/>
      <c r="AQ66" s="82"/>
      <c r="AR66" s="82"/>
      <c r="AS66" s="51"/>
      <c r="AT66" s="51"/>
      <c r="AU66" s="51"/>
      <c r="AV66" s="51"/>
      <c r="AW66" s="51"/>
      <c r="AX66" s="51"/>
      <c r="AY66" s="51"/>
      <c r="AZ66" s="51"/>
      <c r="BA66" s="51"/>
    </row>
    <row r="67" ht="12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103"/>
      <c r="L67" s="51"/>
      <c r="M67" s="51"/>
      <c r="N67" s="51"/>
      <c r="O67" s="51"/>
      <c r="P67" s="51"/>
      <c r="Q67" s="51"/>
      <c r="R67" s="51"/>
      <c r="S67" s="51"/>
      <c r="T67" s="51"/>
      <c r="U67" s="103"/>
      <c r="V67" s="51"/>
      <c r="W67" s="51"/>
      <c r="X67" s="51"/>
      <c r="Y67" s="51"/>
      <c r="Z67" s="51"/>
      <c r="AA67" s="51"/>
      <c r="AB67" s="51"/>
      <c r="AC67" s="51"/>
      <c r="AD67" s="51"/>
      <c r="AE67" s="103"/>
      <c r="AF67" s="51"/>
      <c r="AG67" s="51"/>
      <c r="AH67" s="51"/>
      <c r="AI67" s="51"/>
      <c r="AJ67" s="83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</row>
    <row r="68" ht="12.75" customHeight="1">
      <c r="A68" s="51" t="s">
        <v>157</v>
      </c>
      <c r="B68" s="51" t="s">
        <v>158</v>
      </c>
      <c r="C68" s="51"/>
      <c r="D68" s="51"/>
      <c r="E68" s="51"/>
      <c r="F68" s="51"/>
      <c r="G68" s="51"/>
      <c r="H68" s="51"/>
      <c r="I68" s="51"/>
      <c r="J68" s="51"/>
      <c r="K68" s="51" t="s">
        <v>159</v>
      </c>
      <c r="L68" s="51"/>
      <c r="M68" s="51" t="s">
        <v>160</v>
      </c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82"/>
      <c r="AF68" s="51"/>
      <c r="AG68" s="51"/>
      <c r="AH68" s="51"/>
      <c r="AI68" s="82"/>
      <c r="AJ68" s="82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</row>
    <row r="69" ht="12.75" customHeight="1">
      <c r="A69" s="51" t="s">
        <v>161</v>
      </c>
      <c r="B69" s="51" t="s">
        <v>162</v>
      </c>
      <c r="C69" s="51"/>
      <c r="D69" s="51"/>
      <c r="E69" s="51"/>
      <c r="F69" s="51"/>
      <c r="G69" s="51"/>
      <c r="H69" s="51"/>
      <c r="I69" s="51"/>
      <c r="J69" s="51"/>
      <c r="K69" s="51" t="s">
        <v>163</v>
      </c>
      <c r="L69" s="51"/>
      <c r="M69" s="51" t="s">
        <v>164</v>
      </c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82"/>
      <c r="AF69" s="51"/>
      <c r="AG69" s="51"/>
      <c r="AH69" s="51"/>
      <c r="AI69" s="82"/>
      <c r="AJ69" s="82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</row>
    <row r="70" ht="12.75" customHeight="1">
      <c r="A70" s="51" t="s">
        <v>165</v>
      </c>
      <c r="B70" s="51" t="s">
        <v>166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 t="s">
        <v>167</v>
      </c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82"/>
      <c r="AF70" s="51"/>
      <c r="AG70" s="51"/>
      <c r="AH70" s="51"/>
      <c r="AI70" s="82"/>
      <c r="AJ70" s="82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</row>
    <row r="71" ht="12.75" customHeight="1">
      <c r="A71" s="51" t="s">
        <v>168</v>
      </c>
      <c r="B71" s="51" t="s">
        <v>169</v>
      </c>
      <c r="C71" s="51"/>
      <c r="D71" s="51"/>
      <c r="E71" s="51"/>
      <c r="F71" s="51"/>
      <c r="G71" s="51"/>
      <c r="H71" s="51"/>
      <c r="I71" s="51"/>
      <c r="J71" s="51"/>
      <c r="K71" s="51" t="s">
        <v>170</v>
      </c>
      <c r="L71" s="51"/>
      <c r="M71" s="51" t="s">
        <v>171</v>
      </c>
      <c r="N71" s="51"/>
      <c r="O71" s="51"/>
      <c r="P71" s="51"/>
      <c r="Q71" s="51"/>
      <c r="R71" s="51"/>
      <c r="S71" s="51"/>
      <c r="T71" s="51"/>
      <c r="U71" s="50"/>
      <c r="V71" s="50"/>
      <c r="W71" s="50"/>
      <c r="X71" s="50"/>
      <c r="Y71" s="51"/>
      <c r="Z71" s="51"/>
      <c r="AA71" s="51"/>
      <c r="AB71" s="51"/>
      <c r="AC71" s="51"/>
      <c r="AD71" s="51"/>
      <c r="AE71" s="83"/>
      <c r="AF71" s="50"/>
      <c r="AG71" s="50"/>
      <c r="AH71" s="50"/>
      <c r="AI71" s="83"/>
      <c r="AJ71" s="83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</row>
    <row r="72" ht="12.75" customHeight="1">
      <c r="A72" s="51" t="s">
        <v>172</v>
      </c>
      <c r="B72" s="51" t="s">
        <v>173</v>
      </c>
      <c r="C72" s="51"/>
      <c r="D72" s="51"/>
      <c r="E72" s="51"/>
      <c r="F72" s="51"/>
      <c r="G72" s="51"/>
      <c r="H72" s="51"/>
      <c r="I72" s="51"/>
      <c r="J72" s="51"/>
      <c r="K72" s="51" t="s">
        <v>174</v>
      </c>
      <c r="L72" s="51"/>
      <c r="M72" s="51" t="s">
        <v>175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82"/>
      <c r="AF72" s="51"/>
      <c r="AG72" s="51"/>
      <c r="AH72" s="51"/>
      <c r="AI72" s="82"/>
      <c r="AJ72" s="82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</row>
    <row r="73" ht="12.75" customHeight="1">
      <c r="A73" s="51" t="s">
        <v>176</v>
      </c>
      <c r="B73" s="51" t="s">
        <v>177</v>
      </c>
      <c r="C73" s="51"/>
      <c r="D73" s="51"/>
      <c r="E73" s="51"/>
      <c r="F73" s="51"/>
      <c r="G73" s="51"/>
      <c r="H73" s="51"/>
      <c r="I73" s="51"/>
      <c r="J73" s="51"/>
      <c r="K73" s="51" t="s">
        <v>178</v>
      </c>
      <c r="L73" s="51"/>
      <c r="M73" s="51" t="s">
        <v>179</v>
      </c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</row>
    <row r="74" ht="12.75" customHeight="1">
      <c r="A74" s="51" t="s">
        <v>180</v>
      </c>
      <c r="B74" s="51" t="s">
        <v>181</v>
      </c>
      <c r="C74" s="51"/>
      <c r="D74" s="51"/>
      <c r="E74" s="51"/>
      <c r="F74" s="51"/>
      <c r="G74" s="51"/>
      <c r="H74" s="51"/>
      <c r="I74" s="51"/>
      <c r="J74" s="51"/>
      <c r="K74" s="51" t="s">
        <v>182</v>
      </c>
      <c r="L74" s="51"/>
      <c r="M74" s="51" t="s">
        <v>183</v>
      </c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</row>
    <row r="75" ht="12.75" customHeight="1">
      <c r="A75" s="51" t="s">
        <v>184</v>
      </c>
      <c r="B75" s="51" t="s">
        <v>185</v>
      </c>
      <c r="C75" s="51"/>
      <c r="D75" s="51"/>
      <c r="E75" s="51"/>
      <c r="F75" s="51"/>
      <c r="G75" s="51"/>
      <c r="H75" s="51"/>
      <c r="I75" s="51"/>
      <c r="J75" s="51"/>
      <c r="K75" s="51" t="s">
        <v>186</v>
      </c>
      <c r="L75" s="51"/>
      <c r="M75" s="51" t="s">
        <v>187</v>
      </c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</row>
    <row r="76" ht="12.75" customHeight="1">
      <c r="A76" s="51" t="s">
        <v>188</v>
      </c>
      <c r="B76" s="51" t="s">
        <v>189</v>
      </c>
      <c r="C76" s="51"/>
      <c r="D76" s="51"/>
      <c r="E76" s="51"/>
      <c r="F76" s="51"/>
      <c r="G76" s="51"/>
      <c r="H76" s="51"/>
      <c r="I76" s="51"/>
      <c r="J76" s="51"/>
      <c r="K76" s="51" t="s">
        <v>190</v>
      </c>
      <c r="L76" s="51"/>
      <c r="M76" s="51" t="s">
        <v>191</v>
      </c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</row>
    <row r="77" ht="12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</row>
    <row r="78" ht="12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</row>
    <row r="79" ht="12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</row>
    <row r="80" ht="12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</row>
    <row r="81" ht="12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</row>
    <row r="82" ht="12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</row>
    <row r="83" ht="12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</row>
    <row r="84" ht="12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</row>
    <row r="85" ht="12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</row>
    <row r="86" ht="12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</row>
    <row r="87" ht="12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</row>
    <row r="88" ht="12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</row>
    <row r="89" ht="12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</row>
    <row r="90" ht="12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</row>
    <row r="91" ht="12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</row>
    <row r="92" ht="12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</row>
    <row r="93" ht="12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</row>
    <row r="94" ht="12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</row>
    <row r="95" ht="12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</row>
    <row r="96" ht="12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</row>
    <row r="97" ht="12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</row>
    <row r="98" ht="12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</row>
    <row r="99" ht="12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</row>
    <row r="100" ht="12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</row>
    <row r="101" ht="12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</row>
    <row r="102" ht="12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</row>
    <row r="103" ht="12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</row>
    <row r="104" ht="12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</row>
    <row r="105" ht="12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</row>
    <row r="106" ht="12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</row>
    <row r="107" ht="12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</row>
    <row r="108" ht="12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</row>
    <row r="109" ht="12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</row>
    <row r="110" ht="12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</row>
    <row r="111" ht="12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</row>
    <row r="112" ht="12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</row>
    <row r="113" ht="12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</row>
    <row r="114" ht="12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</row>
    <row r="115" ht="12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</row>
    <row r="116" ht="12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</row>
    <row r="117" ht="12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</row>
    <row r="118" ht="12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</row>
    <row r="119" ht="12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</row>
    <row r="120" ht="12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</row>
    <row r="121" ht="12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</row>
    <row r="122" ht="12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</row>
    <row r="123" ht="12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</row>
    <row r="124" ht="12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</row>
    <row r="125" ht="12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</row>
    <row r="126" ht="12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</row>
    <row r="127" ht="12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</row>
    <row r="128" ht="12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</row>
    <row r="129" ht="12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</row>
    <row r="130" ht="12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</row>
    <row r="131" ht="12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</row>
    <row r="132" ht="12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</row>
    <row r="133" ht="12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</row>
    <row r="134" ht="12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</row>
    <row r="135" ht="12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</row>
    <row r="136" ht="12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</row>
    <row r="137" ht="12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</row>
    <row r="138" ht="12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</row>
    <row r="139" ht="12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</row>
    <row r="140" ht="12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</row>
    <row r="141" ht="12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</row>
    <row r="142" ht="12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</row>
    <row r="143" ht="12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</row>
    <row r="144" ht="12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</row>
    <row r="145" ht="12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</row>
    <row r="146" ht="12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</row>
    <row r="147" ht="12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</row>
    <row r="148" ht="12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</row>
    <row r="149" ht="12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</row>
    <row r="150" ht="12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</row>
    <row r="151" ht="12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</row>
    <row r="152" ht="12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</row>
    <row r="153" ht="12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</row>
    <row r="154" ht="12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</row>
    <row r="155" ht="12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</row>
    <row r="156" ht="12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</row>
    <row r="157" ht="12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</row>
    <row r="158" ht="12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</row>
    <row r="159" ht="12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</row>
    <row r="160" ht="12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</row>
    <row r="161" ht="12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</row>
    <row r="162" ht="12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</row>
    <row r="163" ht="12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</row>
    <row r="164" ht="12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</row>
    <row r="165" ht="12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</row>
    <row r="166" ht="12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</row>
    <row r="167" ht="12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</row>
    <row r="168" ht="12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</row>
    <row r="169" ht="12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</row>
    <row r="170" ht="12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</row>
    <row r="171" ht="12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</row>
    <row r="172" ht="12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</row>
    <row r="173" ht="12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</row>
    <row r="174" ht="12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</row>
    <row r="175" ht="12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</row>
    <row r="176" ht="12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</row>
    <row r="177" ht="12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</row>
    <row r="178" ht="12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</row>
    <row r="179" ht="12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</row>
    <row r="180" ht="12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</row>
    <row r="181" ht="12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</row>
    <row r="182" ht="12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</row>
    <row r="183" ht="12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</row>
    <row r="184" ht="12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</row>
    <row r="185" ht="12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</row>
    <row r="186" ht="12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</row>
    <row r="187" ht="12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</row>
    <row r="188" ht="12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</row>
    <row r="189" ht="12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</row>
    <row r="190" ht="12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</row>
    <row r="191" ht="12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</row>
    <row r="192" ht="12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</row>
    <row r="193" ht="12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</row>
    <row r="194" ht="12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</row>
    <row r="195" ht="12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</row>
    <row r="196" ht="12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</row>
    <row r="197" ht="12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</row>
    <row r="198" ht="12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</row>
    <row r="199" ht="12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</row>
    <row r="200" ht="12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</row>
    <row r="201" ht="12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</row>
    <row r="202" ht="12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</row>
    <row r="203" ht="12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</row>
    <row r="204" ht="12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</row>
    <row r="205" ht="12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</row>
    <row r="206" ht="12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</row>
    <row r="207" ht="12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</row>
    <row r="208" ht="12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</row>
    <row r="209" ht="12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</row>
    <row r="210" ht="12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</row>
    <row r="211" ht="12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</row>
    <row r="212" ht="12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</row>
    <row r="213" ht="12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</row>
    <row r="214" ht="12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</row>
    <row r="215" ht="12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</row>
    <row r="216" ht="12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</row>
    <row r="217" ht="12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</row>
    <row r="218" ht="12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</row>
    <row r="219" ht="12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</row>
    <row r="220" ht="12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</row>
    <row r="221" ht="12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</row>
    <row r="222" ht="12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</row>
    <row r="223" ht="12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</row>
    <row r="224" ht="12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</row>
    <row r="225" ht="12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</row>
    <row r="226" ht="12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</row>
    <row r="227" ht="12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</row>
    <row r="228" ht="12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</row>
    <row r="229" ht="12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</row>
    <row r="230" ht="12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</row>
    <row r="231" ht="12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</row>
    <row r="232" ht="12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</row>
    <row r="233" ht="12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</row>
    <row r="234" ht="12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</row>
    <row r="235" ht="12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</row>
    <row r="236" ht="12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</row>
    <row r="237" ht="12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</row>
    <row r="238" ht="12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</row>
    <row r="239" ht="12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</row>
    <row r="240" ht="12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</row>
    <row r="241" ht="12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</row>
    <row r="242" ht="12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</row>
    <row r="243" ht="12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</row>
    <row r="244" ht="12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</row>
    <row r="245" ht="12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</row>
    <row r="246" ht="12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</row>
    <row r="247" ht="12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</row>
    <row r="248" ht="12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</row>
    <row r="249" ht="12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</row>
    <row r="250" ht="12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</row>
    <row r="251" ht="12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</row>
    <row r="252" ht="12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</row>
    <row r="253" ht="12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</row>
    <row r="254" ht="12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</row>
    <row r="255" ht="12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</row>
    <row r="256" ht="12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</row>
    <row r="257" ht="12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</row>
    <row r="258" ht="12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</row>
    <row r="259" ht="12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</row>
    <row r="260" ht="12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</row>
    <row r="261" ht="12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</row>
    <row r="262" ht="12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</row>
    <row r="263" ht="12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</row>
    <row r="264" ht="12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</row>
    <row r="265" ht="12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</row>
    <row r="266" ht="12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</row>
    <row r="267" ht="12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</row>
    <row r="268" ht="12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</row>
    <row r="269" ht="12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</row>
    <row r="270" ht="12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</row>
    <row r="271" ht="12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</row>
    <row r="272" ht="12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</row>
    <row r="273" ht="12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</row>
    <row r="274" ht="12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</row>
    <row r="275" ht="12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</row>
    <row r="276" ht="12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</row>
    <row r="277" ht="12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</row>
    <row r="278" ht="12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</row>
    <row r="279" ht="12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</row>
    <row r="280" ht="12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</row>
    <row r="281" ht="12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</row>
    <row r="282" ht="12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</row>
    <row r="283" ht="12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</row>
    <row r="284" ht="12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</row>
    <row r="285" ht="12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</row>
    <row r="286" ht="12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</row>
    <row r="287" ht="12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</row>
    <row r="288" ht="12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</row>
    <row r="289" ht="12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</row>
    <row r="290" ht="12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</row>
    <row r="291" ht="12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</row>
    <row r="292" ht="12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</row>
    <row r="293" ht="12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</row>
    <row r="294" ht="12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</row>
    <row r="295" ht="12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</row>
    <row r="296" ht="12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</row>
    <row r="297" ht="12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</row>
    <row r="298" ht="12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</row>
    <row r="299" ht="12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</row>
    <row r="300" ht="12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</row>
    <row r="301" ht="12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</row>
    <row r="302" ht="12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</row>
    <row r="303" ht="12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</row>
    <row r="304" ht="12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</row>
    <row r="305" ht="12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</row>
    <row r="306" ht="12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</row>
    <row r="307" ht="12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</row>
    <row r="308" ht="12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</row>
    <row r="309" ht="12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</row>
    <row r="310" ht="12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</row>
    <row r="311" ht="12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</row>
    <row r="312" ht="12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</row>
    <row r="313" ht="12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</row>
    <row r="314" ht="12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</row>
    <row r="315" ht="12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</row>
    <row r="316" ht="12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</row>
    <row r="317" ht="12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</row>
    <row r="318" ht="12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</row>
    <row r="319" ht="12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</row>
    <row r="320" ht="12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</row>
    <row r="321" ht="12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</row>
    <row r="322" ht="12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</row>
    <row r="323" ht="12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</row>
    <row r="324" ht="12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</row>
    <row r="325" ht="12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</row>
    <row r="326" ht="12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</row>
    <row r="327" ht="12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</row>
    <row r="328" ht="12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</row>
    <row r="329" ht="12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</row>
    <row r="330" ht="12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</row>
    <row r="331" ht="12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</row>
    <row r="332" ht="12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</row>
    <row r="333" ht="12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</row>
    <row r="334" ht="12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</row>
    <row r="335" ht="12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</row>
    <row r="336" ht="12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</row>
    <row r="337" ht="12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</row>
    <row r="338" ht="12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</row>
    <row r="339" ht="12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</row>
    <row r="340" ht="12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</row>
    <row r="341" ht="12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</row>
    <row r="342" ht="12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</row>
    <row r="343" ht="12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</row>
    <row r="344" ht="12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</row>
    <row r="345" ht="12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</row>
    <row r="346" ht="12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</row>
    <row r="347" ht="12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</row>
    <row r="348" ht="12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</row>
    <row r="349" ht="12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</row>
    <row r="350" ht="12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</row>
    <row r="351" ht="12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</row>
    <row r="352" ht="12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</row>
    <row r="353" ht="12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</row>
    <row r="354" ht="12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</row>
    <row r="355" ht="12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</row>
    <row r="356" ht="12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</row>
    <row r="357" ht="12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</row>
    <row r="358" ht="12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</row>
    <row r="359" ht="12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</row>
    <row r="360" ht="12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</row>
    <row r="361" ht="12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</row>
    <row r="362" ht="12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</row>
    <row r="363" ht="12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</row>
    <row r="364" ht="12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</row>
    <row r="365" ht="12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</row>
    <row r="366" ht="12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</row>
    <row r="367" ht="12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</row>
    <row r="368" ht="12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</row>
    <row r="369" ht="12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</row>
    <row r="370" ht="12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</row>
    <row r="371" ht="12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</row>
    <row r="372" ht="12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</row>
    <row r="373" ht="12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</row>
    <row r="374" ht="12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</row>
    <row r="375" ht="12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</row>
    <row r="376" ht="12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</row>
    <row r="377" ht="12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</row>
    <row r="378" ht="12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</row>
    <row r="379" ht="12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</row>
    <row r="380" ht="12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</row>
    <row r="381" ht="12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</row>
    <row r="382" ht="12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</row>
    <row r="383" ht="12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</row>
    <row r="384" ht="12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</row>
    <row r="385" ht="12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</row>
    <row r="386" ht="12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</row>
    <row r="387" ht="12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</row>
    <row r="388" ht="12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</row>
    <row r="389" ht="12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</row>
    <row r="390" ht="12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</row>
    <row r="391" ht="12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</row>
    <row r="392" ht="12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</row>
    <row r="393" ht="12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</row>
    <row r="394" ht="12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</row>
    <row r="395" ht="12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</row>
    <row r="396" ht="12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</row>
    <row r="397" ht="12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</row>
    <row r="398" ht="12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</row>
    <row r="399" ht="12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</row>
    <row r="400" ht="12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</row>
    <row r="401" ht="12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</row>
    <row r="402" ht="12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</row>
    <row r="403" ht="12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</row>
    <row r="404" ht="12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</row>
    <row r="405" ht="12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</row>
    <row r="406" ht="12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</row>
    <row r="407" ht="12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</row>
    <row r="408" ht="12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</row>
    <row r="409" ht="12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</row>
    <row r="410" ht="12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</row>
    <row r="411" ht="12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</row>
    <row r="412" ht="12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</row>
    <row r="413" ht="12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</row>
    <row r="414" ht="12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</row>
    <row r="415" ht="12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</row>
    <row r="416" ht="12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</row>
    <row r="417" ht="12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</row>
    <row r="418" ht="12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</row>
    <row r="419" ht="12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</row>
    <row r="420" ht="12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</row>
    <row r="421" ht="12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</row>
    <row r="422" ht="12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</row>
    <row r="423" ht="12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</row>
    <row r="424" ht="12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</row>
    <row r="425" ht="12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</row>
    <row r="426" ht="12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</row>
    <row r="427" ht="12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</row>
    <row r="428" ht="12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</row>
    <row r="429" ht="12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</row>
    <row r="430" ht="12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</row>
    <row r="431" ht="12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</row>
    <row r="432" ht="12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</row>
    <row r="433" ht="12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</row>
    <row r="434" ht="12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</row>
    <row r="435" ht="12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</row>
    <row r="436" ht="12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</row>
    <row r="437" ht="12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</row>
    <row r="438" ht="12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</row>
    <row r="439" ht="12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</row>
    <row r="440" ht="12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</row>
    <row r="441" ht="12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</row>
    <row r="442" ht="12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</row>
    <row r="443" ht="12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</row>
    <row r="444" ht="12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</row>
    <row r="445" ht="12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</row>
    <row r="446" ht="12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</row>
    <row r="447" ht="12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</row>
    <row r="448" ht="12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</row>
    <row r="449" ht="12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</row>
    <row r="450" ht="12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</row>
    <row r="451" ht="12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</row>
    <row r="452" ht="12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</row>
    <row r="453" ht="12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</row>
    <row r="454" ht="12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</row>
    <row r="455" ht="12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</row>
    <row r="456" ht="12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</row>
    <row r="457" ht="12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</row>
    <row r="458" ht="12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</row>
    <row r="459" ht="12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</row>
    <row r="460" ht="12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</row>
    <row r="461" ht="12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</row>
    <row r="462" ht="12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</row>
    <row r="463" ht="12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</row>
    <row r="464" ht="12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</row>
    <row r="465" ht="12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</row>
    <row r="466" ht="12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</row>
    <row r="467" ht="12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</row>
    <row r="468" ht="12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</row>
    <row r="469" ht="12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</row>
    <row r="470" ht="12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</row>
    <row r="471" ht="12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</row>
    <row r="472" ht="12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</row>
    <row r="473" ht="12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</row>
    <row r="474" ht="12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</row>
    <row r="475" ht="12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</row>
    <row r="476" ht="12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</row>
    <row r="477" ht="12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</row>
    <row r="478" ht="12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</row>
    <row r="479" ht="12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</row>
    <row r="480" ht="12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</row>
    <row r="481" ht="12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</row>
    <row r="482" ht="12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</row>
    <row r="483" ht="12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</row>
    <row r="484" ht="12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</row>
    <row r="485" ht="12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</row>
    <row r="486" ht="12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</row>
    <row r="487" ht="12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</row>
    <row r="488" ht="12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</row>
    <row r="489" ht="12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</row>
    <row r="490" ht="12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</row>
    <row r="491" ht="12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</row>
    <row r="492" ht="12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</row>
    <row r="493" ht="12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</row>
    <row r="494" ht="12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</row>
    <row r="495" ht="12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</row>
    <row r="496" ht="12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</row>
    <row r="497" ht="12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</row>
    <row r="498" ht="12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</row>
    <row r="499" ht="12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</row>
    <row r="500" ht="12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</row>
    <row r="501" ht="12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</row>
    <row r="502" ht="12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</row>
    <row r="503" ht="12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</row>
    <row r="504" ht="12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</row>
    <row r="505" ht="12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</row>
    <row r="506" ht="12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</row>
    <row r="507" ht="12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</row>
    <row r="508" ht="12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</row>
    <row r="509" ht="12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</row>
    <row r="510" ht="12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</row>
    <row r="511" ht="12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</row>
    <row r="512" ht="12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</row>
    <row r="513" ht="12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</row>
    <row r="514" ht="12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</row>
    <row r="515" ht="12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</row>
    <row r="516" ht="12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</row>
    <row r="517" ht="12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</row>
    <row r="518" ht="12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</row>
    <row r="519" ht="12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</row>
    <row r="520" ht="12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</row>
    <row r="521" ht="12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</row>
    <row r="522" ht="12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</row>
    <row r="523" ht="12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</row>
    <row r="524" ht="12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</row>
    <row r="525" ht="12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</row>
    <row r="526" ht="12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</row>
    <row r="527" ht="12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</row>
    <row r="528" ht="12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</row>
    <row r="529" ht="12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</row>
    <row r="530" ht="12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</row>
    <row r="531" ht="12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</row>
    <row r="532" ht="12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</row>
    <row r="533" ht="12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</row>
    <row r="534" ht="12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</row>
    <row r="535" ht="12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</row>
    <row r="536" ht="12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</row>
    <row r="537" ht="12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</row>
    <row r="538" ht="12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</row>
    <row r="539" ht="12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</row>
    <row r="540" ht="12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</row>
    <row r="541" ht="12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</row>
    <row r="542" ht="12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</row>
    <row r="543" ht="12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</row>
    <row r="544" ht="12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</row>
    <row r="545" ht="12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</row>
    <row r="546" ht="12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</row>
    <row r="547" ht="12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</row>
    <row r="548" ht="12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</row>
    <row r="549" ht="12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</row>
    <row r="550" ht="12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</row>
    <row r="551" ht="12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</row>
    <row r="552" ht="12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</row>
    <row r="553" ht="12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</row>
    <row r="554" ht="12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</row>
    <row r="555" ht="12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</row>
    <row r="556" ht="12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</row>
    <row r="557" ht="12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</row>
    <row r="558" ht="12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</row>
    <row r="559" ht="12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</row>
    <row r="560" ht="12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</row>
    <row r="561" ht="12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</row>
    <row r="562" ht="12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</row>
    <row r="563" ht="12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</row>
    <row r="564" ht="12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</row>
    <row r="565" ht="12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</row>
    <row r="566" ht="12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</row>
    <row r="567" ht="12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</row>
    <row r="568" ht="12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</row>
    <row r="569" ht="12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</row>
    <row r="570" ht="12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</row>
    <row r="571" ht="12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</row>
    <row r="572" ht="12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</row>
    <row r="573" ht="12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</row>
    <row r="574" ht="12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</row>
    <row r="575" ht="12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</row>
    <row r="576" ht="12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</row>
    <row r="577" ht="12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</row>
    <row r="578" ht="12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</row>
    <row r="579" ht="12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</row>
    <row r="580" ht="12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</row>
    <row r="581" ht="12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</row>
    <row r="582" ht="12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</row>
    <row r="583" ht="12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</row>
    <row r="584" ht="12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</row>
    <row r="585" ht="12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</row>
    <row r="586" ht="12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</row>
    <row r="587" ht="12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</row>
    <row r="588" ht="12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</row>
    <row r="589" ht="12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</row>
    <row r="590" ht="12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</row>
    <row r="591" ht="12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</row>
    <row r="592" ht="12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</row>
    <row r="593" ht="12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</row>
    <row r="594" ht="12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</row>
    <row r="595" ht="12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</row>
    <row r="596" ht="12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</row>
    <row r="597" ht="12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</row>
    <row r="598" ht="12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</row>
    <row r="599" ht="12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</row>
    <row r="600" ht="12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</row>
    <row r="601" ht="12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</row>
    <row r="602" ht="12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</row>
    <row r="603" ht="12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</row>
    <row r="604" ht="12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</row>
    <row r="605" ht="12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</row>
    <row r="606" ht="12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</row>
    <row r="607" ht="12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</row>
    <row r="608" ht="12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</row>
    <row r="609" ht="12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</row>
    <row r="610" ht="12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</row>
    <row r="611" ht="12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</row>
    <row r="612" ht="12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</row>
    <row r="613" ht="12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</row>
    <row r="614" ht="12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</row>
    <row r="615" ht="12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</row>
    <row r="616" ht="12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</row>
    <row r="617" ht="12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</row>
    <row r="618" ht="12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</row>
    <row r="619" ht="12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</row>
    <row r="620" ht="12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</row>
    <row r="621" ht="12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</row>
    <row r="622" ht="12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</row>
    <row r="623" ht="12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</row>
    <row r="624" ht="12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</row>
    <row r="625" ht="12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</row>
    <row r="626" ht="12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</row>
    <row r="627" ht="12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</row>
    <row r="628" ht="12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</row>
    <row r="629" ht="12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</row>
    <row r="630" ht="12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</row>
    <row r="631" ht="12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</row>
    <row r="632" ht="12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</row>
    <row r="633" ht="12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</row>
    <row r="634" ht="12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</row>
    <row r="635" ht="12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</row>
    <row r="636" ht="12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</row>
    <row r="637" ht="12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</row>
    <row r="638" ht="12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</row>
    <row r="639" ht="12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</row>
    <row r="640" ht="12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</row>
    <row r="641" ht="12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</row>
    <row r="642" ht="12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</row>
    <row r="643" ht="12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</row>
    <row r="644" ht="12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</row>
    <row r="645" ht="12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</row>
    <row r="646" ht="12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</row>
    <row r="647" ht="12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</row>
    <row r="648" ht="12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</row>
    <row r="649" ht="12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</row>
    <row r="650" ht="12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</row>
    <row r="651" ht="12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</row>
    <row r="652" ht="12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</row>
    <row r="653" ht="12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</row>
    <row r="654" ht="12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</row>
    <row r="655" ht="12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</row>
    <row r="656" ht="12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</row>
    <row r="657" ht="12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</row>
    <row r="658" ht="12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</row>
    <row r="659" ht="12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</row>
    <row r="660" ht="12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</row>
    <row r="661" ht="12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</row>
    <row r="662" ht="12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</row>
    <row r="663" ht="12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</row>
    <row r="664" ht="12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</row>
    <row r="665" ht="12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</row>
    <row r="666" ht="12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</row>
    <row r="667" ht="12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</row>
    <row r="668" ht="12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</row>
    <row r="669" ht="12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</row>
    <row r="670" ht="12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</row>
    <row r="671" ht="12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</row>
    <row r="672" ht="12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</row>
    <row r="673" ht="12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</row>
    <row r="674" ht="12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</row>
    <row r="675" ht="12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</row>
    <row r="676" ht="12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</row>
    <row r="677" ht="12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</row>
    <row r="678" ht="12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</row>
    <row r="679" ht="12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</row>
    <row r="680" ht="12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</row>
    <row r="681" ht="12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</row>
    <row r="682" ht="12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</row>
    <row r="683" ht="12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</row>
    <row r="684" ht="12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</row>
    <row r="685" ht="12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</row>
    <row r="686" ht="12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</row>
    <row r="687" ht="12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</row>
    <row r="688" ht="12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</row>
    <row r="689" ht="12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</row>
    <row r="690" ht="12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</row>
    <row r="691" ht="12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</row>
    <row r="692" ht="12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</row>
    <row r="693" ht="12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</row>
    <row r="694" ht="12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</row>
    <row r="695" ht="12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</row>
    <row r="696" ht="12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</row>
    <row r="697" ht="12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</row>
    <row r="698" ht="12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</row>
    <row r="699" ht="12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</row>
    <row r="700" ht="12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</row>
    <row r="701" ht="12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</row>
    <row r="702" ht="12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</row>
    <row r="703" ht="12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</row>
    <row r="704" ht="12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</row>
    <row r="705" ht="12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</row>
    <row r="706" ht="12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</row>
    <row r="707" ht="12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</row>
    <row r="708" ht="12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</row>
    <row r="709" ht="12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</row>
    <row r="710" ht="12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</row>
    <row r="711" ht="12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</row>
    <row r="712" ht="12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</row>
    <row r="713" ht="12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</row>
    <row r="714" ht="12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</row>
    <row r="715" ht="12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</row>
    <row r="716" ht="12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</row>
    <row r="717" ht="12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</row>
    <row r="718" ht="12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</row>
    <row r="719" ht="12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</row>
    <row r="720" ht="12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</row>
    <row r="721" ht="12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</row>
    <row r="722" ht="12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</row>
    <row r="723" ht="12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</row>
    <row r="724" ht="12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</row>
    <row r="725" ht="12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</row>
    <row r="726" ht="12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</row>
    <row r="727" ht="12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</row>
    <row r="728" ht="12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</row>
    <row r="729" ht="12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</row>
    <row r="730" ht="12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</row>
    <row r="731" ht="12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</row>
    <row r="732" ht="12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</row>
    <row r="733" ht="12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</row>
    <row r="734" ht="12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</row>
    <row r="735" ht="12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</row>
    <row r="736" ht="12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</row>
    <row r="737" ht="12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</row>
    <row r="738" ht="12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</row>
    <row r="739" ht="12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</row>
    <row r="740" ht="12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</row>
    <row r="741" ht="12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</row>
    <row r="742" ht="12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</row>
    <row r="743" ht="12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</row>
    <row r="744" ht="12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</row>
    <row r="745" ht="12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</row>
    <row r="746" ht="12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</row>
    <row r="747" ht="12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</row>
    <row r="748" ht="12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</row>
    <row r="749" ht="12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</row>
    <row r="750" ht="12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</row>
    <row r="751" ht="12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</row>
    <row r="752" ht="12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</row>
    <row r="753" ht="12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</row>
    <row r="754" ht="12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</row>
    <row r="755" ht="12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</row>
    <row r="756" ht="12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</row>
    <row r="757" ht="12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</row>
    <row r="758" ht="12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</row>
    <row r="759" ht="12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</row>
    <row r="760" ht="12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</row>
    <row r="761" ht="12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</row>
    <row r="762" ht="12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</row>
    <row r="763" ht="12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</row>
    <row r="764" ht="12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</row>
    <row r="765" ht="12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</row>
    <row r="766" ht="12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</row>
    <row r="767" ht="12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</row>
    <row r="768" ht="12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</row>
    <row r="769" ht="12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</row>
    <row r="770" ht="12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</row>
    <row r="771" ht="12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</row>
    <row r="772" ht="12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</row>
    <row r="773" ht="12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</row>
    <row r="774" ht="12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</row>
    <row r="775" ht="12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</row>
    <row r="776" ht="12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</row>
    <row r="777" ht="12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</row>
    <row r="778" ht="12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</row>
    <row r="779" ht="12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</row>
    <row r="780" ht="12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</row>
    <row r="781" ht="12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</row>
    <row r="782" ht="12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</row>
    <row r="783" ht="12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</row>
    <row r="784" ht="12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</row>
    <row r="785" ht="12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</row>
    <row r="786" ht="12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</row>
    <row r="787" ht="12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</row>
    <row r="788" ht="12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</row>
    <row r="789" ht="12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</row>
    <row r="790" ht="12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</row>
    <row r="791" ht="12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</row>
    <row r="792" ht="12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</row>
    <row r="793" ht="12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</row>
    <row r="794" ht="12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</row>
    <row r="795" ht="12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</row>
    <row r="796" ht="12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</row>
    <row r="797" ht="12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</row>
    <row r="798" ht="12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</row>
    <row r="799" ht="12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</row>
    <row r="800" ht="12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</row>
    <row r="801" ht="12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</row>
    <row r="802" ht="12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</row>
    <row r="803" ht="12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</row>
    <row r="804" ht="12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</row>
    <row r="805" ht="12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</row>
    <row r="806" ht="12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</row>
    <row r="807" ht="12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</row>
    <row r="808" ht="12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</row>
    <row r="809" ht="12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</row>
    <row r="810" ht="12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</row>
    <row r="811" ht="12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</row>
    <row r="812" ht="12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</row>
    <row r="813" ht="12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</row>
    <row r="814" ht="12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</row>
    <row r="815" ht="12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</row>
    <row r="816" ht="12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</row>
    <row r="817" ht="12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</row>
    <row r="818" ht="12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</row>
    <row r="819" ht="12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</row>
    <row r="820" ht="12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</row>
    <row r="821" ht="12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</row>
    <row r="822" ht="12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</row>
    <row r="823" ht="12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</row>
    <row r="824" ht="12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</row>
    <row r="825" ht="12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</row>
    <row r="826" ht="12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</row>
    <row r="827" ht="12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</row>
    <row r="828" ht="12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</row>
    <row r="829" ht="12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</row>
    <row r="830" ht="12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</row>
    <row r="831" ht="12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</row>
    <row r="832" ht="12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</row>
    <row r="833" ht="12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</row>
    <row r="834" ht="12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</row>
    <row r="835" ht="12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</row>
    <row r="836" ht="12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</row>
    <row r="837" ht="12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</row>
    <row r="838" ht="12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</row>
    <row r="839" ht="12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</row>
    <row r="840" ht="12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</row>
    <row r="841" ht="12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</row>
    <row r="842" ht="12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</row>
    <row r="843" ht="12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</row>
    <row r="844" ht="12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</row>
    <row r="845" ht="12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</row>
    <row r="846" ht="12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</row>
    <row r="847" ht="12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</row>
    <row r="848" ht="12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</row>
    <row r="849" ht="12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</row>
    <row r="850" ht="12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</row>
    <row r="851" ht="12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</row>
    <row r="852" ht="12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</row>
    <row r="853" ht="12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</row>
    <row r="854" ht="12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</row>
    <row r="855" ht="12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</row>
    <row r="856" ht="12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</row>
    <row r="857" ht="12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</row>
    <row r="858" ht="12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</row>
    <row r="859" ht="12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</row>
    <row r="860" ht="12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</row>
    <row r="861" ht="12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</row>
    <row r="862" ht="12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</row>
    <row r="863" ht="12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</row>
    <row r="864" ht="12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</row>
    <row r="865" ht="12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</row>
    <row r="866" ht="12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</row>
    <row r="867" ht="12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</row>
    <row r="868" ht="12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</row>
    <row r="869" ht="12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</row>
    <row r="870" ht="12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</row>
    <row r="871" ht="12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</row>
    <row r="872" ht="12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</row>
    <row r="873" ht="12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</row>
    <row r="874" ht="12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</row>
    <row r="875" ht="12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</row>
    <row r="876" ht="12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</row>
    <row r="877" ht="12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</row>
    <row r="878" ht="12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</row>
    <row r="879" ht="12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</row>
    <row r="880" ht="12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</row>
    <row r="881" ht="12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</row>
    <row r="882" ht="12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</row>
    <row r="883" ht="12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</row>
    <row r="884" ht="12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</row>
    <row r="885" ht="12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</row>
    <row r="886" ht="12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</row>
    <row r="887" ht="12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</row>
    <row r="888" ht="12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</row>
    <row r="889" ht="12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</row>
    <row r="890" ht="12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</row>
    <row r="891" ht="12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</row>
    <row r="892" ht="12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</row>
    <row r="893" ht="12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</row>
    <row r="894" ht="12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</row>
    <row r="895" ht="12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</row>
    <row r="896" ht="12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</row>
    <row r="897" ht="12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</row>
    <row r="898" ht="12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</row>
    <row r="899" ht="12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</row>
    <row r="900" ht="12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</row>
    <row r="901" ht="12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</row>
    <row r="902" ht="12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</row>
    <row r="903" ht="12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</row>
    <row r="904" ht="12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</row>
    <row r="905" ht="12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</row>
    <row r="906" ht="12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</row>
    <row r="907" ht="12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</row>
    <row r="908" ht="12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</row>
    <row r="909" ht="12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</row>
    <row r="910" ht="12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</row>
    <row r="911" ht="12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</row>
    <row r="912" ht="12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</row>
    <row r="913" ht="12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</row>
    <row r="914" ht="12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</row>
    <row r="915" ht="12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</row>
    <row r="916" ht="12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</row>
    <row r="917" ht="12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</row>
    <row r="918" ht="12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</row>
    <row r="919" ht="12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</row>
    <row r="920" ht="12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</row>
    <row r="921" ht="12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</row>
    <row r="922" ht="12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</row>
    <row r="923" ht="12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</row>
    <row r="924" ht="12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</row>
    <row r="925" ht="12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</row>
    <row r="926" ht="12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</row>
    <row r="927" ht="12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</row>
    <row r="928" ht="12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</row>
    <row r="929" ht="12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</row>
    <row r="930" ht="12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</row>
    <row r="931" ht="12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</row>
    <row r="932" ht="12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</row>
    <row r="933" ht="12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</row>
    <row r="934" ht="12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</row>
    <row r="935" ht="12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</row>
    <row r="936" ht="12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</row>
    <row r="937" ht="12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</row>
    <row r="938" ht="12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</row>
    <row r="939" ht="12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</row>
    <row r="940" ht="12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</row>
    <row r="941" ht="12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</row>
    <row r="942" ht="12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</row>
    <row r="943" ht="12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</row>
    <row r="944" ht="12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</row>
    <row r="945" ht="12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</row>
    <row r="946" ht="12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</row>
    <row r="947" ht="12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</row>
    <row r="948" ht="12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</row>
    <row r="949" ht="12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</row>
    <row r="950" ht="12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</row>
    <row r="951" ht="12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</row>
    <row r="952" ht="12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</row>
    <row r="953" ht="12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</row>
    <row r="954" ht="12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</row>
    <row r="955" ht="12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</row>
    <row r="956" ht="12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</row>
    <row r="957" ht="12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</row>
    <row r="958" ht="12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</row>
    <row r="959" ht="12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</row>
    <row r="960" ht="12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</row>
    <row r="961" ht="12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</row>
    <row r="962" ht="12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</row>
    <row r="963" ht="12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</row>
    <row r="964" ht="12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</row>
    <row r="965" ht="12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</row>
    <row r="966" ht="12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</row>
    <row r="967" ht="12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</row>
    <row r="968" ht="12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</row>
    <row r="969" ht="12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</row>
    <row r="970" ht="12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</row>
    <row r="971" ht="12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</row>
    <row r="972" ht="12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</row>
    <row r="973" ht="12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</row>
    <row r="974" ht="12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</row>
    <row r="975" ht="12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</row>
    <row r="976" ht="12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</row>
    <row r="977" ht="12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</row>
    <row r="978" ht="12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</row>
    <row r="979" ht="12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</row>
    <row r="980" ht="12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</row>
    <row r="981" ht="12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</row>
    <row r="982" ht="12.7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</row>
    <row r="983" ht="12.7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</row>
    <row r="984" ht="12.7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</row>
    <row r="985" ht="12.7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</row>
    <row r="986" ht="12.7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</row>
    <row r="987" ht="12.7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</row>
    <row r="988" ht="12.7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</row>
    <row r="989" ht="12.7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</row>
    <row r="990" ht="12.7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</row>
    <row r="991" ht="12.7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</row>
  </sheetData>
  <printOptions/>
  <pageMargins bottom="1.0" footer="0.0" header="0.0" left="0.75" right="0.75" top="1.0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0.71"/>
    <col customWidth="1" min="3" max="3" width="11.29"/>
    <col customWidth="1" min="4" max="26" width="8.71"/>
  </cols>
  <sheetData>
    <row r="1">
      <c r="A1" s="7" t="s">
        <v>24</v>
      </c>
      <c r="B1" s="7" t="s">
        <v>192</v>
      </c>
      <c r="C1" s="7" t="s">
        <v>193</v>
      </c>
      <c r="D1" s="7" t="s">
        <v>194</v>
      </c>
    </row>
    <row r="2">
      <c r="A2" s="1">
        <v>1.0</v>
      </c>
      <c r="B2" s="7"/>
      <c r="C2" s="10"/>
    </row>
    <row r="3">
      <c r="A3" s="1">
        <v>2.0</v>
      </c>
      <c r="B3" s="10"/>
      <c r="C3" s="10"/>
    </row>
    <row r="4">
      <c r="A4" s="1">
        <v>3.0</v>
      </c>
      <c r="B4" s="10"/>
      <c r="C4" s="10"/>
    </row>
    <row r="5">
      <c r="A5" s="1">
        <v>4.0</v>
      </c>
      <c r="B5" s="10"/>
      <c r="C5" s="10"/>
    </row>
    <row r="6">
      <c r="A6" s="1">
        <v>5.0</v>
      </c>
      <c r="B6" s="10"/>
      <c r="C6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7.43"/>
    <col customWidth="1" min="3" max="6" width="20.0"/>
    <col customWidth="1" min="7" max="7" width="17.43"/>
    <col customWidth="1" min="8" max="8" width="13.14"/>
    <col customWidth="1" min="9" max="9" width="11.57"/>
    <col customWidth="1" min="10" max="29" width="8.71"/>
  </cols>
  <sheetData>
    <row r="1">
      <c r="A1" s="104" t="s">
        <v>195</v>
      </c>
      <c r="B1" s="105" t="s">
        <v>44</v>
      </c>
      <c r="C1" s="106" t="s">
        <v>196</v>
      </c>
      <c r="D1" s="106" t="s">
        <v>197</v>
      </c>
      <c r="E1" s="106" t="s">
        <v>198</v>
      </c>
      <c r="F1" s="106" t="s">
        <v>199</v>
      </c>
      <c r="G1" s="107" t="s">
        <v>200</v>
      </c>
      <c r="H1" s="107" t="s">
        <v>201</v>
      </c>
      <c r="I1" s="107" t="s">
        <v>202</v>
      </c>
      <c r="J1" s="107" t="s">
        <v>203</v>
      </c>
      <c r="K1" s="107" t="s">
        <v>204</v>
      </c>
      <c r="L1" s="107" t="s">
        <v>205</v>
      </c>
      <c r="M1" s="107" t="s">
        <v>206</v>
      </c>
      <c r="N1" s="107" t="s">
        <v>207</v>
      </c>
      <c r="O1" s="104" t="s">
        <v>208</v>
      </c>
      <c r="P1" s="106" t="s">
        <v>209</v>
      </c>
      <c r="Q1" s="106" t="s">
        <v>210</v>
      </c>
      <c r="R1" s="106" t="s">
        <v>211</v>
      </c>
      <c r="S1" s="108" t="s">
        <v>212</v>
      </c>
      <c r="T1" s="109" t="s">
        <v>213</v>
      </c>
      <c r="U1" s="109" t="s">
        <v>214</v>
      </c>
      <c r="V1" s="109" t="s">
        <v>215</v>
      </c>
      <c r="W1" s="1" t="s">
        <v>216</v>
      </c>
    </row>
    <row r="2">
      <c r="A2" s="39">
        <v>73.0</v>
      </c>
      <c r="B2" s="110">
        <v>44981.0</v>
      </c>
      <c r="C2" s="41" t="s">
        <v>217</v>
      </c>
      <c r="D2" s="40">
        <v>7.0</v>
      </c>
      <c r="E2" s="41" t="s">
        <v>65</v>
      </c>
      <c r="F2" s="111">
        <v>43.85</v>
      </c>
      <c r="G2" s="112">
        <v>1.1085</v>
      </c>
      <c r="H2" s="112">
        <v>1.1026</v>
      </c>
      <c r="I2" s="112">
        <v>0.3994</v>
      </c>
      <c r="J2" s="112">
        <v>0.3899</v>
      </c>
      <c r="K2" s="113">
        <v>6.8398</v>
      </c>
      <c r="L2" s="113">
        <v>1.5338</v>
      </c>
      <c r="M2" s="113">
        <v>0.6283</v>
      </c>
      <c r="N2" s="113">
        <v>0.6561</v>
      </c>
      <c r="O2" s="113">
        <v>6.6149</v>
      </c>
      <c r="P2" s="113">
        <v>1.2176</v>
      </c>
      <c r="Q2" s="113">
        <v>0.4341</v>
      </c>
      <c r="R2" s="113">
        <v>0.4242</v>
      </c>
      <c r="S2" s="114"/>
      <c r="T2" s="115">
        <f t="shared" ref="T2:V2" si="1">L2-H2</f>
        <v>0.4312</v>
      </c>
      <c r="U2" s="115">
        <f t="shared" si="1"/>
        <v>0.2289</v>
      </c>
      <c r="V2" s="115">
        <f t="shared" si="1"/>
        <v>0.2662</v>
      </c>
      <c r="W2" s="45">
        <f t="shared" ref="W2:W22" si="3">T2+U2+V2</f>
        <v>0.9263</v>
      </c>
    </row>
    <row r="3">
      <c r="A3" s="39">
        <v>65.0</v>
      </c>
      <c r="B3" s="110">
        <v>44981.0</v>
      </c>
      <c r="C3" s="41" t="s">
        <v>217</v>
      </c>
      <c r="D3" s="40">
        <v>7.0</v>
      </c>
      <c r="E3" s="41" t="s">
        <v>66</v>
      </c>
      <c r="F3" s="116">
        <v>41.9</v>
      </c>
      <c r="G3" s="117">
        <v>1.1083</v>
      </c>
      <c r="H3" s="117">
        <v>1.1099</v>
      </c>
      <c r="I3" s="117">
        <v>0.3912</v>
      </c>
      <c r="J3" s="117">
        <v>0.4029</v>
      </c>
      <c r="K3" s="116">
        <v>5.6598</v>
      </c>
      <c r="L3" s="116">
        <v>1.4823</v>
      </c>
      <c r="M3" s="116">
        <v>0.5063</v>
      </c>
      <c r="N3" s="116">
        <v>0.6251</v>
      </c>
      <c r="O3" s="116">
        <v>5.5751</v>
      </c>
      <c r="P3" s="116">
        <v>1.2036</v>
      </c>
      <c r="Q3" s="116">
        <v>0.4076</v>
      </c>
      <c r="R3" s="116">
        <v>0.4282</v>
      </c>
      <c r="S3" s="114"/>
      <c r="T3" s="115">
        <f t="shared" ref="T3:V3" si="2">L3-H3</f>
        <v>0.3724</v>
      </c>
      <c r="U3" s="115">
        <f t="shared" si="2"/>
        <v>0.1151</v>
      </c>
      <c r="V3" s="115">
        <f t="shared" si="2"/>
        <v>0.2222</v>
      </c>
      <c r="W3" s="45">
        <f t="shared" si="3"/>
        <v>0.7097</v>
      </c>
    </row>
    <row r="4">
      <c r="A4" s="39">
        <v>62.0</v>
      </c>
      <c r="B4" s="110">
        <v>44981.0</v>
      </c>
      <c r="C4" s="41" t="s">
        <v>217</v>
      </c>
      <c r="D4" s="40">
        <v>7.0</v>
      </c>
      <c r="E4" s="41" t="s">
        <v>67</v>
      </c>
      <c r="F4" s="116">
        <v>44.6</v>
      </c>
      <c r="G4" s="117">
        <v>1.0916</v>
      </c>
      <c r="H4" s="117">
        <v>1.0913</v>
      </c>
      <c r="I4" s="117">
        <v>0.3955</v>
      </c>
      <c r="J4" s="117">
        <v>0.3966</v>
      </c>
      <c r="K4" s="116">
        <v>6.9144</v>
      </c>
      <c r="L4" s="116">
        <v>1.5666</v>
      </c>
      <c r="M4" s="116">
        <v>0.7786</v>
      </c>
      <c r="N4" s="116">
        <v>0.6592</v>
      </c>
      <c r="O4" s="116">
        <v>6.8096</v>
      </c>
      <c r="P4" s="116">
        <v>1.2158</v>
      </c>
      <c r="Q4" s="116">
        <v>0.4509</v>
      </c>
      <c r="R4" s="116">
        <v>0.4235</v>
      </c>
      <c r="S4" s="114"/>
      <c r="T4" s="115">
        <f t="shared" ref="T4:V4" si="4">L4-H4</f>
        <v>0.4753</v>
      </c>
      <c r="U4" s="115">
        <f t="shared" si="4"/>
        <v>0.3831</v>
      </c>
      <c r="V4" s="115">
        <f t="shared" si="4"/>
        <v>0.2626</v>
      </c>
      <c r="W4" s="45">
        <f t="shared" si="3"/>
        <v>1.121</v>
      </c>
    </row>
    <row r="5">
      <c r="A5" s="39">
        <v>61.0</v>
      </c>
      <c r="B5" s="110">
        <v>44981.0</v>
      </c>
      <c r="C5" s="41" t="s">
        <v>217</v>
      </c>
      <c r="D5" s="40">
        <v>7.0</v>
      </c>
      <c r="E5" s="41" t="s">
        <v>68</v>
      </c>
      <c r="F5" s="117">
        <v>39.9</v>
      </c>
      <c r="G5" s="117">
        <v>1.1201</v>
      </c>
      <c r="H5" s="117">
        <v>1.1011</v>
      </c>
      <c r="I5" s="117">
        <v>0.4035</v>
      </c>
      <c r="J5" s="117">
        <v>0.4007</v>
      </c>
      <c r="K5" s="116">
        <v>5.5389</v>
      </c>
      <c r="L5" s="116">
        <v>1.4204</v>
      </c>
      <c r="M5" s="116">
        <v>0.5706</v>
      </c>
      <c r="N5" s="116">
        <v>0.581</v>
      </c>
      <c r="O5" s="116">
        <v>5.3329</v>
      </c>
      <c r="P5" s="116">
        <v>1.1892</v>
      </c>
      <c r="Q5" s="116">
        <v>0.4287</v>
      </c>
      <c r="R5" s="116">
        <v>0.4251</v>
      </c>
      <c r="S5" s="114"/>
      <c r="T5" s="115">
        <f t="shared" ref="T5:V5" si="5">L5-H5</f>
        <v>0.3193</v>
      </c>
      <c r="U5" s="115">
        <f t="shared" si="5"/>
        <v>0.1671</v>
      </c>
      <c r="V5" s="115">
        <f t="shared" si="5"/>
        <v>0.1803</v>
      </c>
      <c r="W5" s="45">
        <f t="shared" si="3"/>
        <v>0.6667</v>
      </c>
    </row>
    <row r="6">
      <c r="A6" s="39">
        <v>64.0</v>
      </c>
      <c r="B6" s="110">
        <v>44981.0</v>
      </c>
      <c r="C6" s="41" t="s">
        <v>217</v>
      </c>
      <c r="D6" s="40">
        <v>7.0</v>
      </c>
      <c r="E6" s="41" t="s">
        <v>69</v>
      </c>
      <c r="F6" s="116">
        <v>43.4</v>
      </c>
      <c r="G6" s="117">
        <v>1.1115</v>
      </c>
      <c r="H6" s="111">
        <v>1.1048</v>
      </c>
      <c r="I6" s="117">
        <v>0.4069</v>
      </c>
      <c r="J6" s="117">
        <v>0.3956</v>
      </c>
      <c r="K6" s="116">
        <v>6.1542</v>
      </c>
      <c r="L6" s="116">
        <v>1.4448</v>
      </c>
      <c r="M6" s="116">
        <v>0.5403</v>
      </c>
      <c r="N6" s="116">
        <v>0.6692</v>
      </c>
      <c r="O6" s="116">
        <v>5.9278</v>
      </c>
      <c r="P6" s="116">
        <v>1.2166</v>
      </c>
      <c r="Q6" s="116">
        <v>0.4214</v>
      </c>
      <c r="R6" s="116">
        <v>0.433</v>
      </c>
      <c r="S6" s="114"/>
      <c r="T6" s="115">
        <f t="shared" ref="T6:V6" si="6">L6-H6</f>
        <v>0.34</v>
      </c>
      <c r="U6" s="115">
        <f t="shared" si="6"/>
        <v>0.1334</v>
      </c>
      <c r="V6" s="115">
        <f t="shared" si="6"/>
        <v>0.2736</v>
      </c>
      <c r="W6" s="45">
        <f t="shared" si="3"/>
        <v>0.747</v>
      </c>
    </row>
    <row r="7">
      <c r="A7" s="118">
        <v>60.0</v>
      </c>
      <c r="B7" s="110">
        <v>44981.0</v>
      </c>
      <c r="C7" s="41" t="s">
        <v>217</v>
      </c>
      <c r="D7" s="40">
        <v>7.0</v>
      </c>
      <c r="E7" s="41" t="s">
        <v>70</v>
      </c>
      <c r="F7" s="116">
        <v>47.0</v>
      </c>
      <c r="G7" s="117">
        <v>1.1083</v>
      </c>
      <c r="H7" s="111">
        <v>1.1149</v>
      </c>
      <c r="I7" s="117">
        <v>0.3936</v>
      </c>
      <c r="J7" s="117">
        <v>0.3984</v>
      </c>
      <c r="K7" s="116">
        <v>7.2195</v>
      </c>
      <c r="L7" s="116">
        <v>1.6215</v>
      </c>
      <c r="M7" s="116">
        <v>0.7259</v>
      </c>
      <c r="N7" s="116">
        <v>0.6295</v>
      </c>
      <c r="O7" s="116">
        <v>6.9789</v>
      </c>
      <c r="P7" s="116">
        <v>1.2407</v>
      </c>
      <c r="Q7" s="116">
        <v>0.4406</v>
      </c>
      <c r="R7" s="116">
        <v>0.4263</v>
      </c>
      <c r="S7" s="114"/>
      <c r="T7" s="115">
        <f t="shared" ref="T7:V7" si="7">L7-H7</f>
        <v>0.5066</v>
      </c>
      <c r="U7" s="115">
        <f t="shared" si="7"/>
        <v>0.3323</v>
      </c>
      <c r="V7" s="115">
        <f t="shared" si="7"/>
        <v>0.2311</v>
      </c>
      <c r="W7" s="45">
        <f t="shared" si="3"/>
        <v>1.07</v>
      </c>
    </row>
    <row r="8">
      <c r="A8" s="39">
        <v>67.0</v>
      </c>
      <c r="B8" s="110">
        <v>44981.0</v>
      </c>
      <c r="C8" s="41" t="s">
        <v>217</v>
      </c>
      <c r="D8" s="40">
        <v>7.0</v>
      </c>
      <c r="E8" s="41" t="s">
        <v>71</v>
      </c>
      <c r="F8" s="116">
        <v>45.7</v>
      </c>
      <c r="G8" s="117">
        <v>1.1183</v>
      </c>
      <c r="H8" s="111">
        <v>1.1317</v>
      </c>
      <c r="I8" s="117">
        <v>0.3937</v>
      </c>
      <c r="J8" s="117">
        <v>0.3902</v>
      </c>
      <c r="K8" s="116">
        <v>6.268</v>
      </c>
      <c r="L8" s="116">
        <v>1.6052</v>
      </c>
      <c r="M8" s="116">
        <v>0.5963</v>
      </c>
      <c r="N8" s="116">
        <v>0.6152</v>
      </c>
      <c r="O8" s="116">
        <v>6.0102</v>
      </c>
      <c r="P8" s="116">
        <v>1.2789</v>
      </c>
      <c r="Q8" s="116">
        <v>0.4399</v>
      </c>
      <c r="R8" s="116">
        <v>0.4207</v>
      </c>
      <c r="S8" s="114"/>
      <c r="T8" s="115">
        <f t="shared" ref="T8:V8" si="8">L8-H8</f>
        <v>0.4735</v>
      </c>
      <c r="U8" s="115">
        <f t="shared" si="8"/>
        <v>0.2026</v>
      </c>
      <c r="V8" s="115">
        <f t="shared" si="8"/>
        <v>0.225</v>
      </c>
      <c r="W8" s="45">
        <f t="shared" si="3"/>
        <v>0.9011</v>
      </c>
    </row>
    <row r="9">
      <c r="A9" s="39">
        <v>71.0</v>
      </c>
      <c r="B9" s="110">
        <v>44981.0</v>
      </c>
      <c r="C9" s="41" t="s">
        <v>217</v>
      </c>
      <c r="D9" s="40">
        <v>7.5</v>
      </c>
      <c r="E9" s="41" t="s">
        <v>65</v>
      </c>
      <c r="F9" s="116">
        <v>72.7</v>
      </c>
      <c r="G9" s="117">
        <v>1.1089</v>
      </c>
      <c r="H9" s="111">
        <v>1.0954</v>
      </c>
      <c r="I9" s="117">
        <v>0.3907</v>
      </c>
      <c r="J9" s="117">
        <v>0.3898</v>
      </c>
      <c r="K9" s="116">
        <v>6.184</v>
      </c>
      <c r="L9" s="116">
        <v>1.4566</v>
      </c>
      <c r="M9" s="116">
        <v>0.6654</v>
      </c>
      <c r="N9" s="116">
        <v>0.6146</v>
      </c>
      <c r="O9" s="116">
        <v>5.9477</v>
      </c>
      <c r="P9" s="116">
        <v>1.197</v>
      </c>
      <c r="Q9" s="116">
        <v>0.4299</v>
      </c>
      <c r="R9" s="116">
        <v>0.4167</v>
      </c>
      <c r="S9" s="114"/>
      <c r="T9" s="115">
        <f t="shared" ref="T9:V9" si="9">L9-H9</f>
        <v>0.3612</v>
      </c>
      <c r="U9" s="115">
        <f t="shared" si="9"/>
        <v>0.2747</v>
      </c>
      <c r="V9" s="115">
        <f t="shared" si="9"/>
        <v>0.2248</v>
      </c>
      <c r="W9" s="45">
        <f t="shared" si="3"/>
        <v>0.8607</v>
      </c>
    </row>
    <row r="10">
      <c r="A10" s="39">
        <v>77.0</v>
      </c>
      <c r="B10" s="110">
        <v>44981.0</v>
      </c>
      <c r="C10" s="41" t="s">
        <v>217</v>
      </c>
      <c r="D10" s="40">
        <v>7.5</v>
      </c>
      <c r="E10" s="41" t="s">
        <v>66</v>
      </c>
      <c r="F10" s="116">
        <v>43.2</v>
      </c>
      <c r="G10" s="117">
        <v>1.1105</v>
      </c>
      <c r="H10" s="117">
        <v>1.0833</v>
      </c>
      <c r="I10" s="117">
        <v>0.4024</v>
      </c>
      <c r="J10" s="117">
        <v>0.3969</v>
      </c>
      <c r="K10" s="116">
        <v>6.3374</v>
      </c>
      <c r="L10" s="116">
        <v>1.4265</v>
      </c>
      <c r="M10" s="116">
        <v>0.6104</v>
      </c>
      <c r="N10" s="116">
        <v>0.6499</v>
      </c>
      <c r="O10" s="116">
        <v>6.0914</v>
      </c>
      <c r="P10" s="116">
        <v>1.1822</v>
      </c>
      <c r="Q10" s="116">
        <v>0.4376</v>
      </c>
      <c r="R10" s="116">
        <v>0.4333</v>
      </c>
      <c r="S10" s="114"/>
      <c r="T10" s="115">
        <f t="shared" ref="T10:V10" si="10">L10-H10</f>
        <v>0.3432</v>
      </c>
      <c r="U10" s="115">
        <f t="shared" si="10"/>
        <v>0.208</v>
      </c>
      <c r="V10" s="115">
        <f t="shared" si="10"/>
        <v>0.253</v>
      </c>
      <c r="W10" s="45">
        <f t="shared" si="3"/>
        <v>0.8042</v>
      </c>
    </row>
    <row r="11">
      <c r="A11" s="39">
        <v>79.0</v>
      </c>
      <c r="B11" s="110">
        <v>44981.0</v>
      </c>
      <c r="C11" s="41" t="s">
        <v>217</v>
      </c>
      <c r="D11" s="40">
        <v>7.5</v>
      </c>
      <c r="E11" s="41" t="s">
        <v>67</v>
      </c>
      <c r="F11" s="116">
        <v>43.95</v>
      </c>
      <c r="G11" s="117">
        <v>1.1067</v>
      </c>
      <c r="H11" s="117">
        <v>1.1024</v>
      </c>
      <c r="I11" s="117">
        <v>0.3938</v>
      </c>
      <c r="J11" s="117">
        <v>0.3997</v>
      </c>
      <c r="K11" s="116">
        <v>6.2713</v>
      </c>
      <c r="L11" s="116">
        <v>1.4126</v>
      </c>
      <c r="M11" s="116">
        <v>0.5088</v>
      </c>
      <c r="N11" s="116">
        <v>0.6866</v>
      </c>
      <c r="O11" s="116">
        <v>6.0422</v>
      </c>
      <c r="P11" s="116">
        <v>1.1961</v>
      </c>
      <c r="Q11" s="116">
        <v>0.4156</v>
      </c>
      <c r="R11" s="116">
        <v>0.4343</v>
      </c>
      <c r="S11" s="114"/>
      <c r="T11" s="115">
        <f t="shared" ref="T11:V11" si="11">L11-H11</f>
        <v>0.3102</v>
      </c>
      <c r="U11" s="115">
        <f t="shared" si="11"/>
        <v>0.115</v>
      </c>
      <c r="V11" s="115">
        <f t="shared" si="11"/>
        <v>0.2869</v>
      </c>
      <c r="W11" s="45">
        <f t="shared" si="3"/>
        <v>0.7121</v>
      </c>
    </row>
    <row r="12">
      <c r="A12" s="39">
        <v>78.0</v>
      </c>
      <c r="B12" s="110">
        <v>44981.0</v>
      </c>
      <c r="C12" s="41" t="s">
        <v>217</v>
      </c>
      <c r="D12" s="40">
        <v>7.5</v>
      </c>
      <c r="E12" s="41" t="s">
        <v>68</v>
      </c>
      <c r="F12" s="116">
        <v>43.1</v>
      </c>
      <c r="G12" s="117">
        <v>1.1135</v>
      </c>
      <c r="H12" s="117">
        <v>1.1088</v>
      </c>
      <c r="I12" s="117">
        <v>0.3971</v>
      </c>
      <c r="J12" s="117">
        <v>0.3979</v>
      </c>
      <c r="K12" s="116">
        <v>6.1861</v>
      </c>
      <c r="L12" s="116">
        <v>1.4884</v>
      </c>
      <c r="M12" s="116">
        <v>0.5478</v>
      </c>
      <c r="N12" s="116">
        <v>0.5968</v>
      </c>
      <c r="O12" s="116">
        <v>5.952</v>
      </c>
      <c r="P12" s="116">
        <v>1.2083</v>
      </c>
      <c r="Q12" s="116">
        <v>0.4206</v>
      </c>
      <c r="R12" s="116">
        <v>0.4222</v>
      </c>
      <c r="S12" s="114"/>
      <c r="T12" s="115">
        <f t="shared" ref="T12:V12" si="12">L12-H12</f>
        <v>0.3796</v>
      </c>
      <c r="U12" s="115">
        <f t="shared" si="12"/>
        <v>0.1507</v>
      </c>
      <c r="V12" s="115">
        <f t="shared" si="12"/>
        <v>0.1989</v>
      </c>
      <c r="W12" s="45">
        <f t="shared" si="3"/>
        <v>0.7292</v>
      </c>
    </row>
    <row r="13">
      <c r="A13" s="39">
        <v>76.0</v>
      </c>
      <c r="B13" s="110">
        <v>44981.0</v>
      </c>
      <c r="C13" s="41" t="s">
        <v>217</v>
      </c>
      <c r="D13" s="40">
        <v>7.5</v>
      </c>
      <c r="E13" s="41" t="s">
        <v>69</v>
      </c>
      <c r="F13" s="116">
        <v>42.95</v>
      </c>
      <c r="G13" s="117">
        <v>1.105</v>
      </c>
      <c r="H13" s="117">
        <v>1.1017</v>
      </c>
      <c r="I13" s="117">
        <v>0.3985</v>
      </c>
      <c r="J13" s="117">
        <v>0.3971</v>
      </c>
      <c r="K13" s="116">
        <v>5.7661</v>
      </c>
      <c r="L13" s="116">
        <v>1.4745</v>
      </c>
      <c r="M13" s="116">
        <v>0.534</v>
      </c>
      <c r="N13" s="116">
        <v>0.5934</v>
      </c>
      <c r="O13" s="116">
        <v>5.5542</v>
      </c>
      <c r="P13" s="116">
        <v>1.1984</v>
      </c>
      <c r="Q13" s="116">
        <v>0.4198</v>
      </c>
      <c r="R13" s="116">
        <v>0.4261</v>
      </c>
      <c r="S13" s="114"/>
      <c r="T13" s="115">
        <f t="shared" ref="T13:V13" si="13">L13-H13</f>
        <v>0.3728</v>
      </c>
      <c r="U13" s="115">
        <f t="shared" si="13"/>
        <v>0.1355</v>
      </c>
      <c r="V13" s="115">
        <f t="shared" si="13"/>
        <v>0.1963</v>
      </c>
      <c r="W13" s="45">
        <f t="shared" si="3"/>
        <v>0.7046</v>
      </c>
    </row>
    <row r="14">
      <c r="A14" s="39">
        <v>75.0</v>
      </c>
      <c r="B14" s="110">
        <v>44981.0</v>
      </c>
      <c r="C14" s="119" t="s">
        <v>217</v>
      </c>
      <c r="D14" s="120">
        <v>7.5</v>
      </c>
      <c r="E14" s="119" t="s">
        <v>70</v>
      </c>
      <c r="F14" s="113">
        <v>40.3</v>
      </c>
      <c r="G14" s="117">
        <v>1.0984</v>
      </c>
      <c r="H14" s="111">
        <v>1.1022</v>
      </c>
      <c r="I14" s="117">
        <v>0.3966</v>
      </c>
      <c r="J14" s="117">
        <v>0.4006</v>
      </c>
      <c r="K14" s="116">
        <v>4.8874</v>
      </c>
      <c r="L14" s="116">
        <v>1.4147</v>
      </c>
      <c r="M14" s="116">
        <v>0.4211</v>
      </c>
      <c r="N14" s="116">
        <v>0.5839</v>
      </c>
      <c r="O14" s="116">
        <v>4.8152</v>
      </c>
      <c r="P14" s="116">
        <v>1.2004</v>
      </c>
      <c r="Q14" s="116">
        <v>0.404</v>
      </c>
      <c r="R14" s="116">
        <v>0.4308</v>
      </c>
      <c r="S14" s="114"/>
      <c r="T14" s="115">
        <f t="shared" ref="T14:V14" si="14">L14-H14</f>
        <v>0.3125</v>
      </c>
      <c r="U14" s="115">
        <f t="shared" si="14"/>
        <v>0.0245</v>
      </c>
      <c r="V14" s="115">
        <f t="shared" si="14"/>
        <v>0.1833</v>
      </c>
      <c r="W14" s="45">
        <f t="shared" si="3"/>
        <v>0.5203</v>
      </c>
    </row>
    <row r="15">
      <c r="A15" s="39">
        <v>70.0</v>
      </c>
      <c r="B15" s="110">
        <v>44981.0</v>
      </c>
      <c r="C15" s="119" t="s">
        <v>217</v>
      </c>
      <c r="D15" s="120">
        <v>7.5</v>
      </c>
      <c r="E15" s="119" t="s">
        <v>71</v>
      </c>
      <c r="F15" s="113">
        <v>44.2</v>
      </c>
      <c r="G15" s="117">
        <v>1.1021</v>
      </c>
      <c r="H15" s="111">
        <v>1.0972</v>
      </c>
      <c r="I15" s="117">
        <v>0.3924</v>
      </c>
      <c r="J15" s="117">
        <v>0.3989</v>
      </c>
      <c r="K15" s="116">
        <v>6.8864</v>
      </c>
      <c r="L15" s="116">
        <v>1.5625</v>
      </c>
      <c r="M15" s="116">
        <v>0.539</v>
      </c>
      <c r="N15" s="116">
        <v>0.6917</v>
      </c>
      <c r="O15" s="116">
        <v>6.5782</v>
      </c>
      <c r="P15" s="116">
        <v>1.2312</v>
      </c>
      <c r="Q15" s="116">
        <v>0.4152</v>
      </c>
      <c r="R15" s="116">
        <v>0.4313</v>
      </c>
      <c r="S15" s="114"/>
      <c r="T15" s="115">
        <f t="shared" ref="T15:V15" si="15">L15-H15</f>
        <v>0.4653</v>
      </c>
      <c r="U15" s="115">
        <f t="shared" si="15"/>
        <v>0.1466</v>
      </c>
      <c r="V15" s="115">
        <f t="shared" si="15"/>
        <v>0.2928</v>
      </c>
      <c r="W15" s="45">
        <f t="shared" si="3"/>
        <v>0.9047</v>
      </c>
    </row>
    <row r="16">
      <c r="A16" s="39">
        <v>66.0</v>
      </c>
      <c r="B16" s="110">
        <v>44981.0</v>
      </c>
      <c r="C16" s="119" t="s">
        <v>217</v>
      </c>
      <c r="D16" s="120">
        <v>8.0</v>
      </c>
      <c r="E16" s="119" t="s">
        <v>65</v>
      </c>
      <c r="F16" s="113">
        <v>45.05</v>
      </c>
      <c r="G16" s="117">
        <v>1.0992</v>
      </c>
      <c r="H16" s="111">
        <v>1.0813</v>
      </c>
      <c r="I16" s="117">
        <v>0.3954</v>
      </c>
      <c r="J16" s="117">
        <v>0.3991</v>
      </c>
      <c r="K16" s="116">
        <v>7.5331</v>
      </c>
      <c r="L16" s="116">
        <v>1.5274</v>
      </c>
      <c r="M16" s="116">
        <v>0.6412</v>
      </c>
      <c r="N16" s="116">
        <v>0.6341</v>
      </c>
      <c r="O16" s="116">
        <v>7.3206</v>
      </c>
      <c r="P16" s="116">
        <v>1.2126</v>
      </c>
      <c r="Q16" s="116">
        <v>0.4355</v>
      </c>
      <c r="R16" s="116">
        <v>0.427</v>
      </c>
      <c r="S16" s="114"/>
      <c r="T16" s="115">
        <f t="shared" ref="T16:V16" si="16">L16-H16</f>
        <v>0.4461</v>
      </c>
      <c r="U16" s="115">
        <f t="shared" si="16"/>
        <v>0.2458</v>
      </c>
      <c r="V16" s="115">
        <f t="shared" si="16"/>
        <v>0.235</v>
      </c>
      <c r="W16" s="45">
        <f t="shared" si="3"/>
        <v>0.9269</v>
      </c>
    </row>
    <row r="17">
      <c r="A17" s="39">
        <v>68.0</v>
      </c>
      <c r="B17" s="110">
        <v>44981.0</v>
      </c>
      <c r="C17" s="41" t="s">
        <v>217</v>
      </c>
      <c r="D17" s="40">
        <v>8.0</v>
      </c>
      <c r="E17" s="41" t="s">
        <v>66</v>
      </c>
      <c r="F17" s="116">
        <v>50.15</v>
      </c>
      <c r="G17" s="117">
        <v>1.1051</v>
      </c>
      <c r="H17" s="111">
        <v>1.0943</v>
      </c>
      <c r="I17" s="117">
        <v>0.3897</v>
      </c>
      <c r="J17" s="117">
        <v>0.3981</v>
      </c>
      <c r="K17" s="116">
        <v>7.9816</v>
      </c>
      <c r="L17" s="116">
        <v>1.6816</v>
      </c>
      <c r="M17" s="116">
        <v>0.8189</v>
      </c>
      <c r="N17" s="116">
        <v>0.8543</v>
      </c>
      <c r="O17" s="116">
        <v>7.769</v>
      </c>
      <c r="P17" s="116">
        <v>1.2687</v>
      </c>
      <c r="Q17" s="116">
        <v>0.4459</v>
      </c>
      <c r="R17" s="116">
        <v>0.4426</v>
      </c>
      <c r="S17" s="114"/>
      <c r="T17" s="115">
        <f t="shared" ref="T17:V17" si="17">L17-H17</f>
        <v>0.5873</v>
      </c>
      <c r="U17" s="115">
        <f t="shared" si="17"/>
        <v>0.4292</v>
      </c>
      <c r="V17" s="115">
        <f t="shared" si="17"/>
        <v>0.4562</v>
      </c>
      <c r="W17" s="45">
        <f t="shared" si="3"/>
        <v>1.4727</v>
      </c>
    </row>
    <row r="18">
      <c r="A18" s="121">
        <v>90.0</v>
      </c>
      <c r="B18" s="110">
        <v>44981.0</v>
      </c>
      <c r="C18" s="41" t="s">
        <v>217</v>
      </c>
      <c r="D18" s="122">
        <v>8.0</v>
      </c>
      <c r="E18" s="123" t="s">
        <v>67</v>
      </c>
      <c r="F18" s="116">
        <v>47.9</v>
      </c>
      <c r="G18" s="117">
        <v>1.1018</v>
      </c>
      <c r="H18" s="117">
        <v>1.0834</v>
      </c>
      <c r="I18" s="117">
        <v>0.3991</v>
      </c>
      <c r="J18" s="117">
        <v>0.4024</v>
      </c>
      <c r="K18" s="113">
        <v>7.7115</v>
      </c>
      <c r="L18" s="113">
        <v>1.5941</v>
      </c>
      <c r="M18" s="113">
        <v>0.5813</v>
      </c>
      <c r="N18" s="113">
        <v>0.7044</v>
      </c>
      <c r="O18" s="116">
        <v>7.4462</v>
      </c>
      <c r="P18" s="116">
        <v>1.2418</v>
      </c>
      <c r="Q18" s="116">
        <v>0.4246</v>
      </c>
      <c r="R18" s="116">
        <v>0.4387</v>
      </c>
      <c r="S18" s="114"/>
      <c r="T18" s="115">
        <f t="shared" ref="T18:V18" si="18">L18-H18</f>
        <v>0.5107</v>
      </c>
      <c r="U18" s="115">
        <f t="shared" si="18"/>
        <v>0.1822</v>
      </c>
      <c r="V18" s="115">
        <f t="shared" si="18"/>
        <v>0.302</v>
      </c>
      <c r="W18" s="45">
        <f t="shared" si="3"/>
        <v>0.9949</v>
      </c>
    </row>
    <row r="19">
      <c r="A19" s="39">
        <v>74.0</v>
      </c>
      <c r="B19" s="110">
        <v>44981.0</v>
      </c>
      <c r="C19" s="41" t="s">
        <v>217</v>
      </c>
      <c r="D19" s="40">
        <v>8.0</v>
      </c>
      <c r="E19" s="41" t="s">
        <v>68</v>
      </c>
      <c r="F19" s="116">
        <v>40.2</v>
      </c>
      <c r="G19" s="117">
        <v>1.109</v>
      </c>
      <c r="H19" s="111">
        <v>1.105</v>
      </c>
      <c r="I19" s="117">
        <v>0.4028</v>
      </c>
      <c r="J19" s="117">
        <v>0.3886</v>
      </c>
      <c r="K19" s="116">
        <v>5.2105</v>
      </c>
      <c r="L19" s="116">
        <v>1.4122</v>
      </c>
      <c r="M19" s="116">
        <v>0.419</v>
      </c>
      <c r="N19" s="116">
        <v>0.5824</v>
      </c>
      <c r="O19" s="116">
        <v>4.985</v>
      </c>
      <c r="P19" s="116">
        <v>1.1899</v>
      </c>
      <c r="Q19" s="116">
        <v>0.4075</v>
      </c>
      <c r="R19" s="116">
        <v>0.4141</v>
      </c>
      <c r="S19" s="114"/>
      <c r="T19" s="115">
        <f t="shared" ref="T19:V19" si="19">L19-H19</f>
        <v>0.3072</v>
      </c>
      <c r="U19" s="115">
        <f t="shared" si="19"/>
        <v>0.0162</v>
      </c>
      <c r="V19" s="115">
        <f t="shared" si="19"/>
        <v>0.1938</v>
      </c>
      <c r="W19" s="45">
        <f t="shared" si="3"/>
        <v>0.5172</v>
      </c>
    </row>
    <row r="20" ht="15.75" customHeight="1">
      <c r="A20" s="39">
        <v>72.0</v>
      </c>
      <c r="B20" s="110">
        <v>44981.0</v>
      </c>
      <c r="C20" s="41" t="s">
        <v>217</v>
      </c>
      <c r="D20" s="40">
        <v>8.0</v>
      </c>
      <c r="E20" s="41" t="s">
        <v>69</v>
      </c>
      <c r="F20" s="116">
        <v>41.6</v>
      </c>
      <c r="G20" s="117">
        <v>1.1008</v>
      </c>
      <c r="H20" s="111">
        <v>1.0976</v>
      </c>
      <c r="I20" s="117">
        <v>0.3933</v>
      </c>
      <c r="J20" s="117">
        <v>0.3911</v>
      </c>
      <c r="K20" s="116">
        <v>5.4074</v>
      </c>
      <c r="L20" s="116">
        <v>1.4491</v>
      </c>
      <c r="M20" s="116">
        <v>0.4455</v>
      </c>
      <c r="N20" s="116">
        <v>0.586</v>
      </c>
      <c r="O20" s="116">
        <v>5.2037</v>
      </c>
      <c r="P20" s="116">
        <v>1.2088</v>
      </c>
      <c r="Q20" s="116">
        <v>0.4081</v>
      </c>
      <c r="R20" s="116">
        <v>0.4166</v>
      </c>
      <c r="S20" s="114"/>
      <c r="T20" s="115">
        <f t="shared" ref="T20:V20" si="20">L20-H20</f>
        <v>0.3515</v>
      </c>
      <c r="U20" s="115">
        <f t="shared" si="20"/>
        <v>0.0522</v>
      </c>
      <c r="V20" s="115">
        <f t="shared" si="20"/>
        <v>0.1949</v>
      </c>
      <c r="W20" s="45">
        <f t="shared" si="3"/>
        <v>0.5986</v>
      </c>
    </row>
    <row r="21" ht="15.75" customHeight="1">
      <c r="A21" s="39">
        <v>69.0</v>
      </c>
      <c r="B21" s="110">
        <v>44981.0</v>
      </c>
      <c r="C21" s="41" t="s">
        <v>217</v>
      </c>
      <c r="D21" s="40">
        <v>8.0</v>
      </c>
      <c r="E21" s="41" t="s">
        <v>70</v>
      </c>
      <c r="F21" s="116">
        <v>43.45</v>
      </c>
      <c r="G21" s="117">
        <v>1.0988</v>
      </c>
      <c r="H21" s="111">
        <v>1.1128</v>
      </c>
      <c r="I21" s="117">
        <v>0.392</v>
      </c>
      <c r="J21" s="117">
        <v>0.3975</v>
      </c>
      <c r="K21" s="116">
        <v>6.0496</v>
      </c>
      <c r="L21" s="116">
        <v>1.5413</v>
      </c>
      <c r="M21" s="116">
        <v>0.6962</v>
      </c>
      <c r="N21" s="116">
        <v>0.6508</v>
      </c>
      <c r="O21" s="116">
        <v>5.8305</v>
      </c>
      <c r="P21" s="116">
        <v>1.2258</v>
      </c>
      <c r="Q21" s="116">
        <v>0.4319</v>
      </c>
      <c r="R21" s="116">
        <v>0.4249</v>
      </c>
      <c r="S21" s="114"/>
      <c r="T21" s="115">
        <f t="shared" ref="T21:V21" si="21">L21-H21</f>
        <v>0.4285</v>
      </c>
      <c r="U21" s="115">
        <f t="shared" si="21"/>
        <v>0.3042</v>
      </c>
      <c r="V21" s="115">
        <f t="shared" si="21"/>
        <v>0.2533</v>
      </c>
      <c r="W21" s="45">
        <f t="shared" si="3"/>
        <v>0.986</v>
      </c>
    </row>
    <row r="22" ht="15.75" customHeight="1">
      <c r="A22" s="39">
        <v>63.0</v>
      </c>
      <c r="B22" s="110">
        <v>44981.0</v>
      </c>
      <c r="C22" s="41" t="s">
        <v>217</v>
      </c>
      <c r="D22" s="40">
        <v>8.0</v>
      </c>
      <c r="E22" s="41" t="s">
        <v>71</v>
      </c>
      <c r="F22" s="116">
        <v>43.5</v>
      </c>
      <c r="G22" s="117">
        <v>1.0955</v>
      </c>
      <c r="H22" s="117">
        <v>1.111</v>
      </c>
      <c r="I22" s="117">
        <v>0.3962</v>
      </c>
      <c r="J22" s="117">
        <v>0.4023</v>
      </c>
      <c r="K22" s="116">
        <v>6.0134</v>
      </c>
      <c r="L22" s="116">
        <v>1.5005</v>
      </c>
      <c r="M22" s="116">
        <v>0.5273</v>
      </c>
      <c r="N22" s="116">
        <v>0.6173</v>
      </c>
      <c r="O22" s="116">
        <v>5.8011</v>
      </c>
      <c r="P22" s="116">
        <v>1.2073</v>
      </c>
      <c r="Q22" s="116">
        <v>0.4281</v>
      </c>
      <c r="R22" s="116">
        <v>0.4131</v>
      </c>
      <c r="S22" s="114"/>
      <c r="T22" s="115">
        <f t="shared" ref="T22:V22" si="22">L22-H22</f>
        <v>0.3895</v>
      </c>
      <c r="U22" s="115">
        <f t="shared" si="22"/>
        <v>0.1311</v>
      </c>
      <c r="V22" s="115">
        <f t="shared" si="22"/>
        <v>0.215</v>
      </c>
      <c r="W22" s="45">
        <f t="shared" si="3"/>
        <v>0.7356</v>
      </c>
    </row>
    <row r="23" ht="15.75" customHeight="1">
      <c r="A23" s="7"/>
    </row>
    <row r="24" ht="15.75" customHeight="1">
      <c r="A24" s="22"/>
      <c r="B24" s="1"/>
      <c r="C24" s="7"/>
      <c r="D24" s="7"/>
      <c r="E24" s="7"/>
      <c r="F24" s="7"/>
      <c r="G24" s="7"/>
      <c r="H24" s="7"/>
      <c r="I24" s="7"/>
    </row>
    <row r="25" ht="15.75" customHeight="1">
      <c r="A25" s="12"/>
      <c r="B25" s="12"/>
      <c r="C25" s="12"/>
      <c r="D25" s="12"/>
      <c r="E25" s="12"/>
      <c r="F25" s="12"/>
      <c r="G25" s="12"/>
      <c r="H25" s="11"/>
      <c r="I25" s="11"/>
    </row>
    <row r="26" ht="15.75" customHeight="1">
      <c r="A26" s="12"/>
      <c r="B26" s="12"/>
      <c r="C26" s="12"/>
      <c r="D26" s="12"/>
      <c r="E26" s="12"/>
      <c r="F26" s="12"/>
      <c r="G26" s="7"/>
      <c r="H26" s="19"/>
      <c r="I26" s="7"/>
    </row>
    <row r="27" ht="15.75" customHeight="1">
      <c r="A27" s="12"/>
      <c r="B27" s="12"/>
      <c r="C27" s="12"/>
      <c r="D27" s="12"/>
      <c r="E27" s="12"/>
      <c r="F27" s="12"/>
      <c r="G27" s="7"/>
      <c r="H27" s="19"/>
      <c r="I27" s="7"/>
    </row>
    <row r="28" ht="15.75" customHeight="1">
      <c r="A28" s="12"/>
      <c r="B28" s="12"/>
      <c r="C28" s="12"/>
      <c r="D28" s="12"/>
      <c r="E28" s="12"/>
      <c r="F28" s="12"/>
      <c r="G28" s="7"/>
      <c r="H28" s="19"/>
      <c r="I28" s="7"/>
    </row>
    <row r="29" ht="15.75" customHeight="1">
      <c r="A29" s="12"/>
      <c r="B29" s="12"/>
      <c r="C29" s="12"/>
      <c r="D29" s="12"/>
      <c r="E29" s="12"/>
      <c r="F29" s="12"/>
      <c r="G29" s="7"/>
      <c r="H29" s="19"/>
      <c r="I29" s="7"/>
    </row>
    <row r="30" ht="15.75" customHeight="1">
      <c r="A30" s="12"/>
      <c r="B30" s="12"/>
      <c r="C30" s="12"/>
      <c r="D30" s="12"/>
      <c r="E30" s="12"/>
      <c r="F30" s="12"/>
      <c r="G30" s="7"/>
      <c r="H30" s="19"/>
      <c r="I30" s="7"/>
    </row>
    <row r="31" ht="15.75" customHeight="1">
      <c r="A31" s="12"/>
      <c r="B31" s="12"/>
      <c r="C31" s="12"/>
      <c r="D31" s="12"/>
      <c r="E31" s="12"/>
      <c r="F31" s="12"/>
      <c r="G31" s="7"/>
      <c r="H31" s="19"/>
      <c r="I31" s="7"/>
    </row>
    <row r="32" ht="15.75" customHeight="1">
      <c r="A32" s="12"/>
      <c r="B32" s="12"/>
      <c r="C32" s="12"/>
      <c r="D32" s="12"/>
      <c r="E32" s="12"/>
      <c r="F32" s="12"/>
      <c r="G32" s="7"/>
      <c r="H32" s="19"/>
      <c r="I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2014-06-13T17:51:52Z</dcterms:created>
  <dc:creator>genevieve.bernatchez</dc:creator>
</cp:coreProperties>
</file>