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Physiology\Biodeposition\excel_googledrive\"/>
    </mc:Choice>
  </mc:AlternateContent>
  <xr:revisionPtr revIDLastSave="0" documentId="13_ncr:1_{A4C824B5-B4DF-4AE6-840F-638F554F78E9}" xr6:coauthVersionLast="47" xr6:coauthVersionMax="47" xr10:uidLastSave="{00000000-0000-0000-0000-000000000000}"/>
  <bookViews>
    <workbookView xWindow="660" yWindow="680" windowWidth="14570" windowHeight="10570" firstSheet="1" activeTab="3" xr2:uid="{00000000-000D-0000-FFFF-FFFF00000000}"/>
  </bookViews>
  <sheets>
    <sheet name="Data 8.0" sheetId="1" r:id="rId1"/>
    <sheet name="Data 7.5" sheetId="2" r:id="rId2"/>
    <sheet name="Flow rates" sheetId="3" r:id="rId3"/>
    <sheet name="Summary" sheetId="4" r:id="rId4"/>
    <sheet name="GTT" sheetId="5" r:id="rId5"/>
    <sheet name="Length&amp;weigh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m/UhY8M9hTFxx+DBrRvS4B2C9DA=="/>
    </ext>
  </extLst>
</workbook>
</file>

<file path=xl/calcChain.xml><?xml version="1.0" encoding="utf-8"?>
<calcChain xmlns="http://schemas.openxmlformats.org/spreadsheetml/2006/main">
  <c r="AS37" i="4" l="1"/>
  <c r="AR37" i="4"/>
  <c r="AQ37" i="4"/>
  <c r="G37" i="4"/>
  <c r="AI37" i="4" s="1"/>
  <c r="AP37" i="4"/>
  <c r="AJ37" i="4"/>
  <c r="AF26" i="4" l="1"/>
  <c r="AH26" i="4" s="1"/>
  <c r="T50" i="4"/>
  <c r="S50" i="4"/>
  <c r="R50" i="4"/>
  <c r="Q50" i="4"/>
  <c r="T67" i="4"/>
  <c r="S67" i="4"/>
  <c r="R67" i="4"/>
  <c r="Q67" i="4"/>
  <c r="H50" i="4"/>
  <c r="G50" i="4"/>
  <c r="J67" i="4"/>
  <c r="I67" i="4"/>
  <c r="G67" i="4"/>
  <c r="H67" i="4"/>
  <c r="I20" i="6"/>
  <c r="F20" i="6"/>
  <c r="I19" i="6"/>
  <c r="F19" i="6"/>
  <c r="I18" i="6"/>
  <c r="F18" i="6"/>
  <c r="I17" i="6"/>
  <c r="F17" i="6"/>
  <c r="I16" i="6"/>
  <c r="F16" i="6"/>
  <c r="I15" i="6"/>
  <c r="F15" i="6"/>
  <c r="I14" i="6"/>
  <c r="F14" i="6"/>
  <c r="I9" i="6"/>
  <c r="F9" i="6"/>
  <c r="I8" i="6"/>
  <c r="F8" i="6"/>
  <c r="I7" i="6"/>
  <c r="F7" i="6"/>
  <c r="I6" i="6"/>
  <c r="F6" i="6"/>
  <c r="I5" i="6"/>
  <c r="F5" i="6"/>
  <c r="I4" i="6"/>
  <c r="F4" i="6"/>
  <c r="I3" i="6"/>
  <c r="F3" i="6"/>
  <c r="R66" i="4"/>
  <c r="Q66" i="4"/>
  <c r="P66" i="4"/>
  <c r="H66" i="4"/>
  <c r="G66" i="4"/>
  <c r="F66" i="4"/>
  <c r="R65" i="4"/>
  <c r="Q65" i="4"/>
  <c r="P65" i="4"/>
  <c r="H65" i="4"/>
  <c r="G65" i="4"/>
  <c r="F65" i="4"/>
  <c r="R64" i="4"/>
  <c r="Q64" i="4"/>
  <c r="P64" i="4"/>
  <c r="H64" i="4"/>
  <c r="G64" i="4"/>
  <c r="F64" i="4"/>
  <c r="R63" i="4"/>
  <c r="Q63" i="4"/>
  <c r="P63" i="4"/>
  <c r="H63" i="4"/>
  <c r="G63" i="4"/>
  <c r="F63" i="4"/>
  <c r="R62" i="4"/>
  <c r="Q62" i="4"/>
  <c r="P62" i="4"/>
  <c r="H62" i="4"/>
  <c r="G62" i="4"/>
  <c r="F62" i="4"/>
  <c r="R61" i="4"/>
  <c r="Q61" i="4"/>
  <c r="P61" i="4"/>
  <c r="H61" i="4"/>
  <c r="G61" i="4"/>
  <c r="F61" i="4"/>
  <c r="R60" i="4"/>
  <c r="Q60" i="4"/>
  <c r="P60" i="4"/>
  <c r="H60" i="4"/>
  <c r="G60" i="4"/>
  <c r="F60" i="4"/>
  <c r="P59" i="4"/>
  <c r="F59" i="4"/>
  <c r="Q58" i="4"/>
  <c r="P58" i="4"/>
  <c r="F58" i="4"/>
  <c r="P57" i="4"/>
  <c r="F57" i="4"/>
  <c r="P56" i="4"/>
  <c r="H56" i="4"/>
  <c r="F56" i="4"/>
  <c r="P55" i="4"/>
  <c r="F55" i="4"/>
  <c r="Q54" i="4"/>
  <c r="P54" i="4"/>
  <c r="F54" i="4"/>
  <c r="R49" i="4"/>
  <c r="Q49" i="4"/>
  <c r="P49" i="4"/>
  <c r="H49" i="4"/>
  <c r="G49" i="4"/>
  <c r="F49" i="4"/>
  <c r="R48" i="4"/>
  <c r="Q48" i="4"/>
  <c r="P48" i="4"/>
  <c r="H48" i="4"/>
  <c r="G48" i="4"/>
  <c r="F48" i="4"/>
  <c r="R47" i="4"/>
  <c r="Q47" i="4"/>
  <c r="P47" i="4"/>
  <c r="H47" i="4"/>
  <c r="G47" i="4"/>
  <c r="F47" i="4"/>
  <c r="R46" i="4"/>
  <c r="Q46" i="4"/>
  <c r="P46" i="4"/>
  <c r="H46" i="4"/>
  <c r="G46" i="4"/>
  <c r="F46" i="4"/>
  <c r="R45" i="4"/>
  <c r="Q45" i="4"/>
  <c r="P45" i="4"/>
  <c r="R44" i="4"/>
  <c r="Q44" i="4"/>
  <c r="P44" i="4"/>
  <c r="H44" i="4"/>
  <c r="G44" i="4"/>
  <c r="F44" i="4"/>
  <c r="R43" i="4"/>
  <c r="Q43" i="4"/>
  <c r="P43" i="4"/>
  <c r="H43" i="4"/>
  <c r="G43" i="4"/>
  <c r="F43" i="4"/>
  <c r="P42" i="4"/>
  <c r="F42" i="4"/>
  <c r="P41" i="4"/>
  <c r="F41" i="4"/>
  <c r="P40" i="4"/>
  <c r="F40" i="4"/>
  <c r="P39" i="4"/>
  <c r="F39" i="4"/>
  <c r="P38" i="4"/>
  <c r="F38" i="4"/>
  <c r="P37" i="4"/>
  <c r="F37" i="4"/>
  <c r="H26" i="4"/>
  <c r="M26" i="4" s="1"/>
  <c r="Z26" i="4" s="1"/>
  <c r="C26" i="4"/>
  <c r="C25" i="4"/>
  <c r="P24" i="4"/>
  <c r="T24" i="4" s="1"/>
  <c r="H24" i="4"/>
  <c r="M24" i="4" s="1"/>
  <c r="C24" i="4"/>
  <c r="C23" i="4"/>
  <c r="P22" i="4"/>
  <c r="T22" i="4" s="1"/>
  <c r="H22" i="4"/>
  <c r="M22" i="4" s="1"/>
  <c r="Z22" i="4" s="1"/>
  <c r="C22" i="4"/>
  <c r="T21" i="4"/>
  <c r="C21" i="4"/>
  <c r="P20" i="4"/>
  <c r="T20" i="4" s="1"/>
  <c r="H20" i="4"/>
  <c r="M20" i="4" s="1"/>
  <c r="C20" i="4"/>
  <c r="C13" i="4"/>
  <c r="R12" i="4"/>
  <c r="H12" i="4"/>
  <c r="M12" i="4" s="1"/>
  <c r="Z12" i="4" s="1"/>
  <c r="AI12" i="4" s="1"/>
  <c r="C12" i="4"/>
  <c r="C11" i="4"/>
  <c r="C10" i="4"/>
  <c r="C9" i="4"/>
  <c r="C8" i="4"/>
  <c r="C7" i="4"/>
  <c r="E22" i="3"/>
  <c r="E21" i="3"/>
  <c r="E20" i="3"/>
  <c r="E19" i="3"/>
  <c r="E18" i="3"/>
  <c r="E17" i="3"/>
  <c r="E16" i="3"/>
  <c r="E15" i="3"/>
  <c r="H24" i="3" s="1"/>
  <c r="I24" i="3" s="1"/>
  <c r="J24" i="3" s="1"/>
  <c r="L24" i="3" s="1"/>
  <c r="E10" i="3"/>
  <c r="E9" i="3"/>
  <c r="E8" i="3"/>
  <c r="E7" i="3"/>
  <c r="E6" i="3"/>
  <c r="E5" i="3"/>
  <c r="E4" i="3"/>
  <c r="E3" i="3"/>
  <c r="F63" i="2"/>
  <c r="Q26" i="4" s="1"/>
  <c r="V26" i="4" s="1"/>
  <c r="E63" i="2"/>
  <c r="P26" i="4" s="1"/>
  <c r="T26" i="4" s="1"/>
  <c r="F62" i="2"/>
  <c r="Q25" i="4" s="1"/>
  <c r="V25" i="4" s="1"/>
  <c r="AB25" i="4" s="1"/>
  <c r="E62" i="2"/>
  <c r="F61" i="2"/>
  <c r="E61" i="2"/>
  <c r="F60" i="2"/>
  <c r="G60" i="2" s="1"/>
  <c r="E60" i="2"/>
  <c r="P23" i="4" s="1"/>
  <c r="F59" i="2"/>
  <c r="E59" i="2"/>
  <c r="G58" i="2"/>
  <c r="F58" i="2"/>
  <c r="Q21" i="4" s="1"/>
  <c r="V21" i="4" s="1"/>
  <c r="E58" i="2"/>
  <c r="P21" i="4" s="1"/>
  <c r="F57" i="2"/>
  <c r="Q20" i="4" s="1"/>
  <c r="V20" i="4" s="1"/>
  <c r="E57" i="2"/>
  <c r="F52" i="2"/>
  <c r="E52" i="2"/>
  <c r="G26" i="4" s="1"/>
  <c r="F51" i="2"/>
  <c r="G51" i="2" s="1"/>
  <c r="E51" i="2"/>
  <c r="G25" i="4" s="1"/>
  <c r="F50" i="2"/>
  <c r="E50" i="2"/>
  <c r="F49" i="2"/>
  <c r="E49" i="2"/>
  <c r="G23" i="4" s="1"/>
  <c r="F48" i="2"/>
  <c r="G48" i="2" s="1"/>
  <c r="E48" i="2"/>
  <c r="G22" i="4" s="1"/>
  <c r="F47" i="2"/>
  <c r="E47" i="2"/>
  <c r="G21" i="4" s="1"/>
  <c r="G46" i="2"/>
  <c r="F46" i="2"/>
  <c r="E46" i="2"/>
  <c r="G20" i="4" s="1"/>
  <c r="I31" i="2"/>
  <c r="H31" i="2"/>
  <c r="R42" i="4" s="1"/>
  <c r="G31" i="2"/>
  <c r="Q42" i="4" s="1"/>
  <c r="S42" i="4" s="1"/>
  <c r="T42" i="4" s="1"/>
  <c r="I30" i="2"/>
  <c r="J30" i="2" s="1"/>
  <c r="H30" i="2"/>
  <c r="R41" i="4" s="1"/>
  <c r="G30" i="2"/>
  <c r="Q41" i="4" s="1"/>
  <c r="I29" i="2"/>
  <c r="J29" i="2" s="1"/>
  <c r="H29" i="2"/>
  <c r="R40" i="4" s="1"/>
  <c r="G29" i="2"/>
  <c r="Q40" i="4" s="1"/>
  <c r="I28" i="2"/>
  <c r="J28" i="2" s="1"/>
  <c r="H28" i="2"/>
  <c r="G28" i="2"/>
  <c r="I27" i="2"/>
  <c r="H27" i="2"/>
  <c r="G27" i="2"/>
  <c r="I26" i="2"/>
  <c r="J26" i="2" s="1"/>
  <c r="H26" i="2"/>
  <c r="G26" i="2"/>
  <c r="I11" i="2"/>
  <c r="H11" i="2"/>
  <c r="R59" i="4" s="1"/>
  <c r="G11" i="2"/>
  <c r="Q59" i="4" s="1"/>
  <c r="S59" i="4" s="1"/>
  <c r="T59" i="4" s="1"/>
  <c r="I10" i="2"/>
  <c r="J10" i="2" s="1"/>
  <c r="H10" i="2"/>
  <c r="R58" i="4" s="1"/>
  <c r="G10" i="2"/>
  <c r="I9" i="2"/>
  <c r="H9" i="2"/>
  <c r="R57" i="4" s="1"/>
  <c r="G9" i="2"/>
  <c r="Q57" i="4" s="1"/>
  <c r="S57" i="4" s="1"/>
  <c r="T57" i="4" s="1"/>
  <c r="I8" i="2"/>
  <c r="J8" i="2" s="1"/>
  <c r="H8" i="2"/>
  <c r="R56" i="4" s="1"/>
  <c r="G8" i="2"/>
  <c r="Q56" i="4" s="1"/>
  <c r="I7" i="2"/>
  <c r="J7" i="2" s="1"/>
  <c r="H7" i="2"/>
  <c r="R55" i="4" s="1"/>
  <c r="G7" i="2"/>
  <c r="Q55" i="4" s="1"/>
  <c r="S55" i="4" s="1"/>
  <c r="T55" i="4" s="1"/>
  <c r="I6" i="2"/>
  <c r="H6" i="2"/>
  <c r="R54" i="4" s="1"/>
  <c r="G6" i="2"/>
  <c r="F58" i="1"/>
  <c r="E58" i="1"/>
  <c r="P13" i="4" s="1"/>
  <c r="G57" i="1"/>
  <c r="F57" i="1"/>
  <c r="Q12" i="4" s="1"/>
  <c r="V12" i="4" s="1"/>
  <c r="AB12" i="4" s="1"/>
  <c r="E57" i="1"/>
  <c r="P12" i="4" s="1"/>
  <c r="T12" i="4" s="1"/>
  <c r="F56" i="1"/>
  <c r="Q11" i="4" s="1"/>
  <c r="V11" i="4" s="1"/>
  <c r="E56" i="1"/>
  <c r="P11" i="4" s="1"/>
  <c r="F55" i="1"/>
  <c r="Q10" i="4" s="1"/>
  <c r="V10" i="4" s="1"/>
  <c r="E55" i="1"/>
  <c r="P10" i="4" s="1"/>
  <c r="R10" i="4" s="1"/>
  <c r="F54" i="1"/>
  <c r="G54" i="1" s="1"/>
  <c r="E54" i="1"/>
  <c r="P9" i="4" s="1"/>
  <c r="F53" i="1"/>
  <c r="Q8" i="4" s="1"/>
  <c r="V8" i="4" s="1"/>
  <c r="E53" i="1"/>
  <c r="P8" i="4" s="1"/>
  <c r="F52" i="1"/>
  <c r="Q7" i="4" s="1"/>
  <c r="V7" i="4" s="1"/>
  <c r="E52" i="1"/>
  <c r="P7" i="4" s="1"/>
  <c r="F47" i="1"/>
  <c r="H13" i="4" s="1"/>
  <c r="M13" i="4" s="1"/>
  <c r="Z13" i="4" s="1"/>
  <c r="E47" i="1"/>
  <c r="G13" i="4" s="1"/>
  <c r="I13" i="4" s="1"/>
  <c r="F46" i="1"/>
  <c r="G46" i="1" s="1"/>
  <c r="E46" i="1"/>
  <c r="G12" i="4" s="1"/>
  <c r="G45" i="1"/>
  <c r="F45" i="1"/>
  <c r="H11" i="4" s="1"/>
  <c r="M11" i="4" s="1"/>
  <c r="Z11" i="4" s="1"/>
  <c r="E45" i="1"/>
  <c r="G11" i="4" s="1"/>
  <c r="F44" i="1"/>
  <c r="H10" i="4" s="1"/>
  <c r="M10" i="4" s="1"/>
  <c r="Z10" i="4" s="1"/>
  <c r="E44" i="1"/>
  <c r="G10" i="4" s="1"/>
  <c r="F43" i="1"/>
  <c r="H9" i="4" s="1"/>
  <c r="M9" i="4" s="1"/>
  <c r="Z9" i="4" s="1"/>
  <c r="E43" i="1"/>
  <c r="G9" i="4" s="1"/>
  <c r="F42" i="1"/>
  <c r="H8" i="4" s="1"/>
  <c r="M8" i="4" s="1"/>
  <c r="Z8" i="4" s="1"/>
  <c r="E42" i="1"/>
  <c r="G8" i="4" s="1"/>
  <c r="F41" i="1"/>
  <c r="H7" i="4" s="1"/>
  <c r="M7" i="4" s="1"/>
  <c r="Z7" i="4" s="1"/>
  <c r="E41" i="1"/>
  <c r="G7" i="4" s="1"/>
  <c r="I7" i="4" s="1"/>
  <c r="I27" i="1"/>
  <c r="J27" i="1" s="1"/>
  <c r="H27" i="1"/>
  <c r="H42" i="4" s="1"/>
  <c r="G27" i="1"/>
  <c r="G42" i="4" s="1"/>
  <c r="I42" i="4" s="1"/>
  <c r="J42" i="4" s="1"/>
  <c r="I26" i="1"/>
  <c r="J26" i="1" s="1"/>
  <c r="H26" i="1"/>
  <c r="H41" i="4" s="1"/>
  <c r="G26" i="1"/>
  <c r="G41" i="4" s="1"/>
  <c r="I41" i="4" s="1"/>
  <c r="J41" i="4" s="1"/>
  <c r="I25" i="1"/>
  <c r="J25" i="1" s="1"/>
  <c r="H25" i="1"/>
  <c r="H40" i="4" s="1"/>
  <c r="G25" i="1"/>
  <c r="G40" i="4" s="1"/>
  <c r="I40" i="4" s="1"/>
  <c r="J40" i="4" s="1"/>
  <c r="I24" i="1"/>
  <c r="J24" i="1" s="1"/>
  <c r="H24" i="1"/>
  <c r="H39" i="4" s="1"/>
  <c r="G24" i="1"/>
  <c r="G39" i="4" s="1"/>
  <c r="I39" i="4" s="1"/>
  <c r="J39" i="4" s="1"/>
  <c r="I23" i="1"/>
  <c r="J23" i="1" s="1"/>
  <c r="H23" i="1"/>
  <c r="H38" i="4" s="1"/>
  <c r="G23" i="1"/>
  <c r="G38" i="4" s="1"/>
  <c r="I38" i="4" s="1"/>
  <c r="J38" i="4" s="1"/>
  <c r="I22" i="1"/>
  <c r="J22" i="1" s="1"/>
  <c r="H22" i="1"/>
  <c r="H37" i="4" s="1"/>
  <c r="G22" i="1"/>
  <c r="I11" i="1"/>
  <c r="J11" i="1" s="1"/>
  <c r="H11" i="1"/>
  <c r="H59" i="4" s="1"/>
  <c r="G11" i="1"/>
  <c r="G59" i="4" s="1"/>
  <c r="I59" i="4" s="1"/>
  <c r="J59" i="4" s="1"/>
  <c r="I10" i="1"/>
  <c r="J10" i="1" s="1"/>
  <c r="H10" i="1"/>
  <c r="H58" i="4" s="1"/>
  <c r="G10" i="1"/>
  <c r="G58" i="4" s="1"/>
  <c r="I58" i="4" s="1"/>
  <c r="J58" i="4" s="1"/>
  <c r="I9" i="1"/>
  <c r="J9" i="1" s="1"/>
  <c r="H9" i="1"/>
  <c r="H57" i="4" s="1"/>
  <c r="G9" i="1"/>
  <c r="G57" i="4" s="1"/>
  <c r="I57" i="4" s="1"/>
  <c r="J57" i="4" s="1"/>
  <c r="I8" i="1"/>
  <c r="J8" i="1" s="1"/>
  <c r="H8" i="1"/>
  <c r="G8" i="1"/>
  <c r="G56" i="4" s="1"/>
  <c r="I56" i="4" s="1"/>
  <c r="J56" i="4" s="1"/>
  <c r="I7" i="1"/>
  <c r="J7" i="1" s="1"/>
  <c r="H7" i="1"/>
  <c r="H55" i="4" s="1"/>
  <c r="G7" i="1"/>
  <c r="G55" i="4" s="1"/>
  <c r="I55" i="4" s="1"/>
  <c r="J55" i="4" s="1"/>
  <c r="I6" i="1"/>
  <c r="J6" i="1" s="1"/>
  <c r="H6" i="1"/>
  <c r="H54" i="4" s="1"/>
  <c r="G6" i="1"/>
  <c r="G54" i="4" s="1"/>
  <c r="AB10" i="4" l="1"/>
  <c r="L7" i="4"/>
  <c r="AA7" i="4" s="1"/>
  <c r="J7" i="4"/>
  <c r="K11" i="4"/>
  <c r="I11" i="4"/>
  <c r="T8" i="4"/>
  <c r="R8" i="4"/>
  <c r="AB8" i="4"/>
  <c r="AB11" i="4"/>
  <c r="AI11" i="4" s="1"/>
  <c r="AJ11" i="4" s="1"/>
  <c r="K9" i="4"/>
  <c r="I9" i="4"/>
  <c r="AB21" i="4"/>
  <c r="K12" i="4"/>
  <c r="I12" i="4"/>
  <c r="G52" i="1"/>
  <c r="T13" i="4"/>
  <c r="S56" i="4"/>
  <c r="T56" i="4" s="1"/>
  <c r="S41" i="4"/>
  <c r="T41" i="4" s="1"/>
  <c r="R21" i="4"/>
  <c r="Q24" i="4"/>
  <c r="V24" i="4" s="1"/>
  <c r="G61" i="2"/>
  <c r="Q9" i="4"/>
  <c r="V9" i="4" s="1"/>
  <c r="AB7" i="4"/>
  <c r="AI7" i="4" s="1"/>
  <c r="AJ7" i="4" s="1"/>
  <c r="AB20" i="4"/>
  <c r="I37" i="4"/>
  <c r="S54" i="4"/>
  <c r="AJ54" i="4"/>
  <c r="W20" i="4" s="1"/>
  <c r="X20" i="4" s="1"/>
  <c r="K10" i="4"/>
  <c r="I10" i="4"/>
  <c r="R11" i="4"/>
  <c r="T11" i="4"/>
  <c r="G47" i="2"/>
  <c r="H21" i="4"/>
  <c r="M21" i="4" s="1"/>
  <c r="Z21" i="4" s="1"/>
  <c r="AI21" i="4" s="1"/>
  <c r="K7" i="4"/>
  <c r="K13" i="4"/>
  <c r="AP54" i="4"/>
  <c r="G24" i="4"/>
  <c r="G50" i="2"/>
  <c r="J27" i="2"/>
  <c r="K25" i="4"/>
  <c r="U12" i="4"/>
  <c r="AC12" i="4" s="1"/>
  <c r="S12" i="4"/>
  <c r="G41" i="1"/>
  <c r="AI10" i="4"/>
  <c r="AJ10" i="4" s="1"/>
  <c r="L13" i="4"/>
  <c r="AA13" i="4" s="1"/>
  <c r="J13" i="4"/>
  <c r="G53" i="1"/>
  <c r="AQ54" i="4"/>
  <c r="J11" i="2"/>
  <c r="I22" i="4"/>
  <c r="K22" i="4"/>
  <c r="K26" i="4"/>
  <c r="I26" i="4"/>
  <c r="AI26" i="4"/>
  <c r="U10" i="4"/>
  <c r="AC10" i="4" s="1"/>
  <c r="S10" i="4"/>
  <c r="K8" i="4"/>
  <c r="I8" i="4"/>
  <c r="G44" i="1"/>
  <c r="T9" i="4"/>
  <c r="G56" i="1"/>
  <c r="J6" i="2"/>
  <c r="G59" i="2"/>
  <c r="Q22" i="4"/>
  <c r="AB26" i="4"/>
  <c r="W26" i="4"/>
  <c r="X26" i="4" s="1"/>
  <c r="T10" i="4"/>
  <c r="Z20" i="4"/>
  <c r="AI20" i="4" s="1"/>
  <c r="W25" i="4"/>
  <c r="I54" i="4"/>
  <c r="AI54" i="4"/>
  <c r="G55" i="1"/>
  <c r="P25" i="4"/>
  <c r="G62" i="2"/>
  <c r="AI8" i="4"/>
  <c r="G47" i="1"/>
  <c r="J9" i="2"/>
  <c r="S40" i="4"/>
  <c r="J31" i="2"/>
  <c r="K23" i="4"/>
  <c r="I23" i="4"/>
  <c r="G52" i="2"/>
  <c r="R26" i="4"/>
  <c r="G43" i="1"/>
  <c r="G58" i="1"/>
  <c r="Q13" i="4"/>
  <c r="V13" i="4" s="1"/>
  <c r="K21" i="4"/>
  <c r="I21" i="4"/>
  <c r="G42" i="1"/>
  <c r="T7" i="4"/>
  <c r="R7" i="4"/>
  <c r="I20" i="4"/>
  <c r="K20" i="4"/>
  <c r="G49" i="2"/>
  <c r="H23" i="4"/>
  <c r="M23" i="4" s="1"/>
  <c r="Z23" i="4" s="1"/>
  <c r="R20" i="4"/>
  <c r="T23" i="4"/>
  <c r="Z24" i="4"/>
  <c r="W10" i="4"/>
  <c r="S58" i="4"/>
  <c r="T58" i="4" s="1"/>
  <c r="G57" i="2"/>
  <c r="Q23" i="4"/>
  <c r="V23" i="4" s="1"/>
  <c r="H25" i="4"/>
  <c r="M25" i="4" s="1"/>
  <c r="Z25" i="4" s="1"/>
  <c r="AI25" i="4" s="1"/>
  <c r="G63" i="2"/>
  <c r="AK37" i="4" l="1"/>
  <c r="I50" i="4"/>
  <c r="AK7" i="4"/>
  <c r="Y10" i="4"/>
  <c r="X10" i="4"/>
  <c r="AK11" i="4"/>
  <c r="AK10" i="4"/>
  <c r="AM10" i="4" s="1"/>
  <c r="I24" i="4"/>
  <c r="K24" i="4"/>
  <c r="U11" i="4"/>
  <c r="AC11" i="4" s="1"/>
  <c r="S11" i="4"/>
  <c r="AB9" i="4"/>
  <c r="W9" i="4"/>
  <c r="W12" i="4"/>
  <c r="AG26" i="4"/>
  <c r="J8" i="4"/>
  <c r="L8" i="4"/>
  <c r="AA8" i="4" s="1"/>
  <c r="L22" i="4"/>
  <c r="AA22" i="4" s="1"/>
  <c r="J22" i="4"/>
  <c r="L10" i="4"/>
  <c r="AA10" i="4" s="1"/>
  <c r="J10" i="4"/>
  <c r="K51" i="4"/>
  <c r="AN7" i="4"/>
  <c r="AO7" i="4" s="1"/>
  <c r="J37" i="4"/>
  <c r="L12" i="4"/>
  <c r="AA12" i="4" s="1"/>
  <c r="J12" i="4"/>
  <c r="W11" i="4"/>
  <c r="L11" i="4"/>
  <c r="AA11" i="4" s="1"/>
  <c r="J11" i="4"/>
  <c r="AJ25" i="4"/>
  <c r="AI23" i="4"/>
  <c r="AJ23" i="4" s="1"/>
  <c r="U26" i="4"/>
  <c r="AC26" i="4" s="1"/>
  <c r="S26" i="4"/>
  <c r="U51" i="4"/>
  <c r="T40" i="4"/>
  <c r="AK54" i="4"/>
  <c r="J54" i="4"/>
  <c r="U21" i="4"/>
  <c r="AC21" i="4" s="1"/>
  <c r="S21" i="4"/>
  <c r="AG12" i="4"/>
  <c r="T25" i="4"/>
  <c r="R25" i="4"/>
  <c r="U25" i="4" s="1"/>
  <c r="AC25" i="4" s="1"/>
  <c r="AG25" i="4" s="1"/>
  <c r="AG11" i="4"/>
  <c r="W23" i="4"/>
  <c r="X23" i="4" s="1"/>
  <c r="AB23" i="4"/>
  <c r="R23" i="4"/>
  <c r="AE10" i="4"/>
  <c r="I25" i="4"/>
  <c r="AJ12" i="4"/>
  <c r="AG8" i="4"/>
  <c r="AI24" i="4"/>
  <c r="AJ24" i="4" s="1"/>
  <c r="L21" i="4"/>
  <c r="AA21" i="4" s="1"/>
  <c r="J21" i="4"/>
  <c r="X25" i="4"/>
  <c r="AJ26" i="4"/>
  <c r="AJ21" i="4"/>
  <c r="W7" i="4"/>
  <c r="AG21" i="4"/>
  <c r="W8" i="4"/>
  <c r="AG10" i="4"/>
  <c r="S20" i="4"/>
  <c r="U20" i="4"/>
  <c r="AC20" i="4" s="1"/>
  <c r="AG20" i="4" s="1"/>
  <c r="U7" i="4"/>
  <c r="AC7" i="4" s="1"/>
  <c r="S7" i="4"/>
  <c r="V22" i="4"/>
  <c r="R22" i="4"/>
  <c r="L20" i="4"/>
  <c r="AA20" i="4" s="1"/>
  <c r="J20" i="4"/>
  <c r="L23" i="4"/>
  <c r="AA23" i="4" s="1"/>
  <c r="J23" i="4"/>
  <c r="AJ8" i="4"/>
  <c r="AJ20" i="4"/>
  <c r="R9" i="4"/>
  <c r="L26" i="4"/>
  <c r="AA26" i="4" s="1"/>
  <c r="J26" i="4"/>
  <c r="R13" i="4"/>
  <c r="W21" i="4"/>
  <c r="X21" i="4" s="1"/>
  <c r="U8" i="4"/>
  <c r="AC8" i="4" s="1"/>
  <c r="S8" i="4"/>
  <c r="AB24" i="4"/>
  <c r="W24" i="4"/>
  <c r="X24" i="4" s="1"/>
  <c r="AB13" i="4"/>
  <c r="W13" i="4"/>
  <c r="T54" i="4"/>
  <c r="AR54" i="4"/>
  <c r="R24" i="4"/>
  <c r="J9" i="4"/>
  <c r="L9" i="4"/>
  <c r="AA9" i="4" s="1"/>
  <c r="AL37" i="4" l="1"/>
  <c r="J50" i="4"/>
  <c r="AL11" i="4"/>
  <c r="AQ7" i="4"/>
  <c r="AR7" i="4" s="1"/>
  <c r="AL54" i="4"/>
  <c r="S22" i="4"/>
  <c r="U22" i="4"/>
  <c r="AC22" i="4" s="1"/>
  <c r="AK25" i="4"/>
  <c r="AM25" i="4" s="1"/>
  <c r="AN25" i="4"/>
  <c r="AO25" i="4" s="1"/>
  <c r="Y12" i="4"/>
  <c r="X12" i="4"/>
  <c r="AN10" i="4"/>
  <c r="AO10" i="4" s="1"/>
  <c r="Y8" i="4"/>
  <c r="X8" i="4"/>
  <c r="U9" i="4"/>
  <c r="AC9" i="4" s="1"/>
  <c r="S9" i="4"/>
  <c r="S24" i="4"/>
  <c r="U24" i="4"/>
  <c r="AC24" i="4" s="1"/>
  <c r="AK20" i="4"/>
  <c r="AM20" i="4" s="1"/>
  <c r="AN20" i="4"/>
  <c r="AO20" i="4" s="1"/>
  <c r="AK21" i="4"/>
  <c r="AM21" i="4" s="1"/>
  <c r="AN21" i="4"/>
  <c r="AO21" i="4" s="1"/>
  <c r="AG9" i="4"/>
  <c r="AI9" i="4"/>
  <c r="AJ9" i="4" s="1"/>
  <c r="AM11" i="4"/>
  <c r="AK23" i="4"/>
  <c r="AN23" i="4"/>
  <c r="Y7" i="4"/>
  <c r="X7" i="4"/>
  <c r="AN11" i="4"/>
  <c r="AO11" i="4" s="1"/>
  <c r="AE8" i="4"/>
  <c r="AN8" i="4"/>
  <c r="AO8" i="4" s="1"/>
  <c r="AK8" i="4"/>
  <c r="AM8" i="4" s="1"/>
  <c r="AK26" i="4"/>
  <c r="AM26" i="4" s="1"/>
  <c r="AN26" i="4"/>
  <c r="AO26" i="4" s="1"/>
  <c r="L25" i="4"/>
  <c r="AA25" i="4" s="1"/>
  <c r="J25" i="4"/>
  <c r="X11" i="4"/>
  <c r="Y11" i="4"/>
  <c r="AI13" i="4"/>
  <c r="AJ13" i="4" s="1"/>
  <c r="AB22" i="4"/>
  <c r="W22" i="4"/>
  <c r="X22" i="4" s="1"/>
  <c r="AN12" i="4"/>
  <c r="AO12" i="4" s="1"/>
  <c r="AK12" i="4"/>
  <c r="AM12" i="4" s="1"/>
  <c r="AE11" i="4"/>
  <c r="AK24" i="4"/>
  <c r="AN24" i="4"/>
  <c r="AO24" i="4" s="1"/>
  <c r="X9" i="4"/>
  <c r="Y9" i="4"/>
  <c r="AS54" i="4"/>
  <c r="S13" i="4"/>
  <c r="U13" i="4"/>
  <c r="AC13" i="4" s="1"/>
  <c r="U23" i="4"/>
  <c r="AC23" i="4" s="1"/>
  <c r="S23" i="4"/>
  <c r="AE21" i="4"/>
  <c r="AL25" i="4"/>
  <c r="AE20" i="4"/>
  <c r="X13" i="4"/>
  <c r="Y13" i="4"/>
  <c r="AG7" i="4"/>
  <c r="AL7" i="4" s="1"/>
  <c r="AL10" i="4"/>
  <c r="AE12" i="4"/>
  <c r="AE26" i="4"/>
  <c r="L24" i="4"/>
  <c r="AA24" i="4" s="1"/>
  <c r="J24" i="4"/>
  <c r="AM7" i="4"/>
  <c r="AP7" i="4" s="1"/>
  <c r="AL21" i="4" l="1"/>
  <c r="AG13" i="4"/>
  <c r="AE7" i="4"/>
  <c r="AQ20" i="4"/>
  <c r="AR20" i="4" s="1"/>
  <c r="AP20" i="4"/>
  <c r="AK13" i="4"/>
  <c r="AN13" i="4"/>
  <c r="AO13" i="4" s="1"/>
  <c r="AP8" i="4"/>
  <c r="AQ8" i="4"/>
  <c r="AR8" i="4" s="1"/>
  <c r="AK9" i="4"/>
  <c r="AM9" i="4" s="1"/>
  <c r="AN9" i="4"/>
  <c r="AO9" i="4" s="1"/>
  <c r="AQ10" i="4"/>
  <c r="AR10" i="4" s="1"/>
  <c r="AP10" i="4"/>
  <c r="AL12" i="4"/>
  <c r="AP12" i="4"/>
  <c r="AQ12" i="4"/>
  <c r="AR12" i="4" s="1"/>
  <c r="AQ11" i="4"/>
  <c r="AR11" i="4" s="1"/>
  <c r="AP11" i="4"/>
  <c r="AF24" i="4"/>
  <c r="AF22" i="4"/>
  <c r="AF20" i="4"/>
  <c r="AH20" i="4" s="1"/>
  <c r="AF23" i="4"/>
  <c r="AF25" i="4"/>
  <c r="AH25" i="4" s="1"/>
  <c r="AF21" i="4"/>
  <c r="AH21" i="4" s="1"/>
  <c r="AQ25" i="4"/>
  <c r="AR25" i="4" s="1"/>
  <c r="AP25" i="4"/>
  <c r="AO23" i="4"/>
  <c r="AE9" i="4"/>
  <c r="AH9" i="4" s="1"/>
  <c r="AQ24" i="4"/>
  <c r="AR24" i="4" s="1"/>
  <c r="AF10" i="4"/>
  <c r="AH10" i="4" s="1"/>
  <c r="AF8" i="4"/>
  <c r="AH8" i="4" s="1"/>
  <c r="AF9" i="4"/>
  <c r="AF12" i="4"/>
  <c r="AH12" i="4" s="1"/>
  <c r="AF7" i="4"/>
  <c r="AF11" i="4"/>
  <c r="AH11" i="4" s="1"/>
  <c r="AF13" i="4"/>
  <c r="AG23" i="4"/>
  <c r="AL23" i="4" s="1"/>
  <c r="AG24" i="4"/>
  <c r="AL24" i="4" s="1"/>
  <c r="AG22" i="4"/>
  <c r="AI22" i="4"/>
  <c r="AJ22" i="4" s="1"/>
  <c r="AQ26" i="4"/>
  <c r="AR26" i="4" s="1"/>
  <c r="AP26" i="4"/>
  <c r="AQ21" i="4"/>
  <c r="AR21" i="4" s="1"/>
  <c r="AP21" i="4"/>
  <c r="AL26" i="4"/>
  <c r="AL8" i="4"/>
  <c r="AL20" i="4"/>
  <c r="AL9" i="4" l="1"/>
  <c r="AL13" i="4"/>
  <c r="AQ9" i="4"/>
  <c r="AR9" i="4" s="1"/>
  <c r="AP9" i="4"/>
  <c r="AK22" i="4"/>
  <c r="AM22" i="4" s="1"/>
  <c r="AN22" i="4"/>
  <c r="AO22" i="4" s="1"/>
  <c r="AM23" i="4"/>
  <c r="AP23" i="4" s="1"/>
  <c r="AQ23" i="4"/>
  <c r="AR23" i="4" s="1"/>
  <c r="AQ13" i="4"/>
  <c r="AR13" i="4" s="1"/>
  <c r="AM24" i="4"/>
  <c r="AP24" i="4" s="1"/>
  <c r="AH7" i="4"/>
  <c r="AM13" i="4"/>
  <c r="AP13" i="4" s="1"/>
  <c r="AE13" i="4"/>
  <c r="AH13" i="4" s="1"/>
  <c r="AE22" i="4"/>
  <c r="AH22" i="4" s="1"/>
  <c r="AE24" i="4"/>
  <c r="AH24" i="4" s="1"/>
  <c r="AE23" i="4"/>
  <c r="AH23" i="4" s="1"/>
  <c r="AL22" i="4" l="1"/>
  <c r="AQ22" i="4"/>
  <c r="AR22" i="4" s="1"/>
  <c r="AP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3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ID#AAAAbWMuxgM
Samuel Gurr - NOAA Affiliate    (2022-09-20 19:35:33)
@shannon.meseck@noaa.gov  a potential error here where all mean values here are only for 8 treatment blanks but used for 8 and 7.5 calculations.  Wrote a master script here (https://github.com/SamGurr/Airradians_multigen_OA/blob/main/RAnalysis/Scripts/biodeposition.R) to go from dried weights to our calculated values calling the correct blanks. master table: (https://github.com/SamGurr/Airradians_multigen_OA/blob/main/RAnalysis/Output/Biodeposition/Biodeposition_master.csv) and a few boxplots: (https://github.com/SamGurr/Airradians_multigen_OA/blob/main/RAnalysis/Output/Biodeposition/Master_Biodep_Boxplots.pdf)
_Assigned to Shannon Meseck - NOAA Federal_
------
ID#AAAAbWRK-9s
Shannon Meseck - NOAA Federal    (2022-09-20 20:39:53)
_Marked as done_
please do not use scripts I do not like them. I will look them over later for errors when I have a chance.  Right now all of them are wrong so it doesn't matter because we have no correct b value.
------
ID#AAAAf9CcGRY
Samuel Gurr - NOAA Affiliate    (2022-09-20 21:21:48)
_Re-opened_
Yes, I see 0.62 was used here as a place holder. Please advise that scripts are for me and it is not my intention to change the way you work. For myself, I am firm advocate for reproducibility and accessibility in science and will continue to write code to streamline data carpentry/analysis.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guJZ8IL+6Smaoh8muBDoX/tXEg=="/>
    </ext>
  </extLst>
</comments>
</file>

<file path=xl/sharedStrings.xml><?xml version="1.0" encoding="utf-8"?>
<sst xmlns="http://schemas.openxmlformats.org/spreadsheetml/2006/main" count="410" uniqueCount="168">
  <si>
    <t>Date:</t>
  </si>
  <si>
    <t>Temperature:</t>
  </si>
  <si>
    <t>Shellfish Species:</t>
  </si>
  <si>
    <t>Bay scallops</t>
  </si>
  <si>
    <t xml:space="preserve">chl-a </t>
  </si>
  <si>
    <t>Location:</t>
  </si>
  <si>
    <t>Milford Basement</t>
  </si>
  <si>
    <t>Dissolved Oxygen:</t>
  </si>
  <si>
    <t>Participants:</t>
  </si>
  <si>
    <t>Mark, Katie, Sam, Shannon</t>
  </si>
  <si>
    <t>bay scallops</t>
  </si>
  <si>
    <t>Salinity:</t>
  </si>
  <si>
    <t>Water source</t>
  </si>
  <si>
    <t>Time</t>
  </si>
  <si>
    <t>Volume filtered (L)</t>
  </si>
  <si>
    <t>Initial filter weight (mg)</t>
  </si>
  <si>
    <t>Dry weight (mg)</t>
  </si>
  <si>
    <t>Ash weight (mg)</t>
  </si>
  <si>
    <t>TPM (Mg/L)</t>
  </si>
  <si>
    <t>PIM (Mg/L)</t>
  </si>
  <si>
    <t>POM (Mg/L)</t>
  </si>
  <si>
    <t>% org</t>
  </si>
  <si>
    <t>Blank</t>
  </si>
  <si>
    <t>Input</t>
  </si>
  <si>
    <t>FECES</t>
  </si>
  <si>
    <t>Shellfish #</t>
  </si>
  <si>
    <t>TPM (mg)</t>
  </si>
  <si>
    <t>PIM (mg)</t>
  </si>
  <si>
    <t>Inorganic %</t>
  </si>
  <si>
    <t>PSUEDOFECES</t>
  </si>
  <si>
    <t>Milford</t>
  </si>
  <si>
    <t>%inorganic</t>
  </si>
  <si>
    <t>weight double checked probably bad data!</t>
  </si>
  <si>
    <t>Flows</t>
  </si>
  <si>
    <t>A</t>
  </si>
  <si>
    <t>B</t>
  </si>
  <si>
    <t>t1-t0 (h) of feces/pseudofeces collection</t>
  </si>
  <si>
    <t>ml/15 sec</t>
  </si>
  <si>
    <t>ml/hour</t>
  </si>
  <si>
    <t>L/hour</t>
  </si>
  <si>
    <t>total volume that went through the monster (L)</t>
  </si>
  <si>
    <t>Experiment Date:</t>
  </si>
  <si>
    <t>feces and pseudofeces collection</t>
  </si>
  <si>
    <t xml:space="preserve">t0= </t>
  </si>
  <si>
    <t xml:space="preserve">t1= </t>
  </si>
  <si>
    <t>Experiment Location:</t>
  </si>
  <si>
    <t>Species:</t>
  </si>
  <si>
    <t>*may want to normalize to the mean per treatment</t>
  </si>
  <si>
    <t>Species standardization coefficient:</t>
  </si>
  <si>
    <t xml:space="preserve">*literature b value was used - we can calculate our own </t>
  </si>
  <si>
    <t>pH 8.0</t>
  </si>
  <si>
    <t>mg/h</t>
  </si>
  <si>
    <t>Standardized to 0.1g dry weight</t>
  </si>
  <si>
    <t>Length (mm)</t>
  </si>
  <si>
    <t>Dry weight (g)</t>
  </si>
  <si>
    <t>t1-t0 (h)</t>
  </si>
  <si>
    <t>feces</t>
  </si>
  <si>
    <t>TPM</t>
  </si>
  <si>
    <t>PIM</t>
  </si>
  <si>
    <t>POM</t>
  </si>
  <si>
    <t>% organic</t>
  </si>
  <si>
    <t>ER (mg/h)</t>
  </si>
  <si>
    <t>OER</t>
  </si>
  <si>
    <t>IER</t>
  </si>
  <si>
    <t>pseudofeces</t>
  </si>
  <si>
    <t>% organ</t>
  </si>
  <si>
    <t>RR (mg/h)</t>
  </si>
  <si>
    <t>ORR</t>
  </si>
  <si>
    <t>IRR</t>
  </si>
  <si>
    <t>CR</t>
  </si>
  <si>
    <t>FR</t>
  </si>
  <si>
    <t>p</t>
  </si>
  <si>
    <t>f</t>
  </si>
  <si>
    <t>RR</t>
  </si>
  <si>
    <t>SE</t>
  </si>
  <si>
    <t>IFR</t>
  </si>
  <si>
    <t>FR (mg/h)</t>
  </si>
  <si>
    <t>% RR</t>
  </si>
  <si>
    <t>TIR</t>
  </si>
  <si>
    <t>OFR (mg/h)</t>
  </si>
  <si>
    <t>OIR (mg/h)</t>
  </si>
  <si>
    <t>i</t>
  </si>
  <si>
    <t>AR (mg/h)</t>
  </si>
  <si>
    <t>AE</t>
  </si>
  <si>
    <t>8A</t>
  </si>
  <si>
    <t>8B</t>
  </si>
  <si>
    <t>8C</t>
  </si>
  <si>
    <t>8D</t>
  </si>
  <si>
    <t>8E</t>
  </si>
  <si>
    <t>8F</t>
  </si>
  <si>
    <t>8G</t>
  </si>
  <si>
    <t>pH 7.5</t>
  </si>
  <si>
    <t>7.5A</t>
  </si>
  <si>
    <t>7.5B</t>
  </si>
  <si>
    <t>7.5C</t>
  </si>
  <si>
    <t>7.5D</t>
  </si>
  <si>
    <t>7.5E</t>
  </si>
  <si>
    <t>7.5F</t>
  </si>
  <si>
    <t>7.5G</t>
  </si>
  <si>
    <t>Values are in mg per liter</t>
  </si>
  <si>
    <t>PH 8.0</t>
  </si>
  <si>
    <t>In 8.0</t>
  </si>
  <si>
    <t>TOTAL</t>
  </si>
  <si>
    <t>Inorganic Matter</t>
  </si>
  <si>
    <t>Organic Matter</t>
  </si>
  <si>
    <t>% Organic</t>
  </si>
  <si>
    <t>In 7.5</t>
  </si>
  <si>
    <t>tpm Total</t>
  </si>
  <si>
    <t xml:space="preserve">PIM </t>
  </si>
  <si>
    <t>IN</t>
  </si>
  <si>
    <t>mean</t>
  </si>
  <si>
    <t>Mean CI</t>
  </si>
  <si>
    <t>Averages</t>
  </si>
  <si>
    <t>Average POM/Average TPM</t>
  </si>
  <si>
    <t xml:space="preserve">Blank 8.0 </t>
  </si>
  <si>
    <t xml:space="preserve">Blank 7.5 </t>
  </si>
  <si>
    <t>blank</t>
  </si>
  <si>
    <t>Inorganic Egestion Rate</t>
  </si>
  <si>
    <t>IER: PIM of feces/feces collection time</t>
  </si>
  <si>
    <t>Cleanrance Rate</t>
  </si>
  <si>
    <t>CR: IFR/PIM of the water</t>
  </si>
  <si>
    <t>Organic Egestion Rate</t>
  </si>
  <si>
    <t>OER: POM of feces/feces collection time</t>
  </si>
  <si>
    <t>Filtration Rate</t>
  </si>
  <si>
    <t>FR: CR * TPM of the water</t>
  </si>
  <si>
    <t>Inorganic Rejection Rate</t>
  </si>
  <si>
    <t>IRR: PIM of pseudofeces/pseudofeces collection time</t>
  </si>
  <si>
    <t>%RR: RR/FR (amount rejected/total amount filtered)</t>
  </si>
  <si>
    <t>Organic Rejection Rate</t>
  </si>
  <si>
    <t>ORR: POM of pseudofeces/pseudofeces collection time</t>
  </si>
  <si>
    <t>Total Ingestion Rate</t>
  </si>
  <si>
    <t>TIR: FR - RR</t>
  </si>
  <si>
    <t>Rejection Rate</t>
  </si>
  <si>
    <t>RR: ORR+IRR</t>
  </si>
  <si>
    <t>Organic FIltration Rate</t>
  </si>
  <si>
    <t>OFR: CR * POM of the water</t>
  </si>
  <si>
    <t>Fraction of Organic Rejected</t>
  </si>
  <si>
    <t>p: ORR/RR (organic fraction of the pseudofeces)</t>
  </si>
  <si>
    <t>Organic INgestion Rate</t>
  </si>
  <si>
    <t>OIR: OFR-ORR</t>
  </si>
  <si>
    <t>POM available</t>
  </si>
  <si>
    <t>f: Average POM of the water</t>
  </si>
  <si>
    <t>Fraction of Organic Matter ingested</t>
  </si>
  <si>
    <t>i: OIR/TIR (i.e. fraction of ingested material that was organic)</t>
  </si>
  <si>
    <t xml:space="preserve">Selection Efficiency </t>
  </si>
  <si>
    <t>SE: 1-(p/f) (organic content of pseudofeces/organic content of the water)</t>
  </si>
  <si>
    <t>Assimilation Rate</t>
  </si>
  <si>
    <t>AR: OIR-OER (rate of POM filtration - rate of POM rejection - rate of POM egestion)</t>
  </si>
  <si>
    <t>Inorganic Filtration Rate</t>
  </si>
  <si>
    <t>IFR: IER + IRR (PIM feces + PIM pseudofeces; i.e. total inorganic matter filtered/collection time)</t>
  </si>
  <si>
    <t>Assimilation Efficiency</t>
  </si>
  <si>
    <t>AE: AR/OIR</t>
  </si>
  <si>
    <t>Time Open</t>
  </si>
  <si>
    <t>Time Green</t>
  </si>
  <si>
    <t>Gut transit time (h)</t>
  </si>
  <si>
    <t>ph 8.0</t>
  </si>
  <si>
    <t>pH 8</t>
  </si>
  <si>
    <t>Sample ID</t>
  </si>
  <si>
    <t>Shellfish # (Dish #)</t>
  </si>
  <si>
    <t>Tin Weight (g)</t>
  </si>
  <si>
    <t>Tin for shell weight (g)</t>
  </si>
  <si>
    <t>Dry Tissue Weight+Tin (g)</t>
  </si>
  <si>
    <t>Tissue Dry weight (g)</t>
  </si>
  <si>
    <t>Shell Length (mm)</t>
  </si>
  <si>
    <t>Dry Shell Weight +Tin(g)</t>
  </si>
  <si>
    <t>Shell Weight (g)</t>
  </si>
  <si>
    <t>Muffled Tissue (g)</t>
  </si>
  <si>
    <t>Dry Shell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</si>
</sst>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rial"/>
    </font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4"/>
      <color theme="1"/>
      <name val="Arial"/>
    </font>
    <font>
      <sz val="11"/>
      <color rgb="FF000000"/>
      <name val="Calibri"/>
    </font>
    <font>
      <sz val="11"/>
      <color theme="1"/>
      <name val="Arial"/>
    </font>
    <font>
      <sz val="10"/>
      <color rgb="FF000000"/>
      <name val="Arial"/>
    </font>
    <font>
      <sz val="11"/>
      <color rgb="FFFF0000"/>
      <name val="Arial"/>
    </font>
    <font>
      <sz val="10"/>
      <color rgb="FFFF0000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20" fontId="2" fillId="0" borderId="0" xfId="0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20" fontId="2" fillId="0" borderId="1" xfId="0" applyNumberFormat="1" applyFont="1" applyBorder="1" applyAlignment="1"/>
    <xf numFmtId="0" fontId="2" fillId="0" borderId="1" xfId="0" applyFont="1" applyBorder="1" applyAlignment="1"/>
    <xf numFmtId="2" fontId="2" fillId="0" borderId="1" xfId="0" applyNumberFormat="1" applyFont="1" applyBorder="1"/>
    <xf numFmtId="164" fontId="2" fillId="0" borderId="1" xfId="0" applyNumberFormat="1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2" fontId="2" fillId="0" borderId="0" xfId="0" applyNumberFormat="1" applyFont="1"/>
    <xf numFmtId="20" fontId="2" fillId="0" borderId="1" xfId="0" applyNumberFormat="1" applyFont="1" applyBorder="1"/>
    <xf numFmtId="164" fontId="2" fillId="0" borderId="0" xfId="0" applyNumberFormat="1" applyFont="1"/>
    <xf numFmtId="0" fontId="3" fillId="0" borderId="0" xfId="0" applyFont="1"/>
    <xf numFmtId="0" fontId="2" fillId="0" borderId="2" xfId="0" applyFont="1" applyBorder="1" applyAlignment="1">
      <alignment wrapText="1"/>
    </xf>
    <xf numFmtId="2" fontId="3" fillId="0" borderId="0" xfId="0" applyNumberFormat="1" applyFont="1"/>
    <xf numFmtId="0" fontId="4" fillId="0" borderId="0" xfId="0" applyFont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1" fontId="2" fillId="0" borderId="0" xfId="0" applyNumberFormat="1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14" fontId="7" fillId="0" borderId="0" xfId="0" applyNumberFormat="1" applyFont="1" applyAlignment="1"/>
    <xf numFmtId="0" fontId="7" fillId="0" borderId="0" xfId="0" applyFont="1" applyAlignment="1">
      <alignment horizontal="right"/>
    </xf>
    <xf numFmtId="20" fontId="7" fillId="0" borderId="1" xfId="0" applyNumberFormat="1" applyFont="1" applyBorder="1" applyAlignment="1"/>
    <xf numFmtId="0" fontId="8" fillId="0" borderId="0" xfId="0" applyFont="1" applyAlignment="1"/>
    <xf numFmtId="0" fontId="7" fillId="0" borderId="1" xfId="0" applyFont="1" applyBorder="1"/>
    <xf numFmtId="0" fontId="7" fillId="0" borderId="3" xfId="0" applyFont="1" applyBorder="1"/>
    <xf numFmtId="0" fontId="7" fillId="0" borderId="4" xfId="0" applyFont="1" applyBorder="1"/>
    <xf numFmtId="0" fontId="9" fillId="0" borderId="0" xfId="0" applyFont="1" applyAlignment="1"/>
    <xf numFmtId="0" fontId="10" fillId="0" borderId="0" xfId="0" applyFont="1"/>
    <xf numFmtId="0" fontId="6" fillId="0" borderId="1" xfId="0" applyFont="1" applyBorder="1"/>
    <xf numFmtId="0" fontId="6" fillId="0" borderId="5" xfId="0" applyFont="1" applyBorder="1"/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6" xfId="0" applyNumberFormat="1" applyFont="1" applyBorder="1" applyAlignment="1">
      <alignment horizontal="right"/>
    </xf>
    <xf numFmtId="0" fontId="2" fillId="0" borderId="7" xfId="0" applyFont="1" applyBorder="1" applyAlignment="1"/>
    <xf numFmtId="164" fontId="7" fillId="0" borderId="1" xfId="0" applyNumberFormat="1" applyFont="1" applyBorder="1"/>
    <xf numFmtId="2" fontId="7" fillId="0" borderId="1" xfId="0" applyNumberFormat="1" applyFont="1" applyBorder="1"/>
    <xf numFmtId="164" fontId="2" fillId="2" borderId="1" xfId="0" applyNumberFormat="1" applyFont="1" applyFill="1" applyBorder="1"/>
    <xf numFmtId="164" fontId="7" fillId="2" borderId="1" xfId="0" applyNumberFormat="1" applyFont="1" applyFill="1" applyBorder="1"/>
    <xf numFmtId="0" fontId="7" fillId="2" borderId="1" xfId="0" applyFont="1" applyFill="1" applyBorder="1"/>
    <xf numFmtId="0" fontId="12" fillId="0" borderId="1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2" fontId="12" fillId="0" borderId="0" xfId="0" applyNumberFormat="1" applyFont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5" xfId="0" applyNumberFormat="1" applyFont="1" applyBorder="1" applyAlignment="1">
      <alignment horizontal="right"/>
    </xf>
    <xf numFmtId="0" fontId="2" fillId="0" borderId="0" xfId="0" applyFont="1" applyAlignment="1"/>
    <xf numFmtId="2" fontId="12" fillId="0" borderId="4" xfId="0" applyNumberFormat="1" applyFont="1" applyBorder="1" applyAlignment="1">
      <alignment horizontal="right"/>
    </xf>
    <xf numFmtId="2" fontId="12" fillId="3" borderId="5" xfId="0" applyNumberFormat="1" applyFont="1" applyFill="1" applyBorder="1" applyAlignment="1">
      <alignment horizontal="right"/>
    </xf>
    <xf numFmtId="166" fontId="7" fillId="0" borderId="0" xfId="0" applyNumberFormat="1" applyFont="1"/>
    <xf numFmtId="2" fontId="12" fillId="0" borderId="9" xfId="0" applyNumberFormat="1" applyFont="1" applyBorder="1" applyAlignment="1">
      <alignment horizontal="right"/>
    </xf>
    <xf numFmtId="2" fontId="12" fillId="0" borderId="10" xfId="0" applyNumberFormat="1" applyFont="1" applyBorder="1" applyAlignment="1">
      <alignment horizontal="right"/>
    </xf>
    <xf numFmtId="2" fontId="12" fillId="0" borderId="6" xfId="0" applyNumberFormat="1" applyFont="1" applyBorder="1" applyAlignment="1">
      <alignment horizontal="right"/>
    </xf>
    <xf numFmtId="2" fontId="12" fillId="3" borderId="10" xfId="0" applyNumberFormat="1" applyFont="1" applyFill="1" applyBorder="1" applyAlignment="1">
      <alignment horizontal="right"/>
    </xf>
    <xf numFmtId="2" fontId="2" fillId="2" borderId="1" xfId="0" applyNumberFormat="1" applyFont="1" applyFill="1" applyBorder="1"/>
    <xf numFmtId="165" fontId="1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7" fillId="0" borderId="0" xfId="0" applyNumberFormat="1" applyFont="1"/>
    <xf numFmtId="165" fontId="2" fillId="0" borderId="0" xfId="0" applyNumberFormat="1" applyFont="1" applyAlignment="1"/>
    <xf numFmtId="2" fontId="7" fillId="0" borderId="0" xfId="0" applyNumberFormat="1" applyFont="1"/>
    <xf numFmtId="2" fontId="2" fillId="0" borderId="0" xfId="0" applyNumberFormat="1" applyFont="1" applyAlignment="1"/>
    <xf numFmtId="2" fontId="2" fillId="0" borderId="11" xfId="0" applyNumberFormat="1" applyFont="1" applyBorder="1" applyAlignment="1"/>
    <xf numFmtId="0" fontId="8" fillId="0" borderId="10" xfId="0" applyFont="1" applyBorder="1" applyAlignment="1"/>
    <xf numFmtId="0" fontId="2" fillId="0" borderId="6" xfId="0" applyFont="1" applyBorder="1" applyAlignment="1"/>
    <xf numFmtId="2" fontId="7" fillId="2" borderId="1" xfId="0" applyNumberFormat="1" applyFont="1" applyFill="1" applyBorder="1"/>
    <xf numFmtId="0" fontId="7" fillId="2" borderId="1" xfId="0" applyFont="1" applyFill="1" applyBorder="1" applyAlignment="1"/>
    <xf numFmtId="2" fontId="12" fillId="0" borderId="6" xfId="0" applyNumberFormat="1" applyFont="1" applyBorder="1" applyAlignment="1">
      <alignment horizontal="right"/>
    </xf>
    <xf numFmtId="2" fontId="6" fillId="0" borderId="0" xfId="0" applyNumberFormat="1" applyFont="1"/>
    <xf numFmtId="164" fontId="7" fillId="0" borderId="0" xfId="0" applyNumberFormat="1" applyFont="1"/>
    <xf numFmtId="2" fontId="13" fillId="0" borderId="0" xfId="0" applyNumberFormat="1" applyFont="1"/>
    <xf numFmtId="0" fontId="6" fillId="0" borderId="0" xfId="0" applyFont="1" applyAlignment="1">
      <alignment horizontal="right"/>
    </xf>
    <xf numFmtId="2" fontId="9" fillId="0" borderId="0" xfId="0" applyNumberFormat="1" applyFont="1" applyAlignment="1"/>
    <xf numFmtId="2" fontId="9" fillId="0" borderId="1" xfId="0" applyNumberFormat="1" applyFont="1" applyBorder="1" applyAlignment="1"/>
    <xf numFmtId="2" fontId="2" fillId="0" borderId="3" xfId="0" applyNumberFormat="1" applyFont="1" applyBorder="1"/>
    <xf numFmtId="2" fontId="2" fillId="0" borderId="4" xfId="0" applyNumberFormat="1" applyFont="1" applyBorder="1"/>
    <xf numFmtId="20" fontId="2" fillId="0" borderId="5" xfId="0" applyNumberFormat="1" applyFont="1" applyBorder="1"/>
    <xf numFmtId="2" fontId="14" fillId="0" borderId="0" xfId="0" applyNumberFormat="1" applyFont="1" applyAlignment="1">
      <alignment horizontal="right"/>
    </xf>
    <xf numFmtId="0" fontId="2" fillId="0" borderId="5" xfId="0" applyFont="1" applyBorder="1"/>
    <xf numFmtId="164" fontId="2" fillId="4" borderId="12" xfId="0" applyNumberFormat="1" applyFont="1" applyFill="1" applyBorder="1"/>
    <xf numFmtId="0" fontId="7" fillId="2" borderId="12" xfId="0" applyFont="1" applyFill="1" applyBorder="1"/>
    <xf numFmtId="0" fontId="6" fillId="2" borderId="12" xfId="0" applyFont="1" applyFill="1" applyBorder="1" applyAlignment="1">
      <alignment horizontal="right"/>
    </xf>
    <xf numFmtId="0" fontId="2" fillId="2" borderId="12" xfId="0" applyFont="1" applyFill="1" applyBorder="1"/>
    <xf numFmtId="0" fontId="6" fillId="2" borderId="0" xfId="0" applyFont="1" applyFill="1" applyAlignment="1">
      <alignment horizontal="right"/>
    </xf>
    <xf numFmtId="0" fontId="6" fillId="2" borderId="13" xfId="0" applyFont="1" applyFill="1" applyBorder="1" applyAlignment="1">
      <alignment horizontal="right"/>
    </xf>
    <xf numFmtId="0" fontId="15" fillId="0" borderId="0" xfId="0" applyFont="1"/>
    <xf numFmtId="0" fontId="3" fillId="0" borderId="11" xfId="0" applyFont="1" applyBorder="1" applyAlignment="1"/>
    <xf numFmtId="14" fontId="2" fillId="0" borderId="11" xfId="0" applyNumberFormat="1" applyFont="1" applyBorder="1" applyAlignment="1"/>
    <xf numFmtId="0" fontId="2" fillId="0" borderId="11" xfId="0" applyFont="1" applyBorder="1" applyAlignment="1"/>
    <xf numFmtId="0" fontId="2" fillId="0" borderId="11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0" xfId="0" applyFont="1" applyBorder="1" applyAlignment="1"/>
    <xf numFmtId="0" fontId="2" fillId="0" borderId="10" xfId="0" applyFont="1" applyBorder="1" applyAlignment="1"/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2" fontId="2" fillId="0" borderId="0" xfId="0" applyNumberFormat="1" applyFont="1" applyAlignment="1">
      <alignment horizontal="right"/>
    </xf>
    <xf numFmtId="0" fontId="2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opLeftCell="D11" workbookViewId="0">
      <selection activeCell="C55" sqref="C55"/>
    </sheetView>
  </sheetViews>
  <sheetFormatPr defaultColWidth="14.453125" defaultRowHeight="15" customHeight="1" x14ac:dyDescent="0.35"/>
  <cols>
    <col min="1" max="1" width="11.54296875" customWidth="1"/>
    <col min="2" max="2" width="14.54296875" customWidth="1"/>
    <col min="3" max="3" width="20.81640625" customWidth="1"/>
    <col min="4" max="4" width="11" customWidth="1"/>
    <col min="5" max="5" width="10.54296875" customWidth="1"/>
    <col min="6" max="6" width="11.08984375" customWidth="1"/>
    <col min="7" max="7" width="12.26953125" customWidth="1"/>
    <col min="8" max="8" width="11.26953125" customWidth="1"/>
    <col min="9" max="9" width="9.453125" customWidth="1"/>
    <col min="10" max="10" width="11.08984375" customWidth="1"/>
    <col min="11" max="11" width="7.7265625" customWidth="1"/>
    <col min="12" max="14" width="8.7265625" customWidth="1"/>
    <col min="15" max="15" width="17" customWidth="1"/>
    <col min="16" max="26" width="8.7265625" customWidth="1"/>
  </cols>
  <sheetData>
    <row r="1" spans="1:26" ht="14.5" x14ac:dyDescent="0.35">
      <c r="A1" s="1" t="s">
        <v>0</v>
      </c>
      <c r="B1" s="2">
        <v>44861</v>
      </c>
      <c r="C1" s="3" t="s">
        <v>1</v>
      </c>
      <c r="D1" s="4">
        <v>13.3</v>
      </c>
      <c r="F1" s="5"/>
      <c r="I1" s="6" t="s">
        <v>2</v>
      </c>
      <c r="J1" s="7" t="s">
        <v>3</v>
      </c>
      <c r="N1" s="1" t="s">
        <v>4</v>
      </c>
      <c r="O1" s="1"/>
      <c r="P1" s="1"/>
    </row>
    <row r="2" spans="1:26" ht="14.5" x14ac:dyDescent="0.35">
      <c r="A2" s="1" t="s">
        <v>5</v>
      </c>
      <c r="B2" s="8" t="s">
        <v>6</v>
      </c>
      <c r="C2" s="9" t="s">
        <v>7</v>
      </c>
      <c r="D2" s="10"/>
      <c r="F2" s="6"/>
      <c r="G2" s="11"/>
      <c r="I2" s="6" t="s">
        <v>8</v>
      </c>
      <c r="J2" s="7" t="s">
        <v>9</v>
      </c>
    </row>
    <row r="3" spans="1:26" ht="14.5" x14ac:dyDescent="0.35">
      <c r="B3" s="1" t="s">
        <v>10</v>
      </c>
      <c r="C3" s="9" t="s">
        <v>11</v>
      </c>
      <c r="D3" s="4">
        <v>27.92</v>
      </c>
    </row>
    <row r="4" spans="1:26" ht="14.5" x14ac:dyDescent="0.35">
      <c r="C4" s="9"/>
    </row>
    <row r="5" spans="1:26" ht="48.75" customHeight="1" x14ac:dyDescent="0.35">
      <c r="A5" s="12" t="s">
        <v>12</v>
      </c>
      <c r="B5" s="13" t="s">
        <v>13</v>
      </c>
      <c r="C5" s="12" t="s">
        <v>14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  <c r="K5" s="9"/>
      <c r="L5" s="9"/>
      <c r="T5" s="9"/>
      <c r="U5" s="9"/>
      <c r="V5" s="9"/>
      <c r="W5" s="9"/>
    </row>
    <row r="6" spans="1:26" ht="14.5" x14ac:dyDescent="0.35">
      <c r="A6" s="13" t="s">
        <v>22</v>
      </c>
      <c r="B6" s="14">
        <v>0.39583333333333331</v>
      </c>
      <c r="C6" s="15">
        <v>0.25</v>
      </c>
      <c r="D6" s="15">
        <v>26.491</v>
      </c>
      <c r="E6" s="15">
        <v>27.949000000000002</v>
      </c>
      <c r="F6" s="15">
        <v>27.405999999999999</v>
      </c>
      <c r="G6" s="16">
        <f t="shared" ref="G6:G11" si="0">(E6-D6)/C6</f>
        <v>5.8320000000000078</v>
      </c>
      <c r="H6" s="17">
        <f t="shared" ref="H6:H11" si="1">(F6-D6)/C6</f>
        <v>3.6599999999999966</v>
      </c>
      <c r="I6" s="16">
        <f t="shared" ref="I6:I11" si="2">(E6-F6)/C6</f>
        <v>2.1720000000000113</v>
      </c>
      <c r="J6" s="16">
        <f t="shared" ref="J6:J11" si="3">I6/G6*100</f>
        <v>37.242798353909606</v>
      </c>
      <c r="K6" s="9"/>
      <c r="L6" s="9"/>
      <c r="T6" s="9"/>
      <c r="U6" s="9"/>
      <c r="V6" s="9"/>
      <c r="W6" s="9"/>
    </row>
    <row r="7" spans="1:26" ht="14.5" x14ac:dyDescent="0.35">
      <c r="A7" s="13" t="s">
        <v>22</v>
      </c>
      <c r="B7" s="14">
        <v>0.40972222222222221</v>
      </c>
      <c r="C7" s="15">
        <v>0.25</v>
      </c>
      <c r="D7" s="15">
        <v>24.966999999999999</v>
      </c>
      <c r="E7" s="15">
        <v>26.31</v>
      </c>
      <c r="F7" s="15">
        <v>25.888999999999999</v>
      </c>
      <c r="G7" s="16">
        <f t="shared" si="0"/>
        <v>5.3719999999999999</v>
      </c>
      <c r="H7" s="17">
        <f t="shared" si="1"/>
        <v>3.6880000000000024</v>
      </c>
      <c r="I7" s="16">
        <f t="shared" si="2"/>
        <v>1.6839999999999975</v>
      </c>
      <c r="J7" s="16">
        <f t="shared" si="3"/>
        <v>31.347728965003679</v>
      </c>
      <c r="K7" s="9"/>
      <c r="L7" s="9"/>
      <c r="N7" s="18"/>
      <c r="O7" s="9"/>
      <c r="P7" s="9"/>
      <c r="Q7" s="3"/>
      <c r="R7" s="9"/>
      <c r="S7" s="9"/>
      <c r="T7" s="19"/>
      <c r="U7" s="20"/>
      <c r="V7" s="20"/>
      <c r="W7" s="20"/>
    </row>
    <row r="8" spans="1:26" ht="14.5" x14ac:dyDescent="0.35">
      <c r="A8" s="13" t="s">
        <v>22</v>
      </c>
      <c r="B8" s="14">
        <v>0.4236111111111111</v>
      </c>
      <c r="C8" s="15">
        <v>0.25</v>
      </c>
      <c r="D8" s="15">
        <v>25.114999999999998</v>
      </c>
      <c r="E8" s="15">
        <v>25.890999999999998</v>
      </c>
      <c r="F8" s="15">
        <v>25.638999999999999</v>
      </c>
      <c r="G8" s="16">
        <f t="shared" si="0"/>
        <v>3.1039999999999992</v>
      </c>
      <c r="H8" s="17">
        <f t="shared" si="1"/>
        <v>2.0960000000000036</v>
      </c>
      <c r="I8" s="16">
        <f t="shared" si="2"/>
        <v>1.0079999999999956</v>
      </c>
      <c r="J8" s="16">
        <f t="shared" si="3"/>
        <v>32.474226804123582</v>
      </c>
      <c r="K8" s="9"/>
      <c r="L8" s="9"/>
      <c r="O8" s="3"/>
      <c r="T8" s="19"/>
      <c r="U8" s="20"/>
      <c r="V8" s="20"/>
      <c r="W8" s="20"/>
    </row>
    <row r="9" spans="1:26" ht="14.5" x14ac:dyDescent="0.35">
      <c r="A9" s="13" t="s">
        <v>22</v>
      </c>
      <c r="B9" s="14">
        <v>0.4375</v>
      </c>
      <c r="C9" s="15">
        <v>0.25</v>
      </c>
      <c r="D9" s="15">
        <v>24.614000000000001</v>
      </c>
      <c r="E9" s="15">
        <v>25.324999999999999</v>
      </c>
      <c r="F9" s="15">
        <v>25.056000000000001</v>
      </c>
      <c r="G9" s="16">
        <f t="shared" si="0"/>
        <v>2.8439999999999941</v>
      </c>
      <c r="H9" s="17">
        <f t="shared" si="1"/>
        <v>1.7680000000000007</v>
      </c>
      <c r="I9" s="16">
        <f t="shared" si="2"/>
        <v>1.0759999999999934</v>
      </c>
      <c r="J9" s="16">
        <f t="shared" si="3"/>
        <v>37.834036568213634</v>
      </c>
      <c r="K9" s="9"/>
      <c r="L9" s="9"/>
      <c r="O9" s="3"/>
      <c r="P9" s="9"/>
      <c r="Q9" s="9"/>
      <c r="R9" s="9"/>
      <c r="T9" s="19"/>
      <c r="U9" s="20"/>
      <c r="V9" s="20"/>
      <c r="W9" s="20"/>
    </row>
    <row r="10" spans="1:26" ht="14.5" x14ac:dyDescent="0.35">
      <c r="A10" s="13" t="s">
        <v>22</v>
      </c>
      <c r="B10" s="14">
        <v>0.4513888888888889</v>
      </c>
      <c r="C10" s="15">
        <v>0.25</v>
      </c>
      <c r="D10" s="15">
        <v>23.983000000000001</v>
      </c>
      <c r="E10" s="15">
        <v>24.908999999999999</v>
      </c>
      <c r="F10" s="15">
        <v>24.605</v>
      </c>
      <c r="G10" s="16">
        <f t="shared" si="0"/>
        <v>3.7039999999999935</v>
      </c>
      <c r="H10" s="17">
        <f t="shared" si="1"/>
        <v>2.4879999999999995</v>
      </c>
      <c r="I10" s="16">
        <f t="shared" si="2"/>
        <v>1.215999999999994</v>
      </c>
      <c r="J10" s="16">
        <f t="shared" si="3"/>
        <v>32.829373650107883</v>
      </c>
      <c r="K10" s="9"/>
      <c r="L10" s="9"/>
      <c r="O10" s="3"/>
      <c r="P10" s="9"/>
      <c r="Q10" s="9"/>
      <c r="R10" s="9"/>
      <c r="T10" s="19"/>
      <c r="U10" s="20"/>
      <c r="V10" s="20"/>
      <c r="W10" s="20"/>
    </row>
    <row r="11" spans="1:26" ht="14.5" x14ac:dyDescent="0.35">
      <c r="A11" s="13" t="s">
        <v>22</v>
      </c>
      <c r="B11" s="14">
        <v>0.45833333333333331</v>
      </c>
      <c r="C11" s="15">
        <v>0.25</v>
      </c>
      <c r="D11" s="15">
        <v>25.300999999999998</v>
      </c>
      <c r="E11" s="15">
        <v>26.149000000000001</v>
      </c>
      <c r="F11" s="15">
        <v>25.843</v>
      </c>
      <c r="G11" s="16">
        <f t="shared" si="0"/>
        <v>3.3920000000000101</v>
      </c>
      <c r="H11" s="17">
        <f t="shared" si="1"/>
        <v>2.1680000000000064</v>
      </c>
      <c r="I11" s="16">
        <f t="shared" si="2"/>
        <v>1.2240000000000038</v>
      </c>
      <c r="J11" s="16">
        <f t="shared" si="3"/>
        <v>36.084905660377359</v>
      </c>
      <c r="K11" s="9"/>
      <c r="L11" s="9"/>
      <c r="T11" s="19"/>
      <c r="U11" s="20"/>
      <c r="V11" s="20"/>
      <c r="W11" s="20"/>
    </row>
    <row r="12" spans="1:26" ht="14.5" x14ac:dyDescent="0.35">
      <c r="A12" s="13" t="s">
        <v>22</v>
      </c>
      <c r="B12" s="21"/>
      <c r="C12" s="13"/>
      <c r="D12" s="13"/>
      <c r="E12" s="13"/>
      <c r="F12" s="15"/>
      <c r="G12" s="16"/>
      <c r="H12" s="17"/>
      <c r="I12" s="16"/>
      <c r="J12" s="16"/>
      <c r="K12" s="9"/>
      <c r="L12" s="9"/>
      <c r="T12" s="19"/>
      <c r="U12" s="20"/>
      <c r="V12" s="20"/>
      <c r="W12" s="20"/>
    </row>
    <row r="13" spans="1:26" ht="14.5" x14ac:dyDescent="0.35">
      <c r="A13" s="13" t="s">
        <v>22</v>
      </c>
      <c r="B13" s="21"/>
      <c r="C13" s="13"/>
      <c r="D13" s="13"/>
      <c r="E13" s="13"/>
      <c r="F13" s="13"/>
      <c r="G13" s="16"/>
      <c r="H13" s="17"/>
      <c r="I13" s="16"/>
      <c r="J13" s="16"/>
      <c r="K13" s="9"/>
      <c r="L13" s="9"/>
      <c r="M13" s="9"/>
      <c r="N13" s="9"/>
      <c r="O13" s="9"/>
      <c r="P13" s="9"/>
      <c r="Q13" s="9"/>
      <c r="R13" s="9"/>
      <c r="S13" s="9"/>
      <c r="T13" s="19"/>
      <c r="U13" s="20"/>
      <c r="V13" s="20"/>
      <c r="W13" s="20"/>
      <c r="X13" s="9"/>
      <c r="Y13" s="9"/>
      <c r="Z13" s="9"/>
    </row>
    <row r="14" spans="1:26" ht="14.5" x14ac:dyDescent="0.35">
      <c r="A14" s="13" t="s">
        <v>22</v>
      </c>
      <c r="B14" s="21"/>
      <c r="C14" s="13"/>
      <c r="D14" s="13"/>
      <c r="E14" s="13"/>
      <c r="F14" s="13"/>
      <c r="G14" s="16"/>
      <c r="H14" s="17"/>
      <c r="I14" s="16"/>
      <c r="J14" s="16"/>
      <c r="K14" s="9"/>
      <c r="L14" s="9"/>
      <c r="M14" s="9"/>
      <c r="N14" s="9"/>
      <c r="O14" s="9"/>
      <c r="P14" s="9"/>
      <c r="Q14" s="9"/>
      <c r="R14" s="9"/>
      <c r="S14" s="9"/>
      <c r="T14" s="19"/>
      <c r="U14" s="20"/>
      <c r="V14" s="20"/>
      <c r="W14" s="20"/>
      <c r="X14" s="9"/>
      <c r="Y14" s="9"/>
      <c r="Z14" s="9"/>
    </row>
    <row r="15" spans="1:26" ht="14.5" x14ac:dyDescent="0.35">
      <c r="A15" s="13" t="s">
        <v>22</v>
      </c>
      <c r="B15" s="21"/>
      <c r="C15" s="13"/>
      <c r="D15" s="13"/>
      <c r="E15" s="13"/>
      <c r="F15" s="13"/>
      <c r="G15" s="16"/>
      <c r="H15" s="17"/>
      <c r="I15" s="16"/>
      <c r="J15" s="16"/>
      <c r="K15" s="9"/>
      <c r="L15" s="9"/>
      <c r="M15" s="9"/>
      <c r="N15" s="9"/>
      <c r="O15" s="9"/>
      <c r="P15" s="9"/>
      <c r="Q15" s="9"/>
      <c r="R15" s="9"/>
      <c r="S15" s="9"/>
      <c r="T15" s="19"/>
      <c r="U15" s="20"/>
      <c r="V15" s="20"/>
      <c r="W15" s="20"/>
      <c r="X15" s="9"/>
      <c r="Y15" s="9"/>
      <c r="Z15" s="9"/>
    </row>
    <row r="16" spans="1:26" ht="14.5" x14ac:dyDescent="0.35">
      <c r="A16" s="13" t="s">
        <v>22</v>
      </c>
      <c r="B16" s="21"/>
      <c r="C16" s="13"/>
      <c r="D16" s="13"/>
      <c r="E16" s="13"/>
      <c r="F16" s="13"/>
      <c r="G16" s="16"/>
      <c r="H16" s="17"/>
      <c r="I16" s="16"/>
      <c r="J16" s="16"/>
      <c r="K16" s="9"/>
      <c r="L16" s="9"/>
      <c r="M16" s="9"/>
      <c r="N16" s="9"/>
      <c r="O16" s="9"/>
      <c r="P16" s="9"/>
      <c r="Q16" s="9"/>
      <c r="R16" s="9"/>
      <c r="S16" s="9"/>
      <c r="T16" s="19"/>
      <c r="U16" s="20"/>
      <c r="V16" s="20"/>
      <c r="W16" s="20"/>
      <c r="X16" s="9"/>
      <c r="Y16" s="9"/>
      <c r="Z16" s="9"/>
    </row>
    <row r="17" spans="1:26" ht="14.5" x14ac:dyDescent="0.35">
      <c r="A17" s="13" t="s">
        <v>22</v>
      </c>
      <c r="B17" s="21"/>
      <c r="C17" s="13"/>
      <c r="D17" s="13"/>
      <c r="E17" s="13"/>
      <c r="F17" s="13"/>
      <c r="G17" s="16"/>
      <c r="H17" s="17"/>
      <c r="I17" s="16"/>
      <c r="J17" s="16"/>
      <c r="K17" s="9"/>
      <c r="L17" s="9"/>
      <c r="M17" s="9"/>
      <c r="N17" s="9"/>
      <c r="O17" s="9"/>
      <c r="P17" s="9"/>
      <c r="Q17" s="9"/>
      <c r="R17" s="9"/>
      <c r="S17" s="9"/>
      <c r="T17" s="19"/>
      <c r="U17" s="20"/>
      <c r="V17" s="20"/>
      <c r="W17" s="20"/>
      <c r="X17" s="9"/>
      <c r="Y17" s="9"/>
      <c r="Z17" s="9"/>
    </row>
    <row r="18" spans="1:26" ht="14.5" x14ac:dyDescent="0.35">
      <c r="A18" s="13" t="s">
        <v>22</v>
      </c>
      <c r="B18" s="21"/>
      <c r="C18" s="13"/>
      <c r="D18" s="13"/>
      <c r="E18" s="13"/>
      <c r="F18" s="13"/>
      <c r="G18" s="16"/>
      <c r="H18" s="17"/>
      <c r="I18" s="16"/>
      <c r="J18" s="16"/>
      <c r="K18" s="9"/>
      <c r="L18" s="9"/>
      <c r="M18" s="9"/>
      <c r="N18" s="9"/>
      <c r="O18" s="9"/>
      <c r="P18" s="9"/>
      <c r="Q18" s="9"/>
      <c r="R18" s="9"/>
      <c r="S18" s="9"/>
      <c r="T18" s="19"/>
      <c r="U18" s="20"/>
      <c r="V18" s="20"/>
      <c r="W18" s="20"/>
      <c r="X18" s="9"/>
      <c r="Y18" s="9"/>
      <c r="Z18" s="9"/>
    </row>
    <row r="19" spans="1:26" ht="14.5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9"/>
      <c r="U19" s="20"/>
      <c r="V19" s="20"/>
      <c r="W19" s="20"/>
      <c r="X19" s="9"/>
      <c r="Y19" s="9"/>
      <c r="Z19" s="9"/>
    </row>
    <row r="20" spans="1:26" ht="14.5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T20" s="19"/>
      <c r="U20" s="20"/>
      <c r="V20" s="20"/>
      <c r="W20" s="20"/>
    </row>
    <row r="21" spans="1:26" ht="15.75" customHeight="1" x14ac:dyDescent="0.35">
      <c r="A21" s="12" t="s">
        <v>12</v>
      </c>
      <c r="B21" s="13" t="s">
        <v>13</v>
      </c>
      <c r="C21" s="12" t="s">
        <v>14</v>
      </c>
      <c r="D21" s="12" t="s">
        <v>15</v>
      </c>
      <c r="E21" s="12" t="s">
        <v>16</v>
      </c>
      <c r="F21" s="12" t="s">
        <v>17</v>
      </c>
      <c r="G21" s="12" t="s">
        <v>18</v>
      </c>
      <c r="H21" s="12" t="s">
        <v>19</v>
      </c>
      <c r="I21" s="12" t="s">
        <v>20</v>
      </c>
      <c r="J21" s="12" t="s">
        <v>21</v>
      </c>
      <c r="K21" s="9"/>
      <c r="L21" s="9"/>
      <c r="T21" s="19"/>
      <c r="U21" s="20"/>
      <c r="V21" s="20"/>
      <c r="W21" s="20"/>
    </row>
    <row r="22" spans="1:26" ht="15.75" customHeight="1" x14ac:dyDescent="0.35">
      <c r="A22" s="13" t="s">
        <v>23</v>
      </c>
      <c r="B22" s="14">
        <v>0.39583333333333331</v>
      </c>
      <c r="C22" s="15">
        <v>0.25</v>
      </c>
      <c r="D22" s="15">
        <v>25.183</v>
      </c>
      <c r="E22" s="15">
        <v>26.146000000000001</v>
      </c>
      <c r="F22" s="15">
        <v>25.795000000000002</v>
      </c>
      <c r="G22" s="16">
        <f t="shared" ref="G22:G27" si="4">(E22-D22)/C22</f>
        <v>3.8520000000000039</v>
      </c>
      <c r="H22" s="17">
        <f t="shared" ref="H22:H27" si="5">(F22-D22)/C22</f>
        <v>2.4480000000000075</v>
      </c>
      <c r="I22" s="16">
        <f t="shared" ref="I22:I27" si="6">(E22-F22)/C22</f>
        <v>1.4039999999999964</v>
      </c>
      <c r="J22" s="16">
        <f t="shared" ref="J22:J27" si="7">I22/G22*100</f>
        <v>36.448598130840992</v>
      </c>
      <c r="K22" s="9"/>
      <c r="L22" s="9"/>
      <c r="M22" s="22"/>
      <c r="T22" s="19"/>
      <c r="U22" s="20"/>
      <c r="V22" s="20"/>
      <c r="W22" s="20"/>
    </row>
    <row r="23" spans="1:26" ht="15.75" customHeight="1" x14ac:dyDescent="0.35">
      <c r="A23" s="13" t="s">
        <v>23</v>
      </c>
      <c r="B23" s="14">
        <v>0.40972222222222221</v>
      </c>
      <c r="C23" s="15">
        <v>0.25</v>
      </c>
      <c r="D23" s="15">
        <v>24.614999999999998</v>
      </c>
      <c r="E23" s="15">
        <v>25.504000000000001</v>
      </c>
      <c r="F23" s="15">
        <v>25.154</v>
      </c>
      <c r="G23" s="16">
        <f t="shared" si="4"/>
        <v>3.5560000000000116</v>
      </c>
      <c r="H23" s="17">
        <f t="shared" si="5"/>
        <v>2.1560000000000059</v>
      </c>
      <c r="I23" s="16">
        <f t="shared" si="6"/>
        <v>1.4000000000000057</v>
      </c>
      <c r="J23" s="16">
        <f t="shared" si="7"/>
        <v>39.37007874015751</v>
      </c>
      <c r="K23" s="9"/>
      <c r="L23" s="9"/>
      <c r="M23" s="22"/>
      <c r="T23" s="19"/>
      <c r="U23" s="20"/>
      <c r="V23" s="20"/>
      <c r="W23" s="20"/>
    </row>
    <row r="24" spans="1:26" ht="15.75" customHeight="1" x14ac:dyDescent="0.35">
      <c r="A24" s="13" t="s">
        <v>23</v>
      </c>
      <c r="B24" s="14">
        <v>0.4236111111111111</v>
      </c>
      <c r="C24" s="15">
        <v>0.25</v>
      </c>
      <c r="D24" s="15">
        <v>25.332000000000001</v>
      </c>
      <c r="E24" s="15">
        <v>26.308</v>
      </c>
      <c r="F24" s="15">
        <v>25.975000000000001</v>
      </c>
      <c r="G24" s="16">
        <f t="shared" si="4"/>
        <v>3.9039999999999964</v>
      </c>
      <c r="H24" s="17">
        <f t="shared" si="5"/>
        <v>2.5720000000000027</v>
      </c>
      <c r="I24" s="16">
        <f t="shared" si="6"/>
        <v>1.3319999999999936</v>
      </c>
      <c r="J24" s="16">
        <f t="shared" si="7"/>
        <v>34.11885245901626</v>
      </c>
      <c r="K24" s="9"/>
      <c r="L24" s="9"/>
      <c r="M24" s="9"/>
      <c r="T24" s="9"/>
      <c r="U24" s="9"/>
      <c r="V24" s="9"/>
      <c r="W24" s="9"/>
    </row>
    <row r="25" spans="1:26" ht="15.75" customHeight="1" x14ac:dyDescent="0.35">
      <c r="A25" s="13" t="s">
        <v>23</v>
      </c>
      <c r="B25" s="14">
        <v>0.4375</v>
      </c>
      <c r="C25" s="15">
        <v>0.25</v>
      </c>
      <c r="D25" s="15">
        <v>24.204999999999998</v>
      </c>
      <c r="E25" s="15">
        <v>25.045000000000002</v>
      </c>
      <c r="F25" s="15">
        <v>24.734999999999999</v>
      </c>
      <c r="G25" s="16">
        <f t="shared" si="4"/>
        <v>3.3600000000000136</v>
      </c>
      <c r="H25" s="17">
        <f t="shared" si="5"/>
        <v>2.1200000000000045</v>
      </c>
      <c r="I25" s="16">
        <f t="shared" si="6"/>
        <v>1.2400000000000091</v>
      </c>
      <c r="J25" s="16">
        <f t="shared" si="7"/>
        <v>36.904761904762026</v>
      </c>
      <c r="K25" s="9"/>
      <c r="L25" s="9"/>
      <c r="M25" s="22"/>
      <c r="T25" s="19"/>
      <c r="U25" s="20"/>
      <c r="V25" s="20"/>
      <c r="W25" s="20"/>
    </row>
    <row r="26" spans="1:26" ht="15.75" customHeight="1" x14ac:dyDescent="0.35">
      <c r="A26" s="13" t="s">
        <v>23</v>
      </c>
      <c r="B26" s="14">
        <v>0.4513888888888889</v>
      </c>
      <c r="C26" s="15">
        <v>0.25</v>
      </c>
      <c r="D26" s="15">
        <v>24.207999999999998</v>
      </c>
      <c r="E26" s="15">
        <v>25.103000000000002</v>
      </c>
      <c r="F26" s="15">
        <v>24.783000000000001</v>
      </c>
      <c r="G26" s="16">
        <f t="shared" si="4"/>
        <v>3.5800000000000125</v>
      </c>
      <c r="H26" s="17">
        <f t="shared" si="5"/>
        <v>2.3000000000000114</v>
      </c>
      <c r="I26" s="16">
        <f t="shared" si="6"/>
        <v>1.2800000000000011</v>
      </c>
      <c r="J26" s="16">
        <f t="shared" si="7"/>
        <v>35.754189944133984</v>
      </c>
      <c r="K26" s="9"/>
      <c r="L26" s="9"/>
      <c r="M26" s="9"/>
      <c r="T26" s="19"/>
      <c r="U26" s="20"/>
      <c r="V26" s="20"/>
      <c r="W26" s="20"/>
    </row>
    <row r="27" spans="1:26" ht="15.75" customHeight="1" x14ac:dyDescent="0.35">
      <c r="A27" s="13" t="s">
        <v>23</v>
      </c>
      <c r="B27" s="14">
        <v>0.45833333333333331</v>
      </c>
      <c r="C27" s="15">
        <v>0.25</v>
      </c>
      <c r="D27" s="15">
        <v>25.305</v>
      </c>
      <c r="E27" s="15">
        <v>26.22</v>
      </c>
      <c r="F27" s="15">
        <v>25.882999999999999</v>
      </c>
      <c r="G27" s="16">
        <f t="shared" si="4"/>
        <v>3.6599999999999966</v>
      </c>
      <c r="H27" s="17">
        <f t="shared" si="5"/>
        <v>2.3119999999999976</v>
      </c>
      <c r="I27" s="16">
        <f t="shared" si="6"/>
        <v>1.347999999999999</v>
      </c>
      <c r="J27" s="16">
        <f t="shared" si="7"/>
        <v>36.830601092896181</v>
      </c>
      <c r="K27" s="9"/>
      <c r="L27" s="9"/>
      <c r="M27" s="22"/>
      <c r="T27" s="19"/>
      <c r="U27" s="20"/>
      <c r="V27" s="20"/>
      <c r="W27" s="20"/>
    </row>
    <row r="28" spans="1:26" ht="15.75" customHeight="1" x14ac:dyDescent="0.35">
      <c r="A28" s="13" t="s">
        <v>23</v>
      </c>
      <c r="B28" s="21"/>
      <c r="C28" s="13"/>
      <c r="D28" s="13"/>
      <c r="E28" s="13"/>
      <c r="F28" s="13"/>
      <c r="G28" s="16"/>
      <c r="H28" s="17"/>
      <c r="I28" s="16"/>
      <c r="J28" s="16"/>
      <c r="K28" s="9"/>
      <c r="L28" s="9"/>
      <c r="M28" s="9"/>
      <c r="T28" s="19"/>
      <c r="U28" s="20"/>
      <c r="V28" s="20"/>
      <c r="W28" s="20"/>
    </row>
    <row r="29" spans="1:26" ht="15.75" customHeight="1" x14ac:dyDescent="0.35">
      <c r="A29" s="13" t="s">
        <v>23</v>
      </c>
      <c r="B29" s="21"/>
      <c r="C29" s="13"/>
      <c r="D29" s="13"/>
      <c r="E29" s="13"/>
      <c r="F29" s="13"/>
      <c r="G29" s="16"/>
      <c r="H29" s="17"/>
      <c r="I29" s="16"/>
      <c r="J29" s="16"/>
      <c r="K29" s="9"/>
      <c r="L29" s="9"/>
      <c r="M29" s="9"/>
      <c r="N29" s="9"/>
      <c r="O29" s="9"/>
      <c r="P29" s="9"/>
      <c r="Q29" s="9"/>
      <c r="R29" s="9"/>
      <c r="S29" s="9"/>
      <c r="T29" s="19"/>
      <c r="U29" s="20"/>
      <c r="V29" s="20"/>
      <c r="W29" s="20"/>
      <c r="X29" s="9"/>
      <c r="Y29" s="9"/>
      <c r="Z29" s="9"/>
    </row>
    <row r="30" spans="1:26" ht="15.75" customHeight="1" x14ac:dyDescent="0.35">
      <c r="A30" s="13" t="s">
        <v>23</v>
      </c>
      <c r="B30" s="21"/>
      <c r="C30" s="13"/>
      <c r="D30" s="13"/>
      <c r="E30" s="13"/>
      <c r="F30" s="13"/>
      <c r="G30" s="16"/>
      <c r="H30" s="17"/>
      <c r="I30" s="16"/>
      <c r="J30" s="16"/>
      <c r="K30" s="9"/>
      <c r="L30" s="9"/>
      <c r="M30" s="9"/>
      <c r="N30" s="9"/>
      <c r="O30" s="9"/>
      <c r="P30" s="9"/>
      <c r="Q30" s="9"/>
      <c r="R30" s="9"/>
      <c r="S30" s="9"/>
      <c r="T30" s="19"/>
      <c r="U30" s="20"/>
      <c r="V30" s="20"/>
      <c r="W30" s="20"/>
      <c r="X30" s="9"/>
      <c r="Y30" s="9"/>
      <c r="Z30" s="9"/>
    </row>
    <row r="31" spans="1:26" ht="15.75" customHeight="1" x14ac:dyDescent="0.35">
      <c r="A31" s="13" t="s">
        <v>23</v>
      </c>
      <c r="B31" s="21"/>
      <c r="C31" s="13"/>
      <c r="D31" s="13"/>
      <c r="E31" s="13"/>
      <c r="F31" s="13"/>
      <c r="G31" s="16"/>
      <c r="H31" s="17"/>
      <c r="I31" s="16"/>
      <c r="J31" s="16"/>
      <c r="K31" s="9"/>
      <c r="L31" s="9"/>
      <c r="M31" s="9"/>
      <c r="N31" s="9"/>
      <c r="O31" s="9"/>
      <c r="P31" s="9"/>
      <c r="Q31" s="9"/>
      <c r="R31" s="9"/>
      <c r="S31" s="9"/>
      <c r="T31" s="19"/>
      <c r="U31" s="20"/>
      <c r="V31" s="20"/>
      <c r="W31" s="20"/>
      <c r="X31" s="9"/>
      <c r="Y31" s="9"/>
      <c r="Z31" s="9"/>
    </row>
    <row r="32" spans="1:26" ht="15.75" customHeight="1" x14ac:dyDescent="0.35">
      <c r="A32" s="13" t="s">
        <v>23</v>
      </c>
      <c r="B32" s="21"/>
      <c r="C32" s="13"/>
      <c r="D32" s="13"/>
      <c r="E32" s="13"/>
      <c r="F32" s="13"/>
      <c r="G32" s="16"/>
      <c r="H32" s="17"/>
      <c r="I32" s="16"/>
      <c r="J32" s="16"/>
      <c r="K32" s="9"/>
      <c r="L32" s="9"/>
      <c r="M32" s="9"/>
      <c r="N32" s="9"/>
      <c r="O32" s="9"/>
      <c r="P32" s="9"/>
      <c r="Q32" s="9"/>
      <c r="R32" s="9"/>
      <c r="S32" s="9"/>
      <c r="T32" s="19"/>
      <c r="U32" s="20"/>
      <c r="V32" s="20"/>
      <c r="W32" s="20"/>
      <c r="X32" s="9"/>
      <c r="Y32" s="9"/>
      <c r="Z32" s="9"/>
    </row>
    <row r="33" spans="1:26" ht="15.75" customHeight="1" x14ac:dyDescent="0.35">
      <c r="A33" s="13" t="s">
        <v>23</v>
      </c>
      <c r="B33" s="21"/>
      <c r="C33" s="13"/>
      <c r="D33" s="13"/>
      <c r="E33" s="13"/>
      <c r="F33" s="13"/>
      <c r="G33" s="16"/>
      <c r="H33" s="17"/>
      <c r="I33" s="16"/>
      <c r="J33" s="16"/>
      <c r="K33" s="9"/>
      <c r="L33" s="9"/>
      <c r="M33" s="9"/>
      <c r="N33" s="9"/>
      <c r="O33" s="9"/>
      <c r="P33" s="9"/>
      <c r="Q33" s="9"/>
      <c r="R33" s="9"/>
      <c r="S33" s="9"/>
      <c r="T33" s="19"/>
      <c r="U33" s="20"/>
      <c r="V33" s="20"/>
      <c r="W33" s="20"/>
      <c r="X33" s="9"/>
      <c r="Y33" s="9"/>
      <c r="Z33" s="9"/>
    </row>
    <row r="34" spans="1:26" ht="15.75" customHeight="1" x14ac:dyDescent="0.35">
      <c r="A34" s="13" t="s">
        <v>23</v>
      </c>
      <c r="B34" s="21"/>
      <c r="C34" s="13"/>
      <c r="D34" s="13"/>
      <c r="E34" s="13"/>
      <c r="F34" s="13"/>
      <c r="G34" s="16"/>
      <c r="H34" s="17"/>
      <c r="I34" s="16"/>
      <c r="J34" s="16"/>
      <c r="K34" s="9"/>
      <c r="L34" s="9"/>
      <c r="M34" s="9"/>
      <c r="N34" s="9"/>
      <c r="O34" s="9"/>
      <c r="P34" s="9"/>
      <c r="Q34" s="9"/>
      <c r="R34" s="9"/>
      <c r="S34" s="9"/>
      <c r="T34" s="19"/>
      <c r="U34" s="20"/>
      <c r="V34" s="20"/>
      <c r="W34" s="20"/>
      <c r="X34" s="9"/>
      <c r="Y34" s="9"/>
      <c r="Z34" s="9"/>
    </row>
    <row r="35" spans="1:26" ht="15.75" customHeigh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9"/>
      <c r="U35" s="20"/>
      <c r="V35" s="20"/>
      <c r="W35" s="20"/>
      <c r="X35" s="9"/>
      <c r="Y35" s="9"/>
      <c r="Z35" s="9"/>
    </row>
    <row r="36" spans="1:26" ht="15.75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9"/>
      <c r="U36" s="20"/>
      <c r="V36" s="20"/>
      <c r="W36" s="20"/>
      <c r="X36" s="9"/>
      <c r="Y36" s="9"/>
      <c r="Z36" s="9"/>
    </row>
    <row r="37" spans="1:26" ht="15.75" customHeigh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9"/>
      <c r="U37" s="20"/>
      <c r="V37" s="20"/>
      <c r="W37" s="20"/>
      <c r="X37" s="9"/>
      <c r="Y37" s="9"/>
      <c r="Z37" s="9"/>
    </row>
    <row r="38" spans="1:26" ht="15.75" customHeight="1" x14ac:dyDescent="0.35">
      <c r="C38" s="9"/>
      <c r="H38" s="20"/>
      <c r="I38" s="20"/>
      <c r="J38" s="20"/>
      <c r="K38" s="9"/>
      <c r="L38" s="9"/>
      <c r="M38" s="9"/>
      <c r="T38" s="19"/>
      <c r="U38" s="20"/>
      <c r="V38" s="20"/>
      <c r="W38" s="20"/>
    </row>
    <row r="39" spans="1:26" ht="15.75" customHeight="1" x14ac:dyDescent="0.35">
      <c r="A39" s="23" t="s">
        <v>24</v>
      </c>
      <c r="C39" s="9"/>
      <c r="K39" s="9"/>
      <c r="L39" s="9"/>
      <c r="M39" s="22"/>
      <c r="T39" s="19"/>
      <c r="U39" s="20"/>
      <c r="V39" s="20"/>
      <c r="W39" s="20"/>
    </row>
    <row r="40" spans="1:26" ht="15.75" customHeight="1" x14ac:dyDescent="0.35">
      <c r="A40" s="12" t="s">
        <v>25</v>
      </c>
      <c r="B40" s="12" t="s">
        <v>15</v>
      </c>
      <c r="C40" s="12" t="s">
        <v>16</v>
      </c>
      <c r="D40" s="12" t="s">
        <v>17</v>
      </c>
      <c r="E40" s="12" t="s">
        <v>26</v>
      </c>
      <c r="F40" s="12" t="s">
        <v>27</v>
      </c>
      <c r="G40" s="24" t="s">
        <v>28</v>
      </c>
      <c r="K40" s="9"/>
      <c r="L40" s="9"/>
      <c r="M40" s="9"/>
      <c r="N40" s="22"/>
      <c r="T40" s="19"/>
      <c r="U40" s="20"/>
      <c r="V40" s="20"/>
      <c r="W40" s="20"/>
    </row>
    <row r="41" spans="1:26" ht="15.75" customHeight="1" x14ac:dyDescent="0.35">
      <c r="A41" s="13">
        <v>1</v>
      </c>
      <c r="B41" s="15">
        <v>25.5</v>
      </c>
      <c r="C41" s="15">
        <v>32.637999999999998</v>
      </c>
      <c r="D41" s="15">
        <v>31.4</v>
      </c>
      <c r="E41" s="1">
        <f t="shared" ref="E41:E47" si="8">(C41-B41)</f>
        <v>7.1379999999999981</v>
      </c>
      <c r="F41" s="17">
        <f t="shared" ref="F41:F47" si="9">(D41-B41)</f>
        <v>5.8999999999999986</v>
      </c>
      <c r="G41" s="1">
        <f t="shared" ref="G41:G47" si="10">+F41/E41*100</f>
        <v>82.656206220229762</v>
      </c>
      <c r="K41" s="9"/>
      <c r="L41" s="9"/>
      <c r="M41" s="9"/>
      <c r="T41" s="19"/>
      <c r="U41" s="20"/>
      <c r="V41" s="20"/>
      <c r="W41" s="20"/>
    </row>
    <row r="42" spans="1:26" ht="15.75" customHeight="1" x14ac:dyDescent="0.35">
      <c r="A42" s="13">
        <v>2</v>
      </c>
      <c r="B42" s="15">
        <v>25.815999999999999</v>
      </c>
      <c r="C42" s="15">
        <v>33.731000000000002</v>
      </c>
      <c r="D42" s="15">
        <v>32.340000000000003</v>
      </c>
      <c r="E42" s="1">
        <f t="shared" si="8"/>
        <v>7.9150000000000027</v>
      </c>
      <c r="F42" s="17">
        <f t="shared" si="9"/>
        <v>6.5240000000000045</v>
      </c>
      <c r="G42" s="9">
        <f t="shared" si="10"/>
        <v>82.42577384712574</v>
      </c>
      <c r="K42" s="9"/>
      <c r="L42" s="9"/>
      <c r="T42" s="19"/>
      <c r="U42" s="20"/>
      <c r="V42" s="20"/>
      <c r="W42" s="20"/>
    </row>
    <row r="43" spans="1:26" ht="15.75" customHeight="1" x14ac:dyDescent="0.35">
      <c r="A43" s="13">
        <v>3</v>
      </c>
      <c r="B43" s="15">
        <v>24.122</v>
      </c>
      <c r="C43" s="15">
        <v>31.135000000000002</v>
      </c>
      <c r="D43" s="15">
        <v>29.997</v>
      </c>
      <c r="E43" s="1">
        <f t="shared" si="8"/>
        <v>7.0130000000000017</v>
      </c>
      <c r="F43" s="17">
        <f t="shared" si="9"/>
        <v>5.875</v>
      </c>
      <c r="G43" s="9">
        <f t="shared" si="10"/>
        <v>83.772993012975888</v>
      </c>
      <c r="K43" s="25"/>
      <c r="U43" s="26"/>
      <c r="V43" s="20"/>
      <c r="W43" s="20"/>
      <c r="X43" s="20"/>
    </row>
    <row r="44" spans="1:26" ht="15.75" customHeight="1" x14ac:dyDescent="0.35">
      <c r="A44" s="13">
        <v>4</v>
      </c>
      <c r="B44" s="15">
        <v>24.919</v>
      </c>
      <c r="C44" s="15">
        <v>32.94</v>
      </c>
      <c r="D44" s="15">
        <v>31.266999999999999</v>
      </c>
      <c r="E44" s="1">
        <f t="shared" si="8"/>
        <v>8.0209999999999972</v>
      </c>
      <c r="F44" s="17">
        <f t="shared" si="9"/>
        <v>6.347999999999999</v>
      </c>
      <c r="G44" s="9">
        <f t="shared" si="10"/>
        <v>79.14225158957737</v>
      </c>
      <c r="K44" s="20"/>
    </row>
    <row r="45" spans="1:26" ht="15.75" customHeight="1" x14ac:dyDescent="0.35">
      <c r="A45" s="13">
        <v>5</v>
      </c>
      <c r="B45" s="15">
        <v>24.582000000000001</v>
      </c>
      <c r="C45" s="15">
        <v>31.521999999999998</v>
      </c>
      <c r="D45" s="15">
        <v>30.202000000000002</v>
      </c>
      <c r="E45" s="1">
        <f t="shared" si="8"/>
        <v>6.9399999999999977</v>
      </c>
      <c r="F45" s="17">
        <f t="shared" si="9"/>
        <v>5.620000000000001</v>
      </c>
      <c r="G45" s="9">
        <f t="shared" si="10"/>
        <v>80.979827089337221</v>
      </c>
      <c r="K45" s="20"/>
    </row>
    <row r="46" spans="1:26" ht="15.75" customHeight="1" x14ac:dyDescent="0.35">
      <c r="A46" s="13">
        <v>6</v>
      </c>
      <c r="B46" s="15">
        <v>24.431000000000001</v>
      </c>
      <c r="C46" s="15">
        <v>31.163</v>
      </c>
      <c r="D46" s="15">
        <v>29.984999999999999</v>
      </c>
      <c r="E46" s="1">
        <f t="shared" si="8"/>
        <v>6.7319999999999993</v>
      </c>
      <c r="F46" s="17">
        <f t="shared" si="9"/>
        <v>5.5539999999999985</v>
      </c>
      <c r="G46" s="9">
        <f t="shared" si="10"/>
        <v>82.501485442661902</v>
      </c>
    </row>
    <row r="47" spans="1:26" ht="15.75" customHeight="1" x14ac:dyDescent="0.35">
      <c r="A47" s="13">
        <v>7</v>
      </c>
      <c r="B47" s="27">
        <v>24.094999999999999</v>
      </c>
      <c r="C47" s="27">
        <v>25.994</v>
      </c>
      <c r="D47" s="15">
        <v>25.533000000000001</v>
      </c>
      <c r="E47" s="1">
        <f t="shared" si="8"/>
        <v>1.8990000000000009</v>
      </c>
      <c r="F47" s="17">
        <f t="shared" si="9"/>
        <v>1.4380000000000024</v>
      </c>
      <c r="G47" s="9">
        <f t="shared" si="10"/>
        <v>75.724065297525101</v>
      </c>
      <c r="R47" s="9"/>
      <c r="S47" s="9"/>
      <c r="T47" s="9"/>
    </row>
    <row r="48" spans="1:26" ht="15.75" customHeight="1" x14ac:dyDescent="0.35">
      <c r="A48" s="9"/>
      <c r="B48" s="9"/>
      <c r="C48" s="28"/>
      <c r="D48" s="13"/>
      <c r="E48" s="1"/>
      <c r="F48" s="17"/>
      <c r="G48" s="9"/>
      <c r="J48" s="29"/>
    </row>
    <row r="49" spans="1:19" ht="15.75" customHeight="1" x14ac:dyDescent="0.35">
      <c r="C49" s="9"/>
      <c r="G49" s="22"/>
      <c r="H49" s="22"/>
      <c r="R49" s="9"/>
      <c r="S49" s="9"/>
    </row>
    <row r="50" spans="1:19" ht="15.75" customHeight="1" x14ac:dyDescent="0.35">
      <c r="A50" s="23" t="s">
        <v>29</v>
      </c>
      <c r="C50" s="9"/>
      <c r="R50" s="9"/>
      <c r="S50" s="9"/>
    </row>
    <row r="51" spans="1:19" ht="15.75" customHeight="1" x14ac:dyDescent="0.35">
      <c r="A51" s="12" t="s">
        <v>25</v>
      </c>
      <c r="B51" s="12" t="s">
        <v>15</v>
      </c>
      <c r="C51" s="12" t="s">
        <v>16</v>
      </c>
      <c r="D51" s="12" t="s">
        <v>17</v>
      </c>
      <c r="E51" s="12" t="s">
        <v>26</v>
      </c>
      <c r="F51" s="12" t="s">
        <v>27</v>
      </c>
      <c r="G51" s="24" t="s">
        <v>28</v>
      </c>
      <c r="H51" s="30"/>
      <c r="J51" s="29"/>
    </row>
    <row r="52" spans="1:19" ht="15.75" customHeight="1" x14ac:dyDescent="0.35">
      <c r="A52" s="13">
        <v>1</v>
      </c>
      <c r="B52" s="15">
        <v>25.148</v>
      </c>
      <c r="C52" s="15">
        <v>26.815000000000001</v>
      </c>
      <c r="D52" s="15">
        <v>26.436</v>
      </c>
      <c r="E52" s="1">
        <f t="shared" ref="E52:E58" si="11">(C52-B52)</f>
        <v>1.6670000000000016</v>
      </c>
      <c r="F52" s="17">
        <f t="shared" ref="F52:F58" si="12">(D52-B52)</f>
        <v>1.2880000000000003</v>
      </c>
      <c r="G52" s="1">
        <f t="shared" ref="G52:G58" si="13">+F52/E52*100</f>
        <v>77.264547090581829</v>
      </c>
      <c r="H52" s="9"/>
      <c r="I52" s="9"/>
      <c r="J52" s="29"/>
    </row>
    <row r="53" spans="1:19" ht="15.75" customHeight="1" x14ac:dyDescent="0.35">
      <c r="A53" s="13">
        <v>2</v>
      </c>
      <c r="B53" s="15">
        <v>25.81</v>
      </c>
      <c r="C53" s="15">
        <v>42.125</v>
      </c>
      <c r="D53" s="15">
        <v>39.497</v>
      </c>
      <c r="E53" s="1">
        <f t="shared" si="11"/>
        <v>16.315000000000001</v>
      </c>
      <c r="F53" s="17">
        <f t="shared" si="12"/>
        <v>13.687000000000001</v>
      </c>
      <c r="G53" s="9">
        <f t="shared" si="13"/>
        <v>83.892123812442549</v>
      </c>
      <c r="H53" s="9"/>
      <c r="I53" s="9"/>
      <c r="J53" s="29"/>
    </row>
    <row r="54" spans="1:19" ht="15.75" customHeight="1" x14ac:dyDescent="0.35">
      <c r="A54" s="13">
        <v>3</v>
      </c>
      <c r="B54" s="15">
        <v>24.768999999999998</v>
      </c>
      <c r="C54" s="15">
        <v>33.295999999999999</v>
      </c>
      <c r="D54" s="15">
        <v>31.75</v>
      </c>
      <c r="E54" s="1">
        <f t="shared" si="11"/>
        <v>8.527000000000001</v>
      </c>
      <c r="F54" s="17">
        <f t="shared" si="12"/>
        <v>6.9810000000000016</v>
      </c>
      <c r="G54" s="9">
        <f t="shared" si="13"/>
        <v>81.86935616277708</v>
      </c>
      <c r="H54" s="9"/>
      <c r="I54" s="9"/>
      <c r="J54" s="29"/>
    </row>
    <row r="55" spans="1:19" ht="15.75" customHeight="1" x14ac:dyDescent="0.35">
      <c r="A55" s="13">
        <v>4</v>
      </c>
      <c r="B55" s="15">
        <v>25.481000000000002</v>
      </c>
      <c r="C55" s="15">
        <v>31.074999999999999</v>
      </c>
      <c r="D55" s="15">
        <v>29.259</v>
      </c>
      <c r="E55" s="1">
        <f t="shared" si="11"/>
        <v>5.5939999999999976</v>
      </c>
      <c r="F55" s="17">
        <f t="shared" si="12"/>
        <v>3.7779999999999987</v>
      </c>
      <c r="G55" s="9">
        <f t="shared" si="13"/>
        <v>67.536646406864492</v>
      </c>
      <c r="H55" s="9"/>
      <c r="I55" s="9"/>
      <c r="J55" s="29"/>
    </row>
    <row r="56" spans="1:19" ht="15.75" customHeight="1" x14ac:dyDescent="0.35">
      <c r="A56" s="13">
        <v>5</v>
      </c>
      <c r="B56" s="15">
        <v>24.792999999999999</v>
      </c>
      <c r="C56" s="15">
        <v>36.914000000000001</v>
      </c>
      <c r="D56" s="15">
        <v>34.817</v>
      </c>
      <c r="E56" s="1">
        <f t="shared" si="11"/>
        <v>12.121000000000002</v>
      </c>
      <c r="F56" s="17">
        <f t="shared" si="12"/>
        <v>10.024000000000001</v>
      </c>
      <c r="G56" s="9">
        <f t="shared" si="13"/>
        <v>82.699447240326691</v>
      </c>
      <c r="H56" s="9"/>
      <c r="I56" s="9"/>
      <c r="J56" s="29"/>
      <c r="L56" s="29"/>
    </row>
    <row r="57" spans="1:19" ht="15.75" customHeight="1" x14ac:dyDescent="0.35">
      <c r="A57" s="13">
        <v>6</v>
      </c>
      <c r="B57" s="15">
        <v>24.797000000000001</v>
      </c>
      <c r="C57" s="15">
        <v>49.389000000000003</v>
      </c>
      <c r="D57" s="15">
        <v>45.003</v>
      </c>
      <c r="E57" s="1">
        <f t="shared" si="11"/>
        <v>24.592000000000002</v>
      </c>
      <c r="F57" s="17">
        <f t="shared" si="12"/>
        <v>20.206</v>
      </c>
      <c r="G57" s="9">
        <f t="shared" si="13"/>
        <v>82.164931685100839</v>
      </c>
      <c r="H57" s="9"/>
      <c r="I57" s="9"/>
      <c r="J57" s="29"/>
      <c r="L57" s="29"/>
    </row>
    <row r="58" spans="1:19" ht="15.75" customHeight="1" x14ac:dyDescent="0.35">
      <c r="A58" s="13">
        <v>7</v>
      </c>
      <c r="B58" s="15">
        <v>24.689</v>
      </c>
      <c r="C58" s="15">
        <v>37.198999999999998</v>
      </c>
      <c r="D58" s="15">
        <v>35.033000000000001</v>
      </c>
      <c r="E58" s="1">
        <f t="shared" si="11"/>
        <v>12.509999999999998</v>
      </c>
      <c r="F58" s="17">
        <f t="shared" si="12"/>
        <v>10.344000000000001</v>
      </c>
      <c r="G58" s="9">
        <f t="shared" si="13"/>
        <v>82.68585131894487</v>
      </c>
      <c r="H58" s="9"/>
      <c r="I58" s="9"/>
      <c r="J58" s="29"/>
    </row>
    <row r="59" spans="1:19" ht="15.75" customHeight="1" x14ac:dyDescent="0.35">
      <c r="A59" s="9"/>
      <c r="B59" s="13"/>
      <c r="C59" s="13"/>
      <c r="D59" s="13"/>
      <c r="E59" s="1"/>
      <c r="F59" s="17"/>
      <c r="G59" s="9"/>
      <c r="H59" s="9"/>
      <c r="I59" s="9"/>
      <c r="J59" s="29"/>
    </row>
    <row r="60" spans="1:19" ht="15.75" customHeight="1" x14ac:dyDescent="0.35">
      <c r="C60" s="9"/>
      <c r="G60" s="22"/>
      <c r="H60" s="22"/>
      <c r="J60" s="9"/>
    </row>
    <row r="61" spans="1:19" ht="15.75" customHeight="1" x14ac:dyDescent="0.35">
      <c r="A61" s="1"/>
      <c r="B61" s="1"/>
      <c r="C61" s="9"/>
      <c r="D61" s="1"/>
      <c r="E61" s="1"/>
      <c r="J61" s="9"/>
    </row>
    <row r="62" spans="1:19" ht="15.75" customHeight="1" x14ac:dyDescent="0.35">
      <c r="C62" s="9"/>
      <c r="J62" s="9"/>
    </row>
    <row r="63" spans="1:19" ht="15.75" customHeight="1" x14ac:dyDescent="0.35">
      <c r="C63" s="9"/>
      <c r="J63" s="9"/>
    </row>
    <row r="64" spans="1:19" ht="15.75" customHeight="1" x14ac:dyDescent="0.35">
      <c r="C64" s="9"/>
      <c r="J64" s="9"/>
    </row>
    <row r="65" spans="3:12" ht="15.75" customHeight="1" x14ac:dyDescent="0.35">
      <c r="C65" s="9"/>
      <c r="J65" s="9"/>
    </row>
    <row r="66" spans="3:12" ht="15.75" customHeight="1" x14ac:dyDescent="0.35">
      <c r="C66" s="9"/>
    </row>
    <row r="67" spans="3:12" ht="15.75" customHeight="1" x14ac:dyDescent="0.35">
      <c r="C67" s="9"/>
      <c r="K67" s="9"/>
      <c r="L67" s="29"/>
    </row>
    <row r="68" spans="3:12" ht="15.75" customHeight="1" x14ac:dyDescent="0.35">
      <c r="C68" s="9"/>
      <c r="K68" s="9"/>
      <c r="L68" s="29"/>
    </row>
    <row r="69" spans="3:12" ht="15.75" customHeight="1" x14ac:dyDescent="0.35">
      <c r="C69" s="9"/>
      <c r="K69" s="9"/>
      <c r="L69" s="29"/>
    </row>
    <row r="70" spans="3:12" ht="15.75" customHeight="1" x14ac:dyDescent="0.35">
      <c r="C70" s="9"/>
      <c r="K70" s="9"/>
    </row>
    <row r="71" spans="3:12" ht="15.75" customHeight="1" x14ac:dyDescent="0.35">
      <c r="C71" s="9"/>
      <c r="K71" s="9"/>
    </row>
    <row r="72" spans="3:12" ht="15.75" customHeight="1" x14ac:dyDescent="0.35">
      <c r="C72" s="9"/>
      <c r="K72" s="9"/>
    </row>
    <row r="73" spans="3:12" ht="15.75" customHeight="1" x14ac:dyDescent="0.35">
      <c r="C73" s="9"/>
    </row>
    <row r="74" spans="3:12" ht="15.75" customHeight="1" x14ac:dyDescent="0.35">
      <c r="C74" s="9"/>
    </row>
    <row r="75" spans="3:12" ht="15.75" customHeight="1" x14ac:dyDescent="0.35">
      <c r="C75" s="9"/>
    </row>
    <row r="76" spans="3:12" ht="15.75" customHeight="1" x14ac:dyDescent="0.35">
      <c r="C76" s="9"/>
    </row>
    <row r="77" spans="3:12" ht="15.75" customHeight="1" x14ac:dyDescent="0.35">
      <c r="C77" s="9"/>
    </row>
    <row r="78" spans="3:12" ht="15.75" customHeight="1" x14ac:dyDescent="0.35">
      <c r="C78" s="9"/>
    </row>
    <row r="79" spans="3:12" ht="15.75" customHeight="1" x14ac:dyDescent="0.35">
      <c r="C79" s="9"/>
    </row>
    <row r="80" spans="3:12" ht="15.75" customHeight="1" x14ac:dyDescent="0.35">
      <c r="C80" s="9"/>
    </row>
    <row r="81" spans="3:3" ht="15.75" customHeight="1" x14ac:dyDescent="0.35">
      <c r="C81" s="9"/>
    </row>
    <row r="82" spans="3:3" ht="15.75" customHeight="1" x14ac:dyDescent="0.35">
      <c r="C82" s="9"/>
    </row>
    <row r="83" spans="3:3" ht="15.75" customHeight="1" x14ac:dyDescent="0.35">
      <c r="C83" s="9"/>
    </row>
    <row r="84" spans="3:3" ht="15.75" customHeight="1" x14ac:dyDescent="0.35">
      <c r="C84" s="9"/>
    </row>
    <row r="85" spans="3:3" ht="15.75" customHeight="1" x14ac:dyDescent="0.35">
      <c r="C85" s="9"/>
    </row>
    <row r="86" spans="3:3" ht="15.75" customHeight="1" x14ac:dyDescent="0.35">
      <c r="C86" s="9"/>
    </row>
    <row r="87" spans="3:3" ht="15.75" customHeight="1" x14ac:dyDescent="0.35">
      <c r="C87" s="9"/>
    </row>
    <row r="88" spans="3:3" ht="15.75" customHeight="1" x14ac:dyDescent="0.35">
      <c r="C88" s="9"/>
    </row>
    <row r="89" spans="3:3" ht="15.75" customHeight="1" x14ac:dyDescent="0.35">
      <c r="C89" s="9"/>
    </row>
    <row r="90" spans="3:3" ht="15.75" customHeight="1" x14ac:dyDescent="0.35">
      <c r="C90" s="9"/>
    </row>
    <row r="91" spans="3:3" ht="15.75" customHeight="1" x14ac:dyDescent="0.35">
      <c r="C91" s="9"/>
    </row>
    <row r="92" spans="3:3" ht="15.75" customHeight="1" x14ac:dyDescent="0.35">
      <c r="C92" s="9"/>
    </row>
    <row r="93" spans="3:3" ht="15.75" customHeight="1" x14ac:dyDescent="0.35">
      <c r="C93" s="9"/>
    </row>
    <row r="94" spans="3:3" ht="15.75" customHeight="1" x14ac:dyDescent="0.35">
      <c r="C94" s="9"/>
    </row>
    <row r="95" spans="3:3" ht="15.75" customHeight="1" x14ac:dyDescent="0.35">
      <c r="C95" s="9"/>
    </row>
    <row r="96" spans="3:3" ht="15.75" customHeight="1" x14ac:dyDescent="0.35">
      <c r="C96" s="9"/>
    </row>
    <row r="97" spans="3:3" ht="15.75" customHeight="1" x14ac:dyDescent="0.35">
      <c r="C97" s="9"/>
    </row>
    <row r="98" spans="3:3" ht="15.75" customHeight="1" x14ac:dyDescent="0.35">
      <c r="C98" s="9"/>
    </row>
    <row r="99" spans="3:3" ht="15.75" customHeight="1" x14ac:dyDescent="0.35">
      <c r="C99" s="9"/>
    </row>
    <row r="100" spans="3:3" ht="15.75" customHeight="1" x14ac:dyDescent="0.35">
      <c r="C100" s="9"/>
    </row>
    <row r="101" spans="3:3" ht="15.75" customHeight="1" x14ac:dyDescent="0.35">
      <c r="C101" s="9"/>
    </row>
    <row r="102" spans="3:3" ht="15.75" customHeight="1" x14ac:dyDescent="0.35">
      <c r="C102" s="9"/>
    </row>
    <row r="103" spans="3:3" ht="15.75" customHeight="1" x14ac:dyDescent="0.35">
      <c r="C103" s="9"/>
    </row>
    <row r="104" spans="3:3" ht="15.75" customHeight="1" x14ac:dyDescent="0.35">
      <c r="C104" s="9"/>
    </row>
    <row r="105" spans="3:3" ht="15.75" customHeight="1" x14ac:dyDescent="0.35">
      <c r="C105" s="9"/>
    </row>
    <row r="106" spans="3:3" ht="15.75" customHeight="1" x14ac:dyDescent="0.35">
      <c r="C106" s="9"/>
    </row>
    <row r="107" spans="3:3" ht="15.75" customHeight="1" x14ac:dyDescent="0.35">
      <c r="C107" s="9"/>
    </row>
    <row r="108" spans="3:3" ht="15.75" customHeight="1" x14ac:dyDescent="0.35">
      <c r="C108" s="9"/>
    </row>
    <row r="109" spans="3:3" ht="15.75" customHeight="1" x14ac:dyDescent="0.35">
      <c r="C109" s="9"/>
    </row>
    <row r="110" spans="3:3" ht="15.75" customHeight="1" x14ac:dyDescent="0.35">
      <c r="C110" s="9"/>
    </row>
    <row r="111" spans="3:3" ht="15.75" customHeight="1" x14ac:dyDescent="0.35">
      <c r="C111" s="9"/>
    </row>
    <row r="112" spans="3:3" ht="15.75" customHeight="1" x14ac:dyDescent="0.35">
      <c r="C112" s="9"/>
    </row>
    <row r="113" spans="3:3" ht="15.75" customHeight="1" x14ac:dyDescent="0.35">
      <c r="C113" s="9"/>
    </row>
    <row r="114" spans="3:3" ht="15.75" customHeight="1" x14ac:dyDescent="0.35">
      <c r="C114" s="9"/>
    </row>
    <row r="115" spans="3:3" ht="15.75" customHeight="1" x14ac:dyDescent="0.35">
      <c r="C115" s="9"/>
    </row>
    <row r="116" spans="3:3" ht="15.75" customHeight="1" x14ac:dyDescent="0.35">
      <c r="C116" s="9"/>
    </row>
    <row r="117" spans="3:3" ht="15.75" customHeight="1" x14ac:dyDescent="0.35">
      <c r="C117" s="9"/>
    </row>
    <row r="118" spans="3:3" ht="15.75" customHeight="1" x14ac:dyDescent="0.35">
      <c r="C118" s="9"/>
    </row>
    <row r="119" spans="3:3" ht="15.75" customHeight="1" x14ac:dyDescent="0.35">
      <c r="C119" s="9"/>
    </row>
    <row r="120" spans="3:3" ht="15.75" customHeight="1" x14ac:dyDescent="0.35">
      <c r="C120" s="9"/>
    </row>
    <row r="121" spans="3:3" ht="15.75" customHeight="1" x14ac:dyDescent="0.35">
      <c r="C121" s="9"/>
    </row>
    <row r="122" spans="3:3" ht="15.75" customHeight="1" x14ac:dyDescent="0.35">
      <c r="C122" s="9"/>
    </row>
    <row r="123" spans="3:3" ht="15.75" customHeight="1" x14ac:dyDescent="0.35">
      <c r="C123" s="9"/>
    </row>
    <row r="124" spans="3:3" ht="15.75" customHeight="1" x14ac:dyDescent="0.35">
      <c r="C124" s="9"/>
    </row>
    <row r="125" spans="3:3" ht="15.75" customHeight="1" x14ac:dyDescent="0.35">
      <c r="C125" s="9"/>
    </row>
    <row r="126" spans="3:3" ht="15.75" customHeight="1" x14ac:dyDescent="0.35">
      <c r="C126" s="9"/>
    </row>
    <row r="127" spans="3:3" ht="15.75" customHeight="1" x14ac:dyDescent="0.35">
      <c r="C127" s="9"/>
    </row>
    <row r="128" spans="3:3" ht="15.75" customHeight="1" x14ac:dyDescent="0.35">
      <c r="C128" s="9"/>
    </row>
    <row r="129" spans="3:3" ht="15.75" customHeight="1" x14ac:dyDescent="0.35">
      <c r="C129" s="9"/>
    </row>
    <row r="130" spans="3:3" ht="15.75" customHeight="1" x14ac:dyDescent="0.35">
      <c r="C130" s="9"/>
    </row>
    <row r="131" spans="3:3" ht="15.75" customHeight="1" x14ac:dyDescent="0.35">
      <c r="C131" s="9"/>
    </row>
    <row r="132" spans="3:3" ht="15.75" customHeight="1" x14ac:dyDescent="0.35">
      <c r="C132" s="9"/>
    </row>
    <row r="133" spans="3:3" ht="15.75" customHeight="1" x14ac:dyDescent="0.35">
      <c r="C133" s="9"/>
    </row>
    <row r="134" spans="3:3" ht="15.75" customHeight="1" x14ac:dyDescent="0.35">
      <c r="C134" s="9"/>
    </row>
    <row r="135" spans="3:3" ht="15.75" customHeight="1" x14ac:dyDescent="0.35">
      <c r="C135" s="9"/>
    </row>
    <row r="136" spans="3:3" ht="15.75" customHeight="1" x14ac:dyDescent="0.35">
      <c r="C136" s="9"/>
    </row>
    <row r="137" spans="3:3" ht="15.75" customHeight="1" x14ac:dyDescent="0.35">
      <c r="C137" s="9"/>
    </row>
    <row r="138" spans="3:3" ht="15.75" customHeight="1" x14ac:dyDescent="0.35">
      <c r="C138" s="9"/>
    </row>
    <row r="139" spans="3:3" ht="15.75" customHeight="1" x14ac:dyDescent="0.35">
      <c r="C139" s="9"/>
    </row>
    <row r="140" spans="3:3" ht="15.75" customHeight="1" x14ac:dyDescent="0.35">
      <c r="C140" s="9"/>
    </row>
    <row r="141" spans="3:3" ht="15.75" customHeight="1" x14ac:dyDescent="0.35">
      <c r="C141" s="9"/>
    </row>
    <row r="142" spans="3:3" ht="15.75" customHeight="1" x14ac:dyDescent="0.35">
      <c r="C142" s="9"/>
    </row>
    <row r="143" spans="3:3" ht="15.75" customHeight="1" x14ac:dyDescent="0.35">
      <c r="C143" s="9"/>
    </row>
    <row r="144" spans="3:3" ht="15.75" customHeight="1" x14ac:dyDescent="0.35">
      <c r="C144" s="9"/>
    </row>
    <row r="145" spans="3:3" ht="15.75" customHeight="1" x14ac:dyDescent="0.35">
      <c r="C145" s="9"/>
    </row>
    <row r="146" spans="3:3" ht="15.75" customHeight="1" x14ac:dyDescent="0.35">
      <c r="C146" s="9"/>
    </row>
    <row r="147" spans="3:3" ht="15.75" customHeight="1" x14ac:dyDescent="0.35">
      <c r="C147" s="9"/>
    </row>
    <row r="148" spans="3:3" ht="15.75" customHeight="1" x14ac:dyDescent="0.35">
      <c r="C148" s="9"/>
    </row>
    <row r="149" spans="3:3" ht="15.75" customHeight="1" x14ac:dyDescent="0.35">
      <c r="C149" s="9"/>
    </row>
    <row r="150" spans="3:3" ht="15.75" customHeight="1" x14ac:dyDescent="0.35">
      <c r="C150" s="9"/>
    </row>
    <row r="151" spans="3:3" ht="15.75" customHeight="1" x14ac:dyDescent="0.35">
      <c r="C151" s="9"/>
    </row>
    <row r="152" spans="3:3" ht="15.75" customHeight="1" x14ac:dyDescent="0.35">
      <c r="C152" s="9"/>
    </row>
    <row r="153" spans="3:3" ht="15.75" customHeight="1" x14ac:dyDescent="0.35">
      <c r="C153" s="9"/>
    </row>
    <row r="154" spans="3:3" ht="15.75" customHeight="1" x14ac:dyDescent="0.35">
      <c r="C154" s="9"/>
    </row>
    <row r="155" spans="3:3" ht="15.75" customHeight="1" x14ac:dyDescent="0.35">
      <c r="C155" s="9"/>
    </row>
    <row r="156" spans="3:3" ht="15.75" customHeight="1" x14ac:dyDescent="0.35">
      <c r="C156" s="9"/>
    </row>
    <row r="157" spans="3:3" ht="15.75" customHeight="1" x14ac:dyDescent="0.35">
      <c r="C157" s="9"/>
    </row>
    <row r="158" spans="3:3" ht="15.75" customHeight="1" x14ac:dyDescent="0.35">
      <c r="C158" s="9"/>
    </row>
    <row r="159" spans="3:3" ht="15.75" customHeight="1" x14ac:dyDescent="0.35">
      <c r="C159" s="9"/>
    </row>
    <row r="160" spans="3:3" ht="15.75" customHeight="1" x14ac:dyDescent="0.35">
      <c r="C160" s="9"/>
    </row>
    <row r="161" spans="3:3" ht="15.75" customHeight="1" x14ac:dyDescent="0.35">
      <c r="C161" s="9"/>
    </row>
    <row r="162" spans="3:3" ht="15.75" customHeight="1" x14ac:dyDescent="0.35">
      <c r="C162" s="9"/>
    </row>
    <row r="163" spans="3:3" ht="15.75" customHeight="1" x14ac:dyDescent="0.35">
      <c r="C163" s="9"/>
    </row>
    <row r="164" spans="3:3" ht="15.75" customHeight="1" x14ac:dyDescent="0.35">
      <c r="C164" s="9"/>
    </row>
    <row r="165" spans="3:3" ht="15.75" customHeight="1" x14ac:dyDescent="0.35">
      <c r="C165" s="9"/>
    </row>
    <row r="166" spans="3:3" ht="15.75" customHeight="1" x14ac:dyDescent="0.35">
      <c r="C166" s="9"/>
    </row>
    <row r="167" spans="3:3" ht="15.75" customHeight="1" x14ac:dyDescent="0.35">
      <c r="C167" s="9"/>
    </row>
    <row r="168" spans="3:3" ht="15.75" customHeight="1" x14ac:dyDescent="0.35">
      <c r="C168" s="9"/>
    </row>
    <row r="169" spans="3:3" ht="15.75" customHeight="1" x14ac:dyDescent="0.35">
      <c r="C169" s="9"/>
    </row>
    <row r="170" spans="3:3" ht="15.75" customHeight="1" x14ac:dyDescent="0.35">
      <c r="C170" s="9"/>
    </row>
    <row r="171" spans="3:3" ht="15.75" customHeight="1" x14ac:dyDescent="0.35">
      <c r="C171" s="9"/>
    </row>
    <row r="172" spans="3:3" ht="15.75" customHeight="1" x14ac:dyDescent="0.35">
      <c r="C172" s="9"/>
    </row>
    <row r="173" spans="3:3" ht="15.75" customHeight="1" x14ac:dyDescent="0.35">
      <c r="C173" s="9"/>
    </row>
    <row r="174" spans="3:3" ht="15.75" customHeight="1" x14ac:dyDescent="0.35">
      <c r="C174" s="9"/>
    </row>
    <row r="175" spans="3:3" ht="15.75" customHeight="1" x14ac:dyDescent="0.35">
      <c r="C175" s="9"/>
    </row>
    <row r="176" spans="3:3" ht="15.75" customHeight="1" x14ac:dyDescent="0.35">
      <c r="C176" s="9"/>
    </row>
    <row r="177" spans="3:3" ht="15.75" customHeight="1" x14ac:dyDescent="0.35">
      <c r="C177" s="9"/>
    </row>
    <row r="178" spans="3:3" ht="15.75" customHeight="1" x14ac:dyDescent="0.35">
      <c r="C178" s="9"/>
    </row>
    <row r="179" spans="3:3" ht="15.75" customHeight="1" x14ac:dyDescent="0.35">
      <c r="C179" s="9"/>
    </row>
    <row r="180" spans="3:3" ht="15.75" customHeight="1" x14ac:dyDescent="0.35">
      <c r="C180" s="9"/>
    </row>
    <row r="181" spans="3:3" ht="15.75" customHeight="1" x14ac:dyDescent="0.35">
      <c r="C181" s="9"/>
    </row>
    <row r="182" spans="3:3" ht="15.75" customHeight="1" x14ac:dyDescent="0.35">
      <c r="C182" s="9"/>
    </row>
    <row r="183" spans="3:3" ht="15.75" customHeight="1" x14ac:dyDescent="0.35">
      <c r="C183" s="9"/>
    </row>
    <row r="184" spans="3:3" ht="15.75" customHeight="1" x14ac:dyDescent="0.35">
      <c r="C184" s="9"/>
    </row>
    <row r="185" spans="3:3" ht="15.75" customHeight="1" x14ac:dyDescent="0.35">
      <c r="C185" s="9"/>
    </row>
    <row r="186" spans="3:3" ht="15.75" customHeight="1" x14ac:dyDescent="0.35">
      <c r="C186" s="9"/>
    </row>
    <row r="187" spans="3:3" ht="15.75" customHeight="1" x14ac:dyDescent="0.35">
      <c r="C187" s="9"/>
    </row>
    <row r="188" spans="3:3" ht="15.75" customHeight="1" x14ac:dyDescent="0.35">
      <c r="C188" s="9"/>
    </row>
    <row r="189" spans="3:3" ht="15.75" customHeight="1" x14ac:dyDescent="0.35">
      <c r="C189" s="9"/>
    </row>
    <row r="190" spans="3:3" ht="15.75" customHeight="1" x14ac:dyDescent="0.35">
      <c r="C190" s="9"/>
    </row>
    <row r="191" spans="3:3" ht="15.75" customHeight="1" x14ac:dyDescent="0.35">
      <c r="C191" s="9"/>
    </row>
    <row r="192" spans="3:3" ht="15.75" customHeight="1" x14ac:dyDescent="0.35">
      <c r="C192" s="9"/>
    </row>
    <row r="193" spans="3:3" ht="15.75" customHeight="1" x14ac:dyDescent="0.35">
      <c r="C193" s="9"/>
    </row>
    <row r="194" spans="3:3" ht="15.75" customHeight="1" x14ac:dyDescent="0.35">
      <c r="C194" s="9"/>
    </row>
    <row r="195" spans="3:3" ht="15.75" customHeight="1" x14ac:dyDescent="0.35">
      <c r="C195" s="9"/>
    </row>
    <row r="196" spans="3:3" ht="15.75" customHeight="1" x14ac:dyDescent="0.35">
      <c r="C196" s="9"/>
    </row>
    <row r="197" spans="3:3" ht="15.75" customHeight="1" x14ac:dyDescent="0.35">
      <c r="C197" s="9"/>
    </row>
    <row r="198" spans="3:3" ht="15.75" customHeight="1" x14ac:dyDescent="0.35">
      <c r="C198" s="9"/>
    </row>
    <row r="199" spans="3:3" ht="15.75" customHeight="1" x14ac:dyDescent="0.35">
      <c r="C199" s="9"/>
    </row>
    <row r="200" spans="3:3" ht="15.75" customHeight="1" x14ac:dyDescent="0.35">
      <c r="C200" s="9"/>
    </row>
    <row r="201" spans="3:3" ht="15.75" customHeight="1" x14ac:dyDescent="0.35">
      <c r="C201" s="9"/>
    </row>
    <row r="202" spans="3:3" ht="15.75" customHeight="1" x14ac:dyDescent="0.35">
      <c r="C202" s="9"/>
    </row>
    <row r="203" spans="3:3" ht="15.75" customHeight="1" x14ac:dyDescent="0.35">
      <c r="C203" s="9"/>
    </row>
    <row r="204" spans="3:3" ht="15.75" customHeight="1" x14ac:dyDescent="0.35">
      <c r="C204" s="9"/>
    </row>
    <row r="205" spans="3:3" ht="15.75" customHeight="1" x14ac:dyDescent="0.35">
      <c r="C205" s="9"/>
    </row>
    <row r="206" spans="3:3" ht="15.75" customHeight="1" x14ac:dyDescent="0.35">
      <c r="C206" s="9"/>
    </row>
    <row r="207" spans="3:3" ht="15.75" customHeight="1" x14ac:dyDescent="0.35">
      <c r="C207" s="9"/>
    </row>
    <row r="208" spans="3:3" ht="15.75" customHeight="1" x14ac:dyDescent="0.35">
      <c r="C208" s="9"/>
    </row>
    <row r="209" spans="3:3" ht="15.75" customHeight="1" x14ac:dyDescent="0.35">
      <c r="C209" s="9"/>
    </row>
    <row r="210" spans="3:3" ht="15.75" customHeight="1" x14ac:dyDescent="0.35">
      <c r="C210" s="9"/>
    </row>
    <row r="211" spans="3:3" ht="15.75" customHeight="1" x14ac:dyDescent="0.35">
      <c r="C211" s="9"/>
    </row>
    <row r="212" spans="3:3" ht="15.75" customHeight="1" x14ac:dyDescent="0.35">
      <c r="C212" s="9"/>
    </row>
    <row r="213" spans="3:3" ht="15.75" customHeight="1" x14ac:dyDescent="0.35">
      <c r="C213" s="9"/>
    </row>
    <row r="214" spans="3:3" ht="15.75" customHeight="1" x14ac:dyDescent="0.35">
      <c r="C214" s="9"/>
    </row>
    <row r="215" spans="3:3" ht="15.75" customHeight="1" x14ac:dyDescent="0.35">
      <c r="C215" s="9"/>
    </row>
    <row r="216" spans="3:3" ht="15.75" customHeight="1" x14ac:dyDescent="0.35">
      <c r="C216" s="9"/>
    </row>
    <row r="217" spans="3:3" ht="15.75" customHeight="1" x14ac:dyDescent="0.35">
      <c r="C217" s="9"/>
    </row>
    <row r="218" spans="3:3" ht="15.75" customHeight="1" x14ac:dyDescent="0.35">
      <c r="C218" s="9"/>
    </row>
    <row r="219" spans="3:3" ht="15.75" customHeight="1" x14ac:dyDescent="0.35">
      <c r="C219" s="9"/>
    </row>
    <row r="220" spans="3:3" ht="15.75" customHeight="1" x14ac:dyDescent="0.35">
      <c r="C220" s="9"/>
    </row>
    <row r="221" spans="3:3" ht="15.75" customHeight="1" x14ac:dyDescent="0.35">
      <c r="C221" s="9"/>
    </row>
    <row r="222" spans="3:3" ht="15.75" customHeight="1" x14ac:dyDescent="0.35">
      <c r="C222" s="9"/>
    </row>
    <row r="223" spans="3:3" ht="15.75" customHeight="1" x14ac:dyDescent="0.35">
      <c r="C223" s="9"/>
    </row>
    <row r="224" spans="3:3" ht="15.75" customHeight="1" x14ac:dyDescent="0.35">
      <c r="C224" s="9"/>
    </row>
    <row r="225" spans="3:3" ht="15.75" customHeight="1" x14ac:dyDescent="0.35">
      <c r="C225" s="9"/>
    </row>
    <row r="226" spans="3:3" ht="15.75" customHeight="1" x14ac:dyDescent="0.35">
      <c r="C226" s="9"/>
    </row>
    <row r="227" spans="3:3" ht="15.75" customHeight="1" x14ac:dyDescent="0.35">
      <c r="C227" s="9"/>
    </row>
    <row r="228" spans="3:3" ht="15.75" customHeight="1" x14ac:dyDescent="0.35">
      <c r="C228" s="9"/>
    </row>
    <row r="229" spans="3:3" ht="15.75" customHeight="1" x14ac:dyDescent="0.35">
      <c r="C229" s="9"/>
    </row>
    <row r="230" spans="3:3" ht="15.75" customHeight="1" x14ac:dyDescent="0.35">
      <c r="C230" s="9"/>
    </row>
    <row r="231" spans="3:3" ht="15.75" customHeight="1" x14ac:dyDescent="0.35">
      <c r="C231" s="9"/>
    </row>
    <row r="232" spans="3:3" ht="15.75" customHeight="1" x14ac:dyDescent="0.35">
      <c r="C232" s="9"/>
    </row>
    <row r="233" spans="3:3" ht="15.75" customHeight="1" x14ac:dyDescent="0.35">
      <c r="C233" s="9"/>
    </row>
    <row r="234" spans="3:3" ht="15.75" customHeight="1" x14ac:dyDescent="0.35">
      <c r="C234" s="9"/>
    </row>
    <row r="235" spans="3:3" ht="15.75" customHeight="1" x14ac:dyDescent="0.35">
      <c r="C235" s="9"/>
    </row>
    <row r="236" spans="3:3" ht="15.75" customHeight="1" x14ac:dyDescent="0.35">
      <c r="C236" s="9"/>
    </row>
    <row r="237" spans="3:3" ht="15.75" customHeight="1" x14ac:dyDescent="0.35">
      <c r="C237" s="9"/>
    </row>
    <row r="238" spans="3:3" ht="15.75" customHeight="1" x14ac:dyDescent="0.35">
      <c r="C238" s="9"/>
    </row>
    <row r="239" spans="3:3" ht="15.75" customHeight="1" x14ac:dyDescent="0.35">
      <c r="C239" s="9"/>
    </row>
    <row r="240" spans="3:3" ht="15.75" customHeight="1" x14ac:dyDescent="0.35">
      <c r="C240" s="9"/>
    </row>
    <row r="241" spans="3:3" ht="15.75" customHeight="1" x14ac:dyDescent="0.35">
      <c r="C241" s="9"/>
    </row>
    <row r="242" spans="3:3" ht="15.75" customHeight="1" x14ac:dyDescent="0.35">
      <c r="C242" s="9"/>
    </row>
    <row r="243" spans="3:3" ht="15.75" customHeight="1" x14ac:dyDescent="0.35">
      <c r="C243" s="9"/>
    </row>
    <row r="244" spans="3:3" ht="15.75" customHeight="1" x14ac:dyDescent="0.35">
      <c r="C244" s="9"/>
    </row>
    <row r="245" spans="3:3" ht="15.75" customHeight="1" x14ac:dyDescent="0.35">
      <c r="C245" s="9"/>
    </row>
    <row r="246" spans="3:3" ht="15.75" customHeight="1" x14ac:dyDescent="0.35">
      <c r="C246" s="9"/>
    </row>
    <row r="247" spans="3:3" ht="15.75" customHeight="1" x14ac:dyDescent="0.35">
      <c r="C247" s="9"/>
    </row>
    <row r="248" spans="3:3" ht="15.75" customHeight="1" x14ac:dyDescent="0.35">
      <c r="C248" s="9"/>
    </row>
    <row r="249" spans="3:3" ht="15.75" customHeight="1" x14ac:dyDescent="0.35">
      <c r="C249" s="9"/>
    </row>
    <row r="250" spans="3:3" ht="15.75" customHeight="1" x14ac:dyDescent="0.35">
      <c r="C250" s="9"/>
    </row>
    <row r="251" spans="3:3" ht="15.75" customHeight="1" x14ac:dyDescent="0.35">
      <c r="C251" s="9"/>
    </row>
    <row r="252" spans="3:3" ht="15.75" customHeight="1" x14ac:dyDescent="0.35">
      <c r="C252" s="9"/>
    </row>
    <row r="253" spans="3:3" ht="15.75" customHeight="1" x14ac:dyDescent="0.35">
      <c r="C253" s="9"/>
    </row>
    <row r="254" spans="3:3" ht="15.75" customHeight="1" x14ac:dyDescent="0.35">
      <c r="C254" s="9"/>
    </row>
    <row r="255" spans="3:3" ht="15.75" customHeight="1" x14ac:dyDescent="0.35">
      <c r="C255" s="9"/>
    </row>
    <row r="256" spans="3:3" ht="15.75" customHeight="1" x14ac:dyDescent="0.35">
      <c r="C256" s="9"/>
    </row>
    <row r="257" spans="3:3" ht="15.75" customHeight="1" x14ac:dyDescent="0.35">
      <c r="C257" s="9"/>
    </row>
    <row r="258" spans="3:3" ht="15.75" customHeight="1" x14ac:dyDescent="0.35">
      <c r="C258" s="9"/>
    </row>
    <row r="259" spans="3:3" ht="15.75" customHeight="1" x14ac:dyDescent="0.35">
      <c r="C259" s="9"/>
    </row>
    <row r="260" spans="3:3" ht="15.75" customHeight="1" x14ac:dyDescent="0.35">
      <c r="C260" s="9"/>
    </row>
    <row r="261" spans="3:3" ht="15.75" customHeight="1" x14ac:dyDescent="0.35">
      <c r="C261" s="9"/>
    </row>
    <row r="262" spans="3:3" ht="15.75" customHeight="1" x14ac:dyDescent="0.35">
      <c r="C262" s="9"/>
    </row>
    <row r="263" spans="3:3" ht="15.75" customHeight="1" x14ac:dyDescent="0.35">
      <c r="C263" s="9"/>
    </row>
    <row r="264" spans="3:3" ht="15.75" customHeight="1" x14ac:dyDescent="0.35">
      <c r="C264" s="9"/>
    </row>
    <row r="265" spans="3:3" ht="15.75" customHeight="1" x14ac:dyDescent="0.35">
      <c r="C265" s="9"/>
    </row>
    <row r="266" spans="3:3" ht="15.75" customHeight="1" x14ac:dyDescent="0.35">
      <c r="C266" s="9"/>
    </row>
    <row r="267" spans="3:3" ht="15.75" customHeight="1" x14ac:dyDescent="0.35">
      <c r="C267" s="9"/>
    </row>
    <row r="268" spans="3:3" ht="15.75" customHeight="1" x14ac:dyDescent="0.35">
      <c r="C268" s="9"/>
    </row>
    <row r="269" spans="3:3" ht="15.75" customHeight="1" x14ac:dyDescent="0.35">
      <c r="C269" s="9"/>
    </row>
    <row r="270" spans="3:3" ht="15.75" customHeight="1" x14ac:dyDescent="0.35">
      <c r="C270" s="9"/>
    </row>
    <row r="271" spans="3:3" ht="15.75" customHeight="1" x14ac:dyDescent="0.35">
      <c r="C271" s="9"/>
    </row>
    <row r="272" spans="3:3" ht="15.75" customHeight="1" x14ac:dyDescent="0.35">
      <c r="C272" s="9"/>
    </row>
    <row r="273" spans="3:3" ht="15.75" customHeight="1" x14ac:dyDescent="0.35">
      <c r="C273" s="9"/>
    </row>
    <row r="274" spans="3:3" ht="15.75" customHeight="1" x14ac:dyDescent="0.35">
      <c r="C274" s="9"/>
    </row>
    <row r="275" spans="3:3" ht="15.75" customHeight="1" x14ac:dyDescent="0.35">
      <c r="C275" s="9"/>
    </row>
    <row r="276" spans="3:3" ht="15.75" customHeight="1" x14ac:dyDescent="0.35">
      <c r="C276" s="9"/>
    </row>
    <row r="277" spans="3:3" ht="15.75" customHeight="1" x14ac:dyDescent="0.35">
      <c r="C277" s="9"/>
    </row>
    <row r="278" spans="3:3" ht="15.75" customHeight="1" x14ac:dyDescent="0.35">
      <c r="C278" s="9"/>
    </row>
    <row r="279" spans="3:3" ht="15.75" customHeight="1" x14ac:dyDescent="0.35">
      <c r="C279" s="9"/>
    </row>
    <row r="280" spans="3:3" ht="15.75" customHeight="1" x14ac:dyDescent="0.35">
      <c r="C280" s="9"/>
    </row>
    <row r="281" spans="3:3" ht="15.75" customHeight="1" x14ac:dyDescent="0.35">
      <c r="C281" s="9"/>
    </row>
    <row r="282" spans="3:3" ht="15.75" customHeight="1" x14ac:dyDescent="0.35">
      <c r="C282" s="9"/>
    </row>
    <row r="283" spans="3:3" ht="15.75" customHeight="1" x14ac:dyDescent="0.35">
      <c r="C283" s="9"/>
    </row>
    <row r="284" spans="3:3" ht="15.75" customHeight="1" x14ac:dyDescent="0.35">
      <c r="C284" s="9"/>
    </row>
    <row r="285" spans="3:3" ht="15.75" customHeight="1" x14ac:dyDescent="0.35">
      <c r="C285" s="9"/>
    </row>
    <row r="286" spans="3:3" ht="15.75" customHeight="1" x14ac:dyDescent="0.35">
      <c r="C286" s="9"/>
    </row>
    <row r="287" spans="3:3" ht="15.75" customHeight="1" x14ac:dyDescent="0.35">
      <c r="C287" s="9"/>
    </row>
    <row r="288" spans="3:3" ht="15.75" customHeight="1" x14ac:dyDescent="0.35">
      <c r="C288" s="9"/>
    </row>
    <row r="289" spans="3:3" ht="15.75" customHeight="1" x14ac:dyDescent="0.35">
      <c r="C289" s="9"/>
    </row>
    <row r="290" spans="3:3" ht="15.75" customHeight="1" x14ac:dyDescent="0.35">
      <c r="C290" s="9"/>
    </row>
    <row r="291" spans="3:3" ht="15.75" customHeight="1" x14ac:dyDescent="0.35">
      <c r="C291" s="9"/>
    </row>
    <row r="292" spans="3:3" ht="15.75" customHeight="1" x14ac:dyDescent="0.35">
      <c r="C292" s="9"/>
    </row>
    <row r="293" spans="3:3" ht="15.75" customHeight="1" x14ac:dyDescent="0.35">
      <c r="C293" s="9"/>
    </row>
    <row r="294" spans="3:3" ht="15.75" customHeight="1" x14ac:dyDescent="0.35">
      <c r="C294" s="9"/>
    </row>
    <row r="295" spans="3:3" ht="15.75" customHeight="1" x14ac:dyDescent="0.35">
      <c r="C295" s="9"/>
    </row>
    <row r="296" spans="3:3" ht="15.75" customHeight="1" x14ac:dyDescent="0.35">
      <c r="C296" s="9"/>
    </row>
    <row r="297" spans="3:3" ht="15.75" customHeight="1" x14ac:dyDescent="0.35">
      <c r="C297" s="9"/>
    </row>
    <row r="298" spans="3:3" ht="15.75" customHeight="1" x14ac:dyDescent="0.35">
      <c r="C298" s="9"/>
    </row>
    <row r="299" spans="3:3" ht="15.75" customHeight="1" x14ac:dyDescent="0.35">
      <c r="C299" s="9"/>
    </row>
    <row r="300" spans="3:3" ht="15.75" customHeight="1" x14ac:dyDescent="0.35">
      <c r="C300" s="9"/>
    </row>
    <row r="301" spans="3:3" ht="15.75" customHeight="1" x14ac:dyDescent="0.35">
      <c r="C301" s="9"/>
    </row>
    <row r="302" spans="3:3" ht="15.75" customHeight="1" x14ac:dyDescent="0.35">
      <c r="C302" s="9"/>
    </row>
    <row r="303" spans="3:3" ht="15.75" customHeight="1" x14ac:dyDescent="0.35">
      <c r="C303" s="9"/>
    </row>
    <row r="304" spans="3:3" ht="15.75" customHeight="1" x14ac:dyDescent="0.35">
      <c r="C304" s="9"/>
    </row>
    <row r="305" spans="3:3" ht="15.75" customHeight="1" x14ac:dyDescent="0.35">
      <c r="C305" s="9"/>
    </row>
    <row r="306" spans="3:3" ht="15.75" customHeight="1" x14ac:dyDescent="0.35">
      <c r="C306" s="9"/>
    </row>
    <row r="307" spans="3:3" ht="15.75" customHeight="1" x14ac:dyDescent="0.35">
      <c r="C307" s="9"/>
    </row>
    <row r="308" spans="3:3" ht="15.75" customHeight="1" x14ac:dyDescent="0.35">
      <c r="C308" s="9"/>
    </row>
    <row r="309" spans="3:3" ht="15.75" customHeight="1" x14ac:dyDescent="0.35">
      <c r="C309" s="9"/>
    </row>
    <row r="310" spans="3:3" ht="15.75" customHeight="1" x14ac:dyDescent="0.35">
      <c r="C310" s="9"/>
    </row>
    <row r="311" spans="3:3" ht="15.75" customHeight="1" x14ac:dyDescent="0.35">
      <c r="C311" s="9"/>
    </row>
    <row r="312" spans="3:3" ht="15.75" customHeight="1" x14ac:dyDescent="0.35">
      <c r="C312" s="9"/>
    </row>
    <row r="313" spans="3:3" ht="15.75" customHeight="1" x14ac:dyDescent="0.35">
      <c r="C313" s="9"/>
    </row>
    <row r="314" spans="3:3" ht="15.75" customHeight="1" x14ac:dyDescent="0.35">
      <c r="C314" s="9"/>
    </row>
    <row r="315" spans="3:3" ht="15.75" customHeight="1" x14ac:dyDescent="0.35">
      <c r="C315" s="9"/>
    </row>
    <row r="316" spans="3:3" ht="15.75" customHeight="1" x14ac:dyDescent="0.35">
      <c r="C316" s="9"/>
    </row>
    <row r="317" spans="3:3" ht="15.75" customHeight="1" x14ac:dyDescent="0.35">
      <c r="C317" s="9"/>
    </row>
    <row r="318" spans="3:3" ht="15.75" customHeight="1" x14ac:dyDescent="0.35">
      <c r="C318" s="9"/>
    </row>
    <row r="319" spans="3:3" ht="15.75" customHeight="1" x14ac:dyDescent="0.35">
      <c r="C319" s="9"/>
    </row>
    <row r="320" spans="3:3" ht="15.75" customHeight="1" x14ac:dyDescent="0.35">
      <c r="C320" s="9"/>
    </row>
    <row r="321" spans="3:3" ht="15.75" customHeight="1" x14ac:dyDescent="0.35">
      <c r="C321" s="9"/>
    </row>
    <row r="322" spans="3:3" ht="15.75" customHeight="1" x14ac:dyDescent="0.35">
      <c r="C322" s="9"/>
    </row>
    <row r="323" spans="3:3" ht="15.75" customHeight="1" x14ac:dyDescent="0.35">
      <c r="C323" s="9"/>
    </row>
    <row r="324" spans="3:3" ht="15.75" customHeight="1" x14ac:dyDescent="0.35">
      <c r="C324" s="9"/>
    </row>
    <row r="325" spans="3:3" ht="15.75" customHeight="1" x14ac:dyDescent="0.35">
      <c r="C325" s="9"/>
    </row>
    <row r="326" spans="3:3" ht="15.75" customHeight="1" x14ac:dyDescent="0.35">
      <c r="C326" s="9"/>
    </row>
    <row r="327" spans="3:3" ht="15.75" customHeight="1" x14ac:dyDescent="0.35">
      <c r="C327" s="9"/>
    </row>
    <row r="328" spans="3:3" ht="15.75" customHeight="1" x14ac:dyDescent="0.35">
      <c r="C328" s="9"/>
    </row>
    <row r="329" spans="3:3" ht="15.75" customHeight="1" x14ac:dyDescent="0.35">
      <c r="C329" s="9"/>
    </row>
    <row r="330" spans="3:3" ht="15.75" customHeight="1" x14ac:dyDescent="0.35">
      <c r="C330" s="9"/>
    </row>
    <row r="331" spans="3:3" ht="15.75" customHeight="1" x14ac:dyDescent="0.35">
      <c r="C331" s="9"/>
    </row>
    <row r="332" spans="3:3" ht="15.75" customHeight="1" x14ac:dyDescent="0.35">
      <c r="C332" s="9"/>
    </row>
    <row r="333" spans="3:3" ht="15.75" customHeight="1" x14ac:dyDescent="0.35">
      <c r="C333" s="9"/>
    </row>
    <row r="334" spans="3:3" ht="15.75" customHeight="1" x14ac:dyDescent="0.35">
      <c r="C334" s="9"/>
    </row>
    <row r="335" spans="3:3" ht="15.75" customHeight="1" x14ac:dyDescent="0.35">
      <c r="C335" s="9"/>
    </row>
    <row r="336" spans="3:3" ht="15.75" customHeight="1" x14ac:dyDescent="0.35">
      <c r="C336" s="9"/>
    </row>
    <row r="337" spans="3:3" ht="15.75" customHeight="1" x14ac:dyDescent="0.35">
      <c r="C337" s="9"/>
    </row>
    <row r="338" spans="3:3" ht="15.75" customHeight="1" x14ac:dyDescent="0.35">
      <c r="C338" s="9"/>
    </row>
    <row r="339" spans="3:3" ht="15.75" customHeight="1" x14ac:dyDescent="0.35">
      <c r="C339" s="9"/>
    </row>
    <row r="340" spans="3:3" ht="15.75" customHeight="1" x14ac:dyDescent="0.35">
      <c r="C340" s="9"/>
    </row>
    <row r="341" spans="3:3" ht="15.75" customHeight="1" x14ac:dyDescent="0.35">
      <c r="C341" s="9"/>
    </row>
    <row r="342" spans="3:3" ht="15.75" customHeight="1" x14ac:dyDescent="0.35">
      <c r="C342" s="9"/>
    </row>
    <row r="343" spans="3:3" ht="15.75" customHeight="1" x14ac:dyDescent="0.35">
      <c r="C343" s="9"/>
    </row>
    <row r="344" spans="3:3" ht="15.75" customHeight="1" x14ac:dyDescent="0.35">
      <c r="C344" s="9"/>
    </row>
    <row r="345" spans="3:3" ht="15.75" customHeight="1" x14ac:dyDescent="0.35">
      <c r="C345" s="9"/>
    </row>
    <row r="346" spans="3:3" ht="15.75" customHeight="1" x14ac:dyDescent="0.35">
      <c r="C346" s="9"/>
    </row>
    <row r="347" spans="3:3" ht="15.75" customHeight="1" x14ac:dyDescent="0.35">
      <c r="C347" s="9"/>
    </row>
    <row r="348" spans="3:3" ht="15.75" customHeight="1" x14ac:dyDescent="0.35">
      <c r="C348" s="9"/>
    </row>
    <row r="349" spans="3:3" ht="15.75" customHeight="1" x14ac:dyDescent="0.35">
      <c r="C349" s="9"/>
    </row>
    <row r="350" spans="3:3" ht="15.75" customHeight="1" x14ac:dyDescent="0.35">
      <c r="C350" s="9"/>
    </row>
    <row r="351" spans="3:3" ht="15.75" customHeight="1" x14ac:dyDescent="0.35">
      <c r="C351" s="9"/>
    </row>
    <row r="352" spans="3:3" ht="15.75" customHeight="1" x14ac:dyDescent="0.35">
      <c r="C352" s="9"/>
    </row>
    <row r="353" spans="3:3" ht="15.75" customHeight="1" x14ac:dyDescent="0.35">
      <c r="C353" s="9"/>
    </row>
    <row r="354" spans="3:3" ht="15.75" customHeight="1" x14ac:dyDescent="0.35">
      <c r="C354" s="9"/>
    </row>
    <row r="355" spans="3:3" ht="15.75" customHeight="1" x14ac:dyDescent="0.35">
      <c r="C355" s="9"/>
    </row>
    <row r="356" spans="3:3" ht="15.75" customHeight="1" x14ac:dyDescent="0.35">
      <c r="C356" s="9"/>
    </row>
    <row r="357" spans="3:3" ht="15.75" customHeight="1" x14ac:dyDescent="0.35">
      <c r="C357" s="9"/>
    </row>
    <row r="358" spans="3:3" ht="15.75" customHeight="1" x14ac:dyDescent="0.35">
      <c r="C358" s="9"/>
    </row>
    <row r="359" spans="3:3" ht="15.75" customHeight="1" x14ac:dyDescent="0.35">
      <c r="C359" s="9"/>
    </row>
    <row r="360" spans="3:3" ht="15.75" customHeight="1" x14ac:dyDescent="0.35">
      <c r="C360" s="9"/>
    </row>
    <row r="361" spans="3:3" ht="15.75" customHeight="1" x14ac:dyDescent="0.35">
      <c r="C361" s="9"/>
    </row>
    <row r="362" spans="3:3" ht="15.75" customHeight="1" x14ac:dyDescent="0.35">
      <c r="C362" s="9"/>
    </row>
    <row r="363" spans="3:3" ht="15.75" customHeight="1" x14ac:dyDescent="0.35">
      <c r="C363" s="9"/>
    </row>
    <row r="364" spans="3:3" ht="15.75" customHeight="1" x14ac:dyDescent="0.35">
      <c r="C364" s="9"/>
    </row>
    <row r="365" spans="3:3" ht="15.75" customHeight="1" x14ac:dyDescent="0.35">
      <c r="C365" s="9"/>
    </row>
    <row r="366" spans="3:3" ht="15.75" customHeight="1" x14ac:dyDescent="0.35">
      <c r="C366" s="9"/>
    </row>
    <row r="367" spans="3:3" ht="15.75" customHeight="1" x14ac:dyDescent="0.35">
      <c r="C367" s="9"/>
    </row>
    <row r="368" spans="3:3" ht="15.75" customHeight="1" x14ac:dyDescent="0.35">
      <c r="C368" s="9"/>
    </row>
    <row r="369" spans="3:3" ht="15.75" customHeight="1" x14ac:dyDescent="0.35">
      <c r="C369" s="9"/>
    </row>
    <row r="370" spans="3:3" ht="15.75" customHeight="1" x14ac:dyDescent="0.35">
      <c r="C370" s="9"/>
    </row>
    <row r="371" spans="3:3" ht="15.75" customHeight="1" x14ac:dyDescent="0.35">
      <c r="C371" s="9"/>
    </row>
    <row r="372" spans="3:3" ht="15.75" customHeight="1" x14ac:dyDescent="0.35">
      <c r="C372" s="9"/>
    </row>
    <row r="373" spans="3:3" ht="15.75" customHeight="1" x14ac:dyDescent="0.35">
      <c r="C373" s="9"/>
    </row>
    <row r="374" spans="3:3" ht="15.75" customHeight="1" x14ac:dyDescent="0.35">
      <c r="C374" s="9"/>
    </row>
    <row r="375" spans="3:3" ht="15.75" customHeight="1" x14ac:dyDescent="0.35">
      <c r="C375" s="9"/>
    </row>
    <row r="376" spans="3:3" ht="15.75" customHeight="1" x14ac:dyDescent="0.35">
      <c r="C376" s="9"/>
    </row>
    <row r="377" spans="3:3" ht="15.75" customHeight="1" x14ac:dyDescent="0.35">
      <c r="C377" s="9"/>
    </row>
    <row r="378" spans="3:3" ht="15.75" customHeight="1" x14ac:dyDescent="0.35">
      <c r="C378" s="9"/>
    </row>
    <row r="379" spans="3:3" ht="15.75" customHeight="1" x14ac:dyDescent="0.35">
      <c r="C379" s="9"/>
    </row>
    <row r="380" spans="3:3" ht="15.75" customHeight="1" x14ac:dyDescent="0.35">
      <c r="C380" s="9"/>
    </row>
    <row r="381" spans="3:3" ht="15.75" customHeight="1" x14ac:dyDescent="0.35">
      <c r="C381" s="9"/>
    </row>
    <row r="382" spans="3:3" ht="15.75" customHeight="1" x14ac:dyDescent="0.35">
      <c r="C382" s="9"/>
    </row>
    <row r="383" spans="3:3" ht="15.75" customHeight="1" x14ac:dyDescent="0.35">
      <c r="C383" s="9"/>
    </row>
    <row r="384" spans="3:3" ht="15.75" customHeight="1" x14ac:dyDescent="0.35">
      <c r="C384" s="9"/>
    </row>
    <row r="385" spans="3:3" ht="15.75" customHeight="1" x14ac:dyDescent="0.35">
      <c r="C385" s="9"/>
    </row>
    <row r="386" spans="3:3" ht="15.75" customHeight="1" x14ac:dyDescent="0.35">
      <c r="C386" s="9"/>
    </row>
    <row r="387" spans="3:3" ht="15.75" customHeight="1" x14ac:dyDescent="0.35">
      <c r="C387" s="9"/>
    </row>
    <row r="388" spans="3:3" ht="15.75" customHeight="1" x14ac:dyDescent="0.35">
      <c r="C388" s="9"/>
    </row>
    <row r="389" spans="3:3" ht="15.75" customHeight="1" x14ac:dyDescent="0.35">
      <c r="C389" s="9"/>
    </row>
    <row r="390" spans="3:3" ht="15.75" customHeight="1" x14ac:dyDescent="0.35">
      <c r="C390" s="9"/>
    </row>
    <row r="391" spans="3:3" ht="15.75" customHeight="1" x14ac:dyDescent="0.35">
      <c r="C391" s="9"/>
    </row>
    <row r="392" spans="3:3" ht="15.75" customHeight="1" x14ac:dyDescent="0.35">
      <c r="C392" s="9"/>
    </row>
    <row r="393" spans="3:3" ht="15.75" customHeight="1" x14ac:dyDescent="0.35">
      <c r="C393" s="9"/>
    </row>
    <row r="394" spans="3:3" ht="15.75" customHeight="1" x14ac:dyDescent="0.35">
      <c r="C394" s="9"/>
    </row>
    <row r="395" spans="3:3" ht="15.75" customHeight="1" x14ac:dyDescent="0.35">
      <c r="C395" s="9"/>
    </row>
    <row r="396" spans="3:3" ht="15.75" customHeight="1" x14ac:dyDescent="0.35">
      <c r="C396" s="9"/>
    </row>
    <row r="397" spans="3:3" ht="15.75" customHeight="1" x14ac:dyDescent="0.35">
      <c r="C397" s="9"/>
    </row>
    <row r="398" spans="3:3" ht="15.75" customHeight="1" x14ac:dyDescent="0.35">
      <c r="C398" s="9"/>
    </row>
    <row r="399" spans="3:3" ht="15.75" customHeight="1" x14ac:dyDescent="0.35">
      <c r="C399" s="9"/>
    </row>
    <row r="400" spans="3:3" ht="15.75" customHeight="1" x14ac:dyDescent="0.35">
      <c r="C400" s="9"/>
    </row>
    <row r="401" spans="3:3" ht="15.75" customHeight="1" x14ac:dyDescent="0.35">
      <c r="C401" s="9"/>
    </row>
    <row r="402" spans="3:3" ht="15.75" customHeight="1" x14ac:dyDescent="0.35">
      <c r="C402" s="9"/>
    </row>
    <row r="403" spans="3:3" ht="15.75" customHeight="1" x14ac:dyDescent="0.35">
      <c r="C403" s="9"/>
    </row>
    <row r="404" spans="3:3" ht="15.75" customHeight="1" x14ac:dyDescent="0.35">
      <c r="C404" s="9"/>
    </row>
    <row r="405" spans="3:3" ht="15.75" customHeight="1" x14ac:dyDescent="0.35">
      <c r="C405" s="9"/>
    </row>
    <row r="406" spans="3:3" ht="15.75" customHeight="1" x14ac:dyDescent="0.35">
      <c r="C406" s="9"/>
    </row>
    <row r="407" spans="3:3" ht="15.75" customHeight="1" x14ac:dyDescent="0.35">
      <c r="C407" s="9"/>
    </row>
    <row r="408" spans="3:3" ht="15.75" customHeight="1" x14ac:dyDescent="0.35">
      <c r="C408" s="9"/>
    </row>
    <row r="409" spans="3:3" ht="15.75" customHeight="1" x14ac:dyDescent="0.35">
      <c r="C409" s="9"/>
    </row>
    <row r="410" spans="3:3" ht="15.75" customHeight="1" x14ac:dyDescent="0.35">
      <c r="C410" s="9"/>
    </row>
    <row r="411" spans="3:3" ht="15.75" customHeight="1" x14ac:dyDescent="0.35">
      <c r="C411" s="9"/>
    </row>
    <row r="412" spans="3:3" ht="15.75" customHeight="1" x14ac:dyDescent="0.35">
      <c r="C412" s="9"/>
    </row>
    <row r="413" spans="3:3" ht="15.75" customHeight="1" x14ac:dyDescent="0.35">
      <c r="C413" s="9"/>
    </row>
    <row r="414" spans="3:3" ht="15.75" customHeight="1" x14ac:dyDescent="0.35">
      <c r="C414" s="9"/>
    </row>
    <row r="415" spans="3:3" ht="15.75" customHeight="1" x14ac:dyDescent="0.35">
      <c r="C415" s="9"/>
    </row>
    <row r="416" spans="3:3" ht="15.75" customHeight="1" x14ac:dyDescent="0.35">
      <c r="C416" s="9"/>
    </row>
    <row r="417" spans="3:3" ht="15.75" customHeight="1" x14ac:dyDescent="0.35">
      <c r="C417" s="9"/>
    </row>
    <row r="418" spans="3:3" ht="15.75" customHeight="1" x14ac:dyDescent="0.35">
      <c r="C418" s="9"/>
    </row>
    <row r="419" spans="3:3" ht="15.75" customHeight="1" x14ac:dyDescent="0.35">
      <c r="C419" s="9"/>
    </row>
    <row r="420" spans="3:3" ht="15.75" customHeight="1" x14ac:dyDescent="0.35">
      <c r="C420" s="9"/>
    </row>
    <row r="421" spans="3:3" ht="15.75" customHeight="1" x14ac:dyDescent="0.35">
      <c r="C421" s="9"/>
    </row>
    <row r="422" spans="3:3" ht="15.75" customHeight="1" x14ac:dyDescent="0.35">
      <c r="C422" s="9"/>
    </row>
    <row r="423" spans="3:3" ht="15.75" customHeight="1" x14ac:dyDescent="0.35">
      <c r="C423" s="9"/>
    </row>
    <row r="424" spans="3:3" ht="15.75" customHeight="1" x14ac:dyDescent="0.35">
      <c r="C424" s="9"/>
    </row>
    <row r="425" spans="3:3" ht="15.75" customHeight="1" x14ac:dyDescent="0.35">
      <c r="C425" s="9"/>
    </row>
    <row r="426" spans="3:3" ht="15.75" customHeight="1" x14ac:dyDescent="0.35">
      <c r="C426" s="9"/>
    </row>
    <row r="427" spans="3:3" ht="15.75" customHeight="1" x14ac:dyDescent="0.35">
      <c r="C427" s="9"/>
    </row>
    <row r="428" spans="3:3" ht="15.75" customHeight="1" x14ac:dyDescent="0.35">
      <c r="C428" s="9"/>
    </row>
    <row r="429" spans="3:3" ht="15.75" customHeight="1" x14ac:dyDescent="0.35">
      <c r="C429" s="9"/>
    </row>
    <row r="430" spans="3:3" ht="15.75" customHeight="1" x14ac:dyDescent="0.35">
      <c r="C430" s="9"/>
    </row>
    <row r="431" spans="3:3" ht="15.75" customHeight="1" x14ac:dyDescent="0.35">
      <c r="C431" s="9"/>
    </row>
    <row r="432" spans="3:3" ht="15.75" customHeight="1" x14ac:dyDescent="0.35">
      <c r="C432" s="9"/>
    </row>
    <row r="433" spans="3:3" ht="15.75" customHeight="1" x14ac:dyDescent="0.35">
      <c r="C433" s="9"/>
    </row>
    <row r="434" spans="3:3" ht="15.75" customHeight="1" x14ac:dyDescent="0.35">
      <c r="C434" s="9"/>
    </row>
    <row r="435" spans="3:3" ht="15.75" customHeight="1" x14ac:dyDescent="0.35">
      <c r="C435" s="9"/>
    </row>
    <row r="436" spans="3:3" ht="15.75" customHeight="1" x14ac:dyDescent="0.35">
      <c r="C436" s="9"/>
    </row>
    <row r="437" spans="3:3" ht="15.75" customHeight="1" x14ac:dyDescent="0.35">
      <c r="C437" s="9"/>
    </row>
    <row r="438" spans="3:3" ht="15.75" customHeight="1" x14ac:dyDescent="0.35">
      <c r="C438" s="9"/>
    </row>
    <row r="439" spans="3:3" ht="15.75" customHeight="1" x14ac:dyDescent="0.35">
      <c r="C439" s="9"/>
    </row>
    <row r="440" spans="3:3" ht="15.75" customHeight="1" x14ac:dyDescent="0.35">
      <c r="C440" s="9"/>
    </row>
    <row r="441" spans="3:3" ht="15.75" customHeight="1" x14ac:dyDescent="0.35">
      <c r="C441" s="9"/>
    </row>
    <row r="442" spans="3:3" ht="15.75" customHeight="1" x14ac:dyDescent="0.35">
      <c r="C442" s="9"/>
    </row>
    <row r="443" spans="3:3" ht="15.75" customHeight="1" x14ac:dyDescent="0.35">
      <c r="C443" s="9"/>
    </row>
    <row r="444" spans="3:3" ht="15.75" customHeight="1" x14ac:dyDescent="0.35">
      <c r="C444" s="9"/>
    </row>
    <row r="445" spans="3:3" ht="15.75" customHeight="1" x14ac:dyDescent="0.35">
      <c r="C445" s="9"/>
    </row>
    <row r="446" spans="3:3" ht="15.75" customHeight="1" x14ac:dyDescent="0.35">
      <c r="C446" s="9"/>
    </row>
    <row r="447" spans="3:3" ht="15.75" customHeight="1" x14ac:dyDescent="0.35">
      <c r="C447" s="9"/>
    </row>
    <row r="448" spans="3:3" ht="15.75" customHeight="1" x14ac:dyDescent="0.35">
      <c r="C448" s="9"/>
    </row>
    <row r="449" spans="3:3" ht="15.75" customHeight="1" x14ac:dyDescent="0.35">
      <c r="C449" s="9"/>
    </row>
    <row r="450" spans="3:3" ht="15.75" customHeight="1" x14ac:dyDescent="0.35">
      <c r="C450" s="9"/>
    </row>
    <row r="451" spans="3:3" ht="15.75" customHeight="1" x14ac:dyDescent="0.35">
      <c r="C451" s="9"/>
    </row>
    <row r="452" spans="3:3" ht="15.75" customHeight="1" x14ac:dyDescent="0.35">
      <c r="C452" s="9"/>
    </row>
    <row r="453" spans="3:3" ht="15.75" customHeight="1" x14ac:dyDescent="0.35">
      <c r="C453" s="9"/>
    </row>
    <row r="454" spans="3:3" ht="15.75" customHeight="1" x14ac:dyDescent="0.35">
      <c r="C454" s="9"/>
    </row>
    <row r="455" spans="3:3" ht="15.75" customHeight="1" x14ac:dyDescent="0.35">
      <c r="C455" s="9"/>
    </row>
    <row r="456" spans="3:3" ht="15.75" customHeight="1" x14ac:dyDescent="0.35">
      <c r="C456" s="9"/>
    </row>
    <row r="457" spans="3:3" ht="15.75" customHeight="1" x14ac:dyDescent="0.35">
      <c r="C457" s="9"/>
    </row>
    <row r="458" spans="3:3" ht="15.75" customHeight="1" x14ac:dyDescent="0.35">
      <c r="C458" s="9"/>
    </row>
    <row r="459" spans="3:3" ht="15.75" customHeight="1" x14ac:dyDescent="0.35">
      <c r="C459" s="9"/>
    </row>
    <row r="460" spans="3:3" ht="15.75" customHeight="1" x14ac:dyDescent="0.35">
      <c r="C460" s="9"/>
    </row>
    <row r="461" spans="3:3" ht="15.75" customHeight="1" x14ac:dyDescent="0.35">
      <c r="C461" s="9"/>
    </row>
    <row r="462" spans="3:3" ht="15.75" customHeight="1" x14ac:dyDescent="0.35">
      <c r="C462" s="9"/>
    </row>
    <row r="463" spans="3:3" ht="15.75" customHeight="1" x14ac:dyDescent="0.35">
      <c r="C463" s="9"/>
    </row>
    <row r="464" spans="3:3" ht="15.75" customHeight="1" x14ac:dyDescent="0.35">
      <c r="C464" s="9"/>
    </row>
    <row r="465" spans="3:3" ht="15.75" customHeight="1" x14ac:dyDescent="0.35">
      <c r="C465" s="9"/>
    </row>
    <row r="466" spans="3:3" ht="15.75" customHeight="1" x14ac:dyDescent="0.35">
      <c r="C466" s="9"/>
    </row>
    <row r="467" spans="3:3" ht="15.75" customHeight="1" x14ac:dyDescent="0.35">
      <c r="C467" s="9"/>
    </row>
    <row r="468" spans="3:3" ht="15.75" customHeight="1" x14ac:dyDescent="0.35">
      <c r="C468" s="9"/>
    </row>
    <row r="469" spans="3:3" ht="15.75" customHeight="1" x14ac:dyDescent="0.35">
      <c r="C469" s="9"/>
    </row>
    <row r="470" spans="3:3" ht="15.75" customHeight="1" x14ac:dyDescent="0.35">
      <c r="C470" s="9"/>
    </row>
    <row r="471" spans="3:3" ht="15.75" customHeight="1" x14ac:dyDescent="0.35">
      <c r="C471" s="9"/>
    </row>
    <row r="472" spans="3:3" ht="15.75" customHeight="1" x14ac:dyDescent="0.35">
      <c r="C472" s="9"/>
    </row>
    <row r="473" spans="3:3" ht="15.75" customHeight="1" x14ac:dyDescent="0.35">
      <c r="C473" s="9"/>
    </row>
    <row r="474" spans="3:3" ht="15.75" customHeight="1" x14ac:dyDescent="0.35">
      <c r="C474" s="9"/>
    </row>
    <row r="475" spans="3:3" ht="15.75" customHeight="1" x14ac:dyDescent="0.35">
      <c r="C475" s="9"/>
    </row>
    <row r="476" spans="3:3" ht="15.75" customHeight="1" x14ac:dyDescent="0.35">
      <c r="C476" s="9"/>
    </row>
    <row r="477" spans="3:3" ht="15.75" customHeight="1" x14ac:dyDescent="0.35">
      <c r="C477" s="9"/>
    </row>
    <row r="478" spans="3:3" ht="15.75" customHeight="1" x14ac:dyDescent="0.35">
      <c r="C478" s="9"/>
    </row>
    <row r="479" spans="3:3" ht="15.75" customHeight="1" x14ac:dyDescent="0.35">
      <c r="C479" s="9"/>
    </row>
    <row r="480" spans="3:3" ht="15.75" customHeight="1" x14ac:dyDescent="0.35">
      <c r="C480" s="9"/>
    </row>
    <row r="481" spans="3:3" ht="15.75" customHeight="1" x14ac:dyDescent="0.35">
      <c r="C481" s="9"/>
    </row>
    <row r="482" spans="3:3" ht="15.75" customHeight="1" x14ac:dyDescent="0.35">
      <c r="C482" s="9"/>
    </row>
    <row r="483" spans="3:3" ht="15.75" customHeight="1" x14ac:dyDescent="0.35">
      <c r="C483" s="9"/>
    </row>
    <row r="484" spans="3:3" ht="15.75" customHeight="1" x14ac:dyDescent="0.35">
      <c r="C484" s="9"/>
    </row>
    <row r="485" spans="3:3" ht="15.75" customHeight="1" x14ac:dyDescent="0.35">
      <c r="C485" s="9"/>
    </row>
    <row r="486" spans="3:3" ht="15.75" customHeight="1" x14ac:dyDescent="0.35">
      <c r="C486" s="9"/>
    </row>
    <row r="487" spans="3:3" ht="15.75" customHeight="1" x14ac:dyDescent="0.35">
      <c r="C487" s="9"/>
    </row>
    <row r="488" spans="3:3" ht="15.75" customHeight="1" x14ac:dyDescent="0.35">
      <c r="C488" s="9"/>
    </row>
    <row r="489" spans="3:3" ht="15.75" customHeight="1" x14ac:dyDescent="0.35">
      <c r="C489" s="9"/>
    </row>
    <row r="490" spans="3:3" ht="15.75" customHeight="1" x14ac:dyDescent="0.35">
      <c r="C490" s="9"/>
    </row>
    <row r="491" spans="3:3" ht="15.75" customHeight="1" x14ac:dyDescent="0.35">
      <c r="C491" s="9"/>
    </row>
    <row r="492" spans="3:3" ht="15.75" customHeight="1" x14ac:dyDescent="0.35">
      <c r="C492" s="9"/>
    </row>
    <row r="493" spans="3:3" ht="15.75" customHeight="1" x14ac:dyDescent="0.35">
      <c r="C493" s="9"/>
    </row>
    <row r="494" spans="3:3" ht="15.75" customHeight="1" x14ac:dyDescent="0.35">
      <c r="C494" s="9"/>
    </row>
    <row r="495" spans="3:3" ht="15.75" customHeight="1" x14ac:dyDescent="0.35">
      <c r="C495" s="9"/>
    </row>
    <row r="496" spans="3:3" ht="15.75" customHeight="1" x14ac:dyDescent="0.35">
      <c r="C496" s="9"/>
    </row>
    <row r="497" spans="3:3" ht="15.75" customHeight="1" x14ac:dyDescent="0.35">
      <c r="C497" s="9"/>
    </row>
    <row r="498" spans="3:3" ht="15.75" customHeight="1" x14ac:dyDescent="0.35">
      <c r="C498" s="9"/>
    </row>
    <row r="499" spans="3:3" ht="15.75" customHeight="1" x14ac:dyDescent="0.35">
      <c r="C499" s="9"/>
    </row>
    <row r="500" spans="3:3" ht="15.75" customHeight="1" x14ac:dyDescent="0.35">
      <c r="C500" s="9"/>
    </row>
    <row r="501" spans="3:3" ht="15.75" customHeight="1" x14ac:dyDescent="0.35">
      <c r="C501" s="9"/>
    </row>
    <row r="502" spans="3:3" ht="15.75" customHeight="1" x14ac:dyDescent="0.35">
      <c r="C502" s="9"/>
    </row>
    <row r="503" spans="3:3" ht="15.75" customHeight="1" x14ac:dyDescent="0.35">
      <c r="C503" s="9"/>
    </row>
    <row r="504" spans="3:3" ht="15.75" customHeight="1" x14ac:dyDescent="0.35">
      <c r="C504" s="9"/>
    </row>
    <row r="505" spans="3:3" ht="15.75" customHeight="1" x14ac:dyDescent="0.35">
      <c r="C505" s="9"/>
    </row>
    <row r="506" spans="3:3" ht="15.75" customHeight="1" x14ac:dyDescent="0.35">
      <c r="C506" s="9"/>
    </row>
    <row r="507" spans="3:3" ht="15.75" customHeight="1" x14ac:dyDescent="0.35">
      <c r="C507" s="9"/>
    </row>
    <row r="508" spans="3:3" ht="15.75" customHeight="1" x14ac:dyDescent="0.35">
      <c r="C508" s="9"/>
    </row>
    <row r="509" spans="3:3" ht="15.75" customHeight="1" x14ac:dyDescent="0.35">
      <c r="C509" s="9"/>
    </row>
    <row r="510" spans="3:3" ht="15.75" customHeight="1" x14ac:dyDescent="0.35">
      <c r="C510" s="9"/>
    </row>
    <row r="511" spans="3:3" ht="15.75" customHeight="1" x14ac:dyDescent="0.35">
      <c r="C511" s="9"/>
    </row>
    <row r="512" spans="3:3" ht="15.75" customHeight="1" x14ac:dyDescent="0.35">
      <c r="C512" s="9"/>
    </row>
    <row r="513" spans="3:3" ht="15.75" customHeight="1" x14ac:dyDescent="0.35">
      <c r="C513" s="9"/>
    </row>
    <row r="514" spans="3:3" ht="15.75" customHeight="1" x14ac:dyDescent="0.35">
      <c r="C514" s="9"/>
    </row>
    <row r="515" spans="3:3" ht="15.75" customHeight="1" x14ac:dyDescent="0.35">
      <c r="C515" s="9"/>
    </row>
    <row r="516" spans="3:3" ht="15.75" customHeight="1" x14ac:dyDescent="0.35">
      <c r="C516" s="9"/>
    </row>
    <row r="517" spans="3:3" ht="15.75" customHeight="1" x14ac:dyDescent="0.35">
      <c r="C517" s="9"/>
    </row>
    <row r="518" spans="3:3" ht="15.75" customHeight="1" x14ac:dyDescent="0.35">
      <c r="C518" s="9"/>
    </row>
    <row r="519" spans="3:3" ht="15.75" customHeight="1" x14ac:dyDescent="0.35">
      <c r="C519" s="9"/>
    </row>
    <row r="520" spans="3:3" ht="15.75" customHeight="1" x14ac:dyDescent="0.35">
      <c r="C520" s="9"/>
    </row>
    <row r="521" spans="3:3" ht="15.75" customHeight="1" x14ac:dyDescent="0.35">
      <c r="C521" s="9"/>
    </row>
    <row r="522" spans="3:3" ht="15.75" customHeight="1" x14ac:dyDescent="0.35">
      <c r="C522" s="9"/>
    </row>
    <row r="523" spans="3:3" ht="15.75" customHeight="1" x14ac:dyDescent="0.35">
      <c r="C523" s="9"/>
    </row>
    <row r="524" spans="3:3" ht="15.75" customHeight="1" x14ac:dyDescent="0.35">
      <c r="C524" s="9"/>
    </row>
    <row r="525" spans="3:3" ht="15.75" customHeight="1" x14ac:dyDescent="0.35">
      <c r="C525" s="9"/>
    </row>
    <row r="526" spans="3:3" ht="15.75" customHeight="1" x14ac:dyDescent="0.35">
      <c r="C526" s="9"/>
    </row>
    <row r="527" spans="3:3" ht="15.75" customHeight="1" x14ac:dyDescent="0.35">
      <c r="C527" s="9"/>
    </row>
    <row r="528" spans="3:3" ht="15.75" customHeight="1" x14ac:dyDescent="0.35">
      <c r="C528" s="9"/>
    </row>
    <row r="529" spans="3:3" ht="15.75" customHeight="1" x14ac:dyDescent="0.35">
      <c r="C529" s="9"/>
    </row>
    <row r="530" spans="3:3" ht="15.75" customHeight="1" x14ac:dyDescent="0.35">
      <c r="C530" s="9"/>
    </row>
    <row r="531" spans="3:3" ht="15.75" customHeight="1" x14ac:dyDescent="0.35">
      <c r="C531" s="9"/>
    </row>
    <row r="532" spans="3:3" ht="15.75" customHeight="1" x14ac:dyDescent="0.35">
      <c r="C532" s="9"/>
    </row>
    <row r="533" spans="3:3" ht="15.75" customHeight="1" x14ac:dyDescent="0.35">
      <c r="C533" s="9"/>
    </row>
    <row r="534" spans="3:3" ht="15.75" customHeight="1" x14ac:dyDescent="0.35">
      <c r="C534" s="9"/>
    </row>
    <row r="535" spans="3:3" ht="15.75" customHeight="1" x14ac:dyDescent="0.35">
      <c r="C535" s="9"/>
    </row>
    <row r="536" spans="3:3" ht="15.75" customHeight="1" x14ac:dyDescent="0.35">
      <c r="C536" s="9"/>
    </row>
    <row r="537" spans="3:3" ht="15.75" customHeight="1" x14ac:dyDescent="0.35">
      <c r="C537" s="9"/>
    </row>
    <row r="538" spans="3:3" ht="15.75" customHeight="1" x14ac:dyDescent="0.35">
      <c r="C538" s="9"/>
    </row>
    <row r="539" spans="3:3" ht="15.75" customHeight="1" x14ac:dyDescent="0.35">
      <c r="C539" s="9"/>
    </row>
    <row r="540" spans="3:3" ht="15.75" customHeight="1" x14ac:dyDescent="0.35">
      <c r="C540" s="9"/>
    </row>
    <row r="541" spans="3:3" ht="15.75" customHeight="1" x14ac:dyDescent="0.35">
      <c r="C541" s="9"/>
    </row>
    <row r="542" spans="3:3" ht="15.75" customHeight="1" x14ac:dyDescent="0.35">
      <c r="C542" s="9"/>
    </row>
    <row r="543" spans="3:3" ht="15.75" customHeight="1" x14ac:dyDescent="0.35">
      <c r="C543" s="9"/>
    </row>
    <row r="544" spans="3:3" ht="15.75" customHeight="1" x14ac:dyDescent="0.35">
      <c r="C544" s="9"/>
    </row>
    <row r="545" spans="3:3" ht="15.75" customHeight="1" x14ac:dyDescent="0.35">
      <c r="C545" s="9"/>
    </row>
    <row r="546" spans="3:3" ht="15.75" customHeight="1" x14ac:dyDescent="0.35">
      <c r="C546" s="9"/>
    </row>
    <row r="547" spans="3:3" ht="15.75" customHeight="1" x14ac:dyDescent="0.35">
      <c r="C547" s="9"/>
    </row>
    <row r="548" spans="3:3" ht="15.75" customHeight="1" x14ac:dyDescent="0.35">
      <c r="C548" s="9"/>
    </row>
    <row r="549" spans="3:3" ht="15.75" customHeight="1" x14ac:dyDescent="0.35">
      <c r="C549" s="9"/>
    </row>
    <row r="550" spans="3:3" ht="15.75" customHeight="1" x14ac:dyDescent="0.35">
      <c r="C550" s="9"/>
    </row>
    <row r="551" spans="3:3" ht="15.75" customHeight="1" x14ac:dyDescent="0.35">
      <c r="C551" s="9"/>
    </row>
    <row r="552" spans="3:3" ht="15.75" customHeight="1" x14ac:dyDescent="0.35">
      <c r="C552" s="9"/>
    </row>
    <row r="553" spans="3:3" ht="15.75" customHeight="1" x14ac:dyDescent="0.35">
      <c r="C553" s="9"/>
    </row>
    <row r="554" spans="3:3" ht="15.75" customHeight="1" x14ac:dyDescent="0.35">
      <c r="C554" s="9"/>
    </row>
    <row r="555" spans="3:3" ht="15.75" customHeight="1" x14ac:dyDescent="0.35">
      <c r="C555" s="9"/>
    </row>
    <row r="556" spans="3:3" ht="15.75" customHeight="1" x14ac:dyDescent="0.35">
      <c r="C556" s="9"/>
    </row>
    <row r="557" spans="3:3" ht="15.75" customHeight="1" x14ac:dyDescent="0.35">
      <c r="C557" s="9"/>
    </row>
    <row r="558" spans="3:3" ht="15.75" customHeight="1" x14ac:dyDescent="0.35">
      <c r="C558" s="9"/>
    </row>
    <row r="559" spans="3:3" ht="15.75" customHeight="1" x14ac:dyDescent="0.35">
      <c r="C559" s="9"/>
    </row>
    <row r="560" spans="3:3" ht="15.75" customHeight="1" x14ac:dyDescent="0.35">
      <c r="C560" s="9"/>
    </row>
    <row r="561" spans="3:3" ht="15.75" customHeight="1" x14ac:dyDescent="0.35">
      <c r="C561" s="9"/>
    </row>
    <row r="562" spans="3:3" ht="15.75" customHeight="1" x14ac:dyDescent="0.35">
      <c r="C562" s="9"/>
    </row>
    <row r="563" spans="3:3" ht="15.75" customHeight="1" x14ac:dyDescent="0.35">
      <c r="C563" s="9"/>
    </row>
    <row r="564" spans="3:3" ht="15.75" customHeight="1" x14ac:dyDescent="0.35">
      <c r="C564" s="9"/>
    </row>
    <row r="565" spans="3:3" ht="15.75" customHeight="1" x14ac:dyDescent="0.35">
      <c r="C565" s="9"/>
    </row>
    <row r="566" spans="3:3" ht="15.75" customHeight="1" x14ac:dyDescent="0.35">
      <c r="C566" s="9"/>
    </row>
    <row r="567" spans="3:3" ht="15.75" customHeight="1" x14ac:dyDescent="0.35">
      <c r="C567" s="9"/>
    </row>
    <row r="568" spans="3:3" ht="15.75" customHeight="1" x14ac:dyDescent="0.35">
      <c r="C568" s="9"/>
    </row>
    <row r="569" spans="3:3" ht="15.75" customHeight="1" x14ac:dyDescent="0.35">
      <c r="C569" s="9"/>
    </row>
    <row r="570" spans="3:3" ht="15.75" customHeight="1" x14ac:dyDescent="0.35">
      <c r="C570" s="9"/>
    </row>
    <row r="571" spans="3:3" ht="15.75" customHeight="1" x14ac:dyDescent="0.35">
      <c r="C571" s="9"/>
    </row>
    <row r="572" spans="3:3" ht="15.75" customHeight="1" x14ac:dyDescent="0.35">
      <c r="C572" s="9"/>
    </row>
    <row r="573" spans="3:3" ht="15.75" customHeight="1" x14ac:dyDescent="0.35">
      <c r="C573" s="9"/>
    </row>
    <row r="574" spans="3:3" ht="15.75" customHeight="1" x14ac:dyDescent="0.35">
      <c r="C574" s="9"/>
    </row>
    <row r="575" spans="3:3" ht="15.75" customHeight="1" x14ac:dyDescent="0.35">
      <c r="C575" s="9"/>
    </row>
    <row r="576" spans="3:3" ht="15.75" customHeight="1" x14ac:dyDescent="0.35">
      <c r="C576" s="9"/>
    </row>
    <row r="577" spans="3:3" ht="15.75" customHeight="1" x14ac:dyDescent="0.35">
      <c r="C577" s="9"/>
    </row>
    <row r="578" spans="3:3" ht="15.75" customHeight="1" x14ac:dyDescent="0.35">
      <c r="C578" s="9"/>
    </row>
    <row r="579" spans="3:3" ht="15.75" customHeight="1" x14ac:dyDescent="0.35">
      <c r="C579" s="9"/>
    </row>
    <row r="580" spans="3:3" ht="15.75" customHeight="1" x14ac:dyDescent="0.35">
      <c r="C580" s="9"/>
    </row>
    <row r="581" spans="3:3" ht="15.75" customHeight="1" x14ac:dyDescent="0.35">
      <c r="C581" s="9"/>
    </row>
    <row r="582" spans="3:3" ht="15.75" customHeight="1" x14ac:dyDescent="0.35">
      <c r="C582" s="9"/>
    </row>
    <row r="583" spans="3:3" ht="15.75" customHeight="1" x14ac:dyDescent="0.35">
      <c r="C583" s="9"/>
    </row>
    <row r="584" spans="3:3" ht="15.75" customHeight="1" x14ac:dyDescent="0.35">
      <c r="C584" s="9"/>
    </row>
    <row r="585" spans="3:3" ht="15.75" customHeight="1" x14ac:dyDescent="0.35">
      <c r="C585" s="9"/>
    </row>
    <row r="586" spans="3:3" ht="15.75" customHeight="1" x14ac:dyDescent="0.35">
      <c r="C586" s="9"/>
    </row>
    <row r="587" spans="3:3" ht="15.75" customHeight="1" x14ac:dyDescent="0.35">
      <c r="C587" s="9"/>
    </row>
    <row r="588" spans="3:3" ht="15.75" customHeight="1" x14ac:dyDescent="0.35">
      <c r="C588" s="9"/>
    </row>
    <row r="589" spans="3:3" ht="15.75" customHeight="1" x14ac:dyDescent="0.35">
      <c r="C589" s="9"/>
    </row>
    <row r="590" spans="3:3" ht="15.75" customHeight="1" x14ac:dyDescent="0.35">
      <c r="C590" s="9"/>
    </row>
    <row r="591" spans="3:3" ht="15.75" customHeight="1" x14ac:dyDescent="0.35">
      <c r="C591" s="9"/>
    </row>
    <row r="592" spans="3:3" ht="15.75" customHeight="1" x14ac:dyDescent="0.35">
      <c r="C592" s="9"/>
    </row>
    <row r="593" spans="3:3" ht="15.75" customHeight="1" x14ac:dyDescent="0.35">
      <c r="C593" s="9"/>
    </row>
    <row r="594" spans="3:3" ht="15.75" customHeight="1" x14ac:dyDescent="0.35">
      <c r="C594" s="9"/>
    </row>
    <row r="595" spans="3:3" ht="15.75" customHeight="1" x14ac:dyDescent="0.35">
      <c r="C595" s="9"/>
    </row>
    <row r="596" spans="3:3" ht="15.75" customHeight="1" x14ac:dyDescent="0.35">
      <c r="C596" s="9"/>
    </row>
    <row r="597" spans="3:3" ht="15.75" customHeight="1" x14ac:dyDescent="0.35">
      <c r="C597" s="9"/>
    </row>
    <row r="598" spans="3:3" ht="15.75" customHeight="1" x14ac:dyDescent="0.35">
      <c r="C598" s="9"/>
    </row>
    <row r="599" spans="3:3" ht="15.75" customHeight="1" x14ac:dyDescent="0.35">
      <c r="C599" s="9"/>
    </row>
    <row r="600" spans="3:3" ht="15.75" customHeight="1" x14ac:dyDescent="0.35">
      <c r="C600" s="9"/>
    </row>
    <row r="601" spans="3:3" ht="15.75" customHeight="1" x14ac:dyDescent="0.35">
      <c r="C601" s="9"/>
    </row>
    <row r="602" spans="3:3" ht="15.75" customHeight="1" x14ac:dyDescent="0.35">
      <c r="C602" s="9"/>
    </row>
    <row r="603" spans="3:3" ht="15.75" customHeight="1" x14ac:dyDescent="0.35">
      <c r="C603" s="9"/>
    </row>
    <row r="604" spans="3:3" ht="15.75" customHeight="1" x14ac:dyDescent="0.35">
      <c r="C604" s="9"/>
    </row>
    <row r="605" spans="3:3" ht="15.75" customHeight="1" x14ac:dyDescent="0.35">
      <c r="C605" s="9"/>
    </row>
    <row r="606" spans="3:3" ht="15.75" customHeight="1" x14ac:dyDescent="0.35">
      <c r="C606" s="9"/>
    </row>
    <row r="607" spans="3:3" ht="15.75" customHeight="1" x14ac:dyDescent="0.35">
      <c r="C607" s="9"/>
    </row>
    <row r="608" spans="3:3" ht="15.75" customHeight="1" x14ac:dyDescent="0.35">
      <c r="C608" s="9"/>
    </row>
    <row r="609" spans="3:3" ht="15.75" customHeight="1" x14ac:dyDescent="0.35">
      <c r="C609" s="9"/>
    </row>
    <row r="610" spans="3:3" ht="15.75" customHeight="1" x14ac:dyDescent="0.35">
      <c r="C610" s="9"/>
    </row>
    <row r="611" spans="3:3" ht="15.75" customHeight="1" x14ac:dyDescent="0.35">
      <c r="C611" s="9"/>
    </row>
    <row r="612" spans="3:3" ht="15.75" customHeight="1" x14ac:dyDescent="0.35">
      <c r="C612" s="9"/>
    </row>
    <row r="613" spans="3:3" ht="15.75" customHeight="1" x14ac:dyDescent="0.35">
      <c r="C613" s="9"/>
    </row>
    <row r="614" spans="3:3" ht="15.75" customHeight="1" x14ac:dyDescent="0.35">
      <c r="C614" s="9"/>
    </row>
    <row r="615" spans="3:3" ht="15.75" customHeight="1" x14ac:dyDescent="0.35">
      <c r="C615" s="9"/>
    </row>
    <row r="616" spans="3:3" ht="15.75" customHeight="1" x14ac:dyDescent="0.35">
      <c r="C616" s="9"/>
    </row>
    <row r="617" spans="3:3" ht="15.75" customHeight="1" x14ac:dyDescent="0.35">
      <c r="C617" s="9"/>
    </row>
    <row r="618" spans="3:3" ht="15.75" customHeight="1" x14ac:dyDescent="0.35">
      <c r="C618" s="9"/>
    </row>
    <row r="619" spans="3:3" ht="15.75" customHeight="1" x14ac:dyDescent="0.35">
      <c r="C619" s="9"/>
    </row>
    <row r="620" spans="3:3" ht="15.75" customHeight="1" x14ac:dyDescent="0.35">
      <c r="C620" s="9"/>
    </row>
    <row r="621" spans="3:3" ht="15.75" customHeight="1" x14ac:dyDescent="0.35">
      <c r="C621" s="9"/>
    </row>
    <row r="622" spans="3:3" ht="15.75" customHeight="1" x14ac:dyDescent="0.35">
      <c r="C622" s="9"/>
    </row>
    <row r="623" spans="3:3" ht="15.75" customHeight="1" x14ac:dyDescent="0.35">
      <c r="C623" s="9"/>
    </row>
    <row r="624" spans="3:3" ht="15.75" customHeight="1" x14ac:dyDescent="0.35">
      <c r="C624" s="9"/>
    </row>
    <row r="625" spans="3:3" ht="15.75" customHeight="1" x14ac:dyDescent="0.35">
      <c r="C625" s="9"/>
    </row>
    <row r="626" spans="3:3" ht="15.75" customHeight="1" x14ac:dyDescent="0.35">
      <c r="C626" s="9"/>
    </row>
    <row r="627" spans="3:3" ht="15.75" customHeight="1" x14ac:dyDescent="0.35">
      <c r="C627" s="9"/>
    </row>
    <row r="628" spans="3:3" ht="15.75" customHeight="1" x14ac:dyDescent="0.35">
      <c r="C628" s="9"/>
    </row>
    <row r="629" spans="3:3" ht="15.75" customHeight="1" x14ac:dyDescent="0.35">
      <c r="C629" s="9"/>
    </row>
    <row r="630" spans="3:3" ht="15.75" customHeight="1" x14ac:dyDescent="0.35">
      <c r="C630" s="9"/>
    </row>
    <row r="631" spans="3:3" ht="15.75" customHeight="1" x14ac:dyDescent="0.35">
      <c r="C631" s="9"/>
    </row>
    <row r="632" spans="3:3" ht="15.75" customHeight="1" x14ac:dyDescent="0.35">
      <c r="C632" s="9"/>
    </row>
    <row r="633" spans="3:3" ht="15.75" customHeight="1" x14ac:dyDescent="0.35">
      <c r="C633" s="9"/>
    </row>
    <row r="634" spans="3:3" ht="15.75" customHeight="1" x14ac:dyDescent="0.35">
      <c r="C634" s="9"/>
    </row>
    <row r="635" spans="3:3" ht="15.75" customHeight="1" x14ac:dyDescent="0.35">
      <c r="C635" s="9"/>
    </row>
    <row r="636" spans="3:3" ht="15.75" customHeight="1" x14ac:dyDescent="0.35">
      <c r="C636" s="9"/>
    </row>
    <row r="637" spans="3:3" ht="15.75" customHeight="1" x14ac:dyDescent="0.35">
      <c r="C637" s="9"/>
    </row>
    <row r="638" spans="3:3" ht="15.75" customHeight="1" x14ac:dyDescent="0.35">
      <c r="C638" s="9"/>
    </row>
    <row r="639" spans="3:3" ht="15.75" customHeight="1" x14ac:dyDescent="0.35">
      <c r="C639" s="9"/>
    </row>
    <row r="640" spans="3:3" ht="15.75" customHeight="1" x14ac:dyDescent="0.35">
      <c r="C640" s="9"/>
    </row>
    <row r="641" spans="3:3" ht="15.75" customHeight="1" x14ac:dyDescent="0.35">
      <c r="C641" s="9"/>
    </row>
    <row r="642" spans="3:3" ht="15.75" customHeight="1" x14ac:dyDescent="0.35">
      <c r="C642" s="9"/>
    </row>
    <row r="643" spans="3:3" ht="15.75" customHeight="1" x14ac:dyDescent="0.35">
      <c r="C643" s="9"/>
    </row>
    <row r="644" spans="3:3" ht="15.75" customHeight="1" x14ac:dyDescent="0.35">
      <c r="C644" s="9"/>
    </row>
    <row r="645" spans="3:3" ht="15.75" customHeight="1" x14ac:dyDescent="0.35">
      <c r="C645" s="9"/>
    </row>
    <row r="646" spans="3:3" ht="15.75" customHeight="1" x14ac:dyDescent="0.35">
      <c r="C646" s="9"/>
    </row>
    <row r="647" spans="3:3" ht="15.75" customHeight="1" x14ac:dyDescent="0.35">
      <c r="C647" s="9"/>
    </row>
    <row r="648" spans="3:3" ht="15.75" customHeight="1" x14ac:dyDescent="0.35">
      <c r="C648" s="9"/>
    </row>
    <row r="649" spans="3:3" ht="15.75" customHeight="1" x14ac:dyDescent="0.35">
      <c r="C649" s="9"/>
    </row>
    <row r="650" spans="3:3" ht="15.75" customHeight="1" x14ac:dyDescent="0.35">
      <c r="C650" s="9"/>
    </row>
    <row r="651" spans="3:3" ht="15.75" customHeight="1" x14ac:dyDescent="0.35">
      <c r="C651" s="9"/>
    </row>
    <row r="652" spans="3:3" ht="15.75" customHeight="1" x14ac:dyDescent="0.35">
      <c r="C652" s="9"/>
    </row>
    <row r="653" spans="3:3" ht="15.75" customHeight="1" x14ac:dyDescent="0.35">
      <c r="C653" s="9"/>
    </row>
    <row r="654" spans="3:3" ht="15.75" customHeight="1" x14ac:dyDescent="0.35">
      <c r="C654" s="9"/>
    </row>
    <row r="655" spans="3:3" ht="15.75" customHeight="1" x14ac:dyDescent="0.35">
      <c r="C655" s="9"/>
    </row>
    <row r="656" spans="3:3" ht="15.75" customHeight="1" x14ac:dyDescent="0.35">
      <c r="C656" s="9"/>
    </row>
    <row r="657" spans="3:3" ht="15.75" customHeight="1" x14ac:dyDescent="0.35">
      <c r="C657" s="9"/>
    </row>
    <row r="658" spans="3:3" ht="15.75" customHeight="1" x14ac:dyDescent="0.35">
      <c r="C658" s="9"/>
    </row>
    <row r="659" spans="3:3" ht="15.75" customHeight="1" x14ac:dyDescent="0.35">
      <c r="C659" s="9"/>
    </row>
    <row r="660" spans="3:3" ht="15.75" customHeight="1" x14ac:dyDescent="0.35">
      <c r="C660" s="9"/>
    </row>
    <row r="661" spans="3:3" ht="15.75" customHeight="1" x14ac:dyDescent="0.35">
      <c r="C661" s="9"/>
    </row>
    <row r="662" spans="3:3" ht="15.75" customHeight="1" x14ac:dyDescent="0.35">
      <c r="C662" s="9"/>
    </row>
    <row r="663" spans="3:3" ht="15.75" customHeight="1" x14ac:dyDescent="0.35">
      <c r="C663" s="9"/>
    </row>
    <row r="664" spans="3:3" ht="15.75" customHeight="1" x14ac:dyDescent="0.35">
      <c r="C664" s="9"/>
    </row>
    <row r="665" spans="3:3" ht="15.75" customHeight="1" x14ac:dyDescent="0.35">
      <c r="C665" s="9"/>
    </row>
    <row r="666" spans="3:3" ht="15.75" customHeight="1" x14ac:dyDescent="0.35">
      <c r="C666" s="9"/>
    </row>
    <row r="667" spans="3:3" ht="15.75" customHeight="1" x14ac:dyDescent="0.35">
      <c r="C667" s="9"/>
    </row>
    <row r="668" spans="3:3" ht="15.75" customHeight="1" x14ac:dyDescent="0.35">
      <c r="C668" s="9"/>
    </row>
    <row r="669" spans="3:3" ht="15.75" customHeight="1" x14ac:dyDescent="0.35">
      <c r="C669" s="9"/>
    </row>
    <row r="670" spans="3:3" ht="15.75" customHeight="1" x14ac:dyDescent="0.35">
      <c r="C670" s="9"/>
    </row>
    <row r="671" spans="3:3" ht="15.75" customHeight="1" x14ac:dyDescent="0.35">
      <c r="C671" s="9"/>
    </row>
    <row r="672" spans="3:3" ht="15.75" customHeight="1" x14ac:dyDescent="0.35">
      <c r="C672" s="9"/>
    </row>
    <row r="673" spans="3:3" ht="15.75" customHeight="1" x14ac:dyDescent="0.35">
      <c r="C673" s="9"/>
    </row>
    <row r="674" spans="3:3" ht="15.75" customHeight="1" x14ac:dyDescent="0.35">
      <c r="C674" s="9"/>
    </row>
    <row r="675" spans="3:3" ht="15.75" customHeight="1" x14ac:dyDescent="0.35">
      <c r="C675" s="9"/>
    </row>
    <row r="676" spans="3:3" ht="15.75" customHeight="1" x14ac:dyDescent="0.35">
      <c r="C676" s="9"/>
    </row>
    <row r="677" spans="3:3" ht="15.75" customHeight="1" x14ac:dyDescent="0.35">
      <c r="C677" s="9"/>
    </row>
    <row r="678" spans="3:3" ht="15.75" customHeight="1" x14ac:dyDescent="0.35">
      <c r="C678" s="9"/>
    </row>
    <row r="679" spans="3:3" ht="15.75" customHeight="1" x14ac:dyDescent="0.35">
      <c r="C679" s="9"/>
    </row>
    <row r="680" spans="3:3" ht="15.75" customHeight="1" x14ac:dyDescent="0.35">
      <c r="C680" s="9"/>
    </row>
    <row r="681" spans="3:3" ht="15.75" customHeight="1" x14ac:dyDescent="0.35">
      <c r="C681" s="9"/>
    </row>
    <row r="682" spans="3:3" ht="15.75" customHeight="1" x14ac:dyDescent="0.35">
      <c r="C682" s="9"/>
    </row>
    <row r="683" spans="3:3" ht="15.75" customHeight="1" x14ac:dyDescent="0.35">
      <c r="C683" s="9"/>
    </row>
    <row r="684" spans="3:3" ht="15.75" customHeight="1" x14ac:dyDescent="0.35">
      <c r="C684" s="9"/>
    </row>
    <row r="685" spans="3:3" ht="15.75" customHeight="1" x14ac:dyDescent="0.35">
      <c r="C685" s="9"/>
    </row>
    <row r="686" spans="3:3" ht="15.75" customHeight="1" x14ac:dyDescent="0.35">
      <c r="C686" s="9"/>
    </row>
    <row r="687" spans="3:3" ht="15.75" customHeight="1" x14ac:dyDescent="0.35">
      <c r="C687" s="9"/>
    </row>
    <row r="688" spans="3:3" ht="15.75" customHeight="1" x14ac:dyDescent="0.35">
      <c r="C688" s="9"/>
    </row>
    <row r="689" spans="3:3" ht="15.75" customHeight="1" x14ac:dyDescent="0.35">
      <c r="C689" s="9"/>
    </row>
    <row r="690" spans="3:3" ht="15.75" customHeight="1" x14ac:dyDescent="0.35">
      <c r="C690" s="9"/>
    </row>
    <row r="691" spans="3:3" ht="15.75" customHeight="1" x14ac:dyDescent="0.35">
      <c r="C691" s="9"/>
    </row>
    <row r="692" spans="3:3" ht="15.75" customHeight="1" x14ac:dyDescent="0.35">
      <c r="C692" s="9"/>
    </row>
    <row r="693" spans="3:3" ht="15.75" customHeight="1" x14ac:dyDescent="0.35">
      <c r="C693" s="9"/>
    </row>
    <row r="694" spans="3:3" ht="15.75" customHeight="1" x14ac:dyDescent="0.35">
      <c r="C694" s="9"/>
    </row>
    <row r="695" spans="3:3" ht="15.75" customHeight="1" x14ac:dyDescent="0.35">
      <c r="C695" s="9"/>
    </row>
    <row r="696" spans="3:3" ht="15.75" customHeight="1" x14ac:dyDescent="0.35">
      <c r="C696" s="9"/>
    </row>
    <row r="697" spans="3:3" ht="15.75" customHeight="1" x14ac:dyDescent="0.35">
      <c r="C697" s="9"/>
    </row>
    <row r="698" spans="3:3" ht="15.75" customHeight="1" x14ac:dyDescent="0.35">
      <c r="C698" s="9"/>
    </row>
    <row r="699" spans="3:3" ht="15.75" customHeight="1" x14ac:dyDescent="0.35">
      <c r="C699" s="9"/>
    </row>
    <row r="700" spans="3:3" ht="15.75" customHeight="1" x14ac:dyDescent="0.35">
      <c r="C700" s="9"/>
    </row>
    <row r="701" spans="3:3" ht="15.75" customHeight="1" x14ac:dyDescent="0.35">
      <c r="C701" s="9"/>
    </row>
    <row r="702" spans="3:3" ht="15.75" customHeight="1" x14ac:dyDescent="0.35">
      <c r="C702" s="9"/>
    </row>
    <row r="703" spans="3:3" ht="15.75" customHeight="1" x14ac:dyDescent="0.35">
      <c r="C703" s="9"/>
    </row>
    <row r="704" spans="3:3" ht="15.75" customHeight="1" x14ac:dyDescent="0.35">
      <c r="C704" s="9"/>
    </row>
    <row r="705" spans="3:3" ht="15.75" customHeight="1" x14ac:dyDescent="0.35">
      <c r="C705" s="9"/>
    </row>
    <row r="706" spans="3:3" ht="15.75" customHeight="1" x14ac:dyDescent="0.35">
      <c r="C706" s="9"/>
    </row>
    <row r="707" spans="3:3" ht="15.75" customHeight="1" x14ac:dyDescent="0.35">
      <c r="C707" s="9"/>
    </row>
    <row r="708" spans="3:3" ht="15.75" customHeight="1" x14ac:dyDescent="0.35">
      <c r="C708" s="9"/>
    </row>
    <row r="709" spans="3:3" ht="15.75" customHeight="1" x14ac:dyDescent="0.35">
      <c r="C709" s="9"/>
    </row>
    <row r="710" spans="3:3" ht="15.75" customHeight="1" x14ac:dyDescent="0.35">
      <c r="C710" s="9"/>
    </row>
    <row r="711" spans="3:3" ht="15.75" customHeight="1" x14ac:dyDescent="0.35">
      <c r="C711" s="9"/>
    </row>
    <row r="712" spans="3:3" ht="15.75" customHeight="1" x14ac:dyDescent="0.35">
      <c r="C712" s="9"/>
    </row>
    <row r="713" spans="3:3" ht="15.75" customHeight="1" x14ac:dyDescent="0.35">
      <c r="C713" s="9"/>
    </row>
    <row r="714" spans="3:3" ht="15.75" customHeight="1" x14ac:dyDescent="0.35">
      <c r="C714" s="9"/>
    </row>
    <row r="715" spans="3:3" ht="15.75" customHeight="1" x14ac:dyDescent="0.35">
      <c r="C715" s="9"/>
    </row>
    <row r="716" spans="3:3" ht="15.75" customHeight="1" x14ac:dyDescent="0.35">
      <c r="C716" s="9"/>
    </row>
    <row r="717" spans="3:3" ht="15.75" customHeight="1" x14ac:dyDescent="0.35">
      <c r="C717" s="9"/>
    </row>
    <row r="718" spans="3:3" ht="15.75" customHeight="1" x14ac:dyDescent="0.35">
      <c r="C718" s="9"/>
    </row>
    <row r="719" spans="3:3" ht="15.75" customHeight="1" x14ac:dyDescent="0.35">
      <c r="C719" s="9"/>
    </row>
    <row r="720" spans="3:3" ht="15.75" customHeight="1" x14ac:dyDescent="0.35">
      <c r="C720" s="9"/>
    </row>
    <row r="721" spans="3:3" ht="15.75" customHeight="1" x14ac:dyDescent="0.35">
      <c r="C721" s="9"/>
    </row>
    <row r="722" spans="3:3" ht="15.75" customHeight="1" x14ac:dyDescent="0.35">
      <c r="C722" s="9"/>
    </row>
    <row r="723" spans="3:3" ht="15.75" customHeight="1" x14ac:dyDescent="0.35">
      <c r="C723" s="9"/>
    </row>
    <row r="724" spans="3:3" ht="15.75" customHeight="1" x14ac:dyDescent="0.35">
      <c r="C724" s="9"/>
    </row>
    <row r="725" spans="3:3" ht="15.75" customHeight="1" x14ac:dyDescent="0.35">
      <c r="C725" s="9"/>
    </row>
    <row r="726" spans="3:3" ht="15.75" customHeight="1" x14ac:dyDescent="0.35">
      <c r="C726" s="9"/>
    </row>
    <row r="727" spans="3:3" ht="15.75" customHeight="1" x14ac:dyDescent="0.35">
      <c r="C727" s="9"/>
    </row>
    <row r="728" spans="3:3" ht="15.75" customHeight="1" x14ac:dyDescent="0.35">
      <c r="C728" s="9"/>
    </row>
    <row r="729" spans="3:3" ht="15.75" customHeight="1" x14ac:dyDescent="0.35">
      <c r="C729" s="9"/>
    </row>
    <row r="730" spans="3:3" ht="15.75" customHeight="1" x14ac:dyDescent="0.35">
      <c r="C730" s="9"/>
    </row>
    <row r="731" spans="3:3" ht="15.75" customHeight="1" x14ac:dyDescent="0.35">
      <c r="C731" s="9"/>
    </row>
    <row r="732" spans="3:3" ht="15.75" customHeight="1" x14ac:dyDescent="0.35">
      <c r="C732" s="9"/>
    </row>
    <row r="733" spans="3:3" ht="15.75" customHeight="1" x14ac:dyDescent="0.35">
      <c r="C733" s="9"/>
    </row>
    <row r="734" spans="3:3" ht="15.75" customHeight="1" x14ac:dyDescent="0.35">
      <c r="C734" s="9"/>
    </row>
    <row r="735" spans="3:3" ht="15.75" customHeight="1" x14ac:dyDescent="0.35">
      <c r="C735" s="9"/>
    </row>
    <row r="736" spans="3:3" ht="15.75" customHeight="1" x14ac:dyDescent="0.35">
      <c r="C736" s="9"/>
    </row>
    <row r="737" spans="3:3" ht="15.75" customHeight="1" x14ac:dyDescent="0.35">
      <c r="C737" s="9"/>
    </row>
    <row r="738" spans="3:3" ht="15.75" customHeight="1" x14ac:dyDescent="0.35">
      <c r="C738" s="9"/>
    </row>
    <row r="739" spans="3:3" ht="15.75" customHeight="1" x14ac:dyDescent="0.35">
      <c r="C739" s="9"/>
    </row>
    <row r="740" spans="3:3" ht="15.75" customHeight="1" x14ac:dyDescent="0.35">
      <c r="C740" s="9"/>
    </row>
    <row r="741" spans="3:3" ht="15.75" customHeight="1" x14ac:dyDescent="0.35">
      <c r="C741" s="9"/>
    </row>
    <row r="742" spans="3:3" ht="15.75" customHeight="1" x14ac:dyDescent="0.35">
      <c r="C742" s="9"/>
    </row>
    <row r="743" spans="3:3" ht="15.75" customHeight="1" x14ac:dyDescent="0.35">
      <c r="C743" s="9"/>
    </row>
    <row r="744" spans="3:3" ht="15.75" customHeight="1" x14ac:dyDescent="0.35">
      <c r="C744" s="9"/>
    </row>
    <row r="745" spans="3:3" ht="15.75" customHeight="1" x14ac:dyDescent="0.35">
      <c r="C745" s="9"/>
    </row>
    <row r="746" spans="3:3" ht="15.75" customHeight="1" x14ac:dyDescent="0.35">
      <c r="C746" s="9"/>
    </row>
    <row r="747" spans="3:3" ht="15.75" customHeight="1" x14ac:dyDescent="0.35">
      <c r="C747" s="9"/>
    </row>
    <row r="748" spans="3:3" ht="15.75" customHeight="1" x14ac:dyDescent="0.35">
      <c r="C748" s="9"/>
    </row>
    <row r="749" spans="3:3" ht="15.75" customHeight="1" x14ac:dyDescent="0.35">
      <c r="C749" s="9"/>
    </row>
    <row r="750" spans="3:3" ht="15.75" customHeight="1" x14ac:dyDescent="0.35">
      <c r="C750" s="9"/>
    </row>
    <row r="751" spans="3:3" ht="15.75" customHeight="1" x14ac:dyDescent="0.35">
      <c r="C751" s="9"/>
    </row>
    <row r="752" spans="3:3" ht="15.75" customHeight="1" x14ac:dyDescent="0.35">
      <c r="C752" s="9"/>
    </row>
    <row r="753" spans="3:3" ht="15.75" customHeight="1" x14ac:dyDescent="0.35">
      <c r="C753" s="9"/>
    </row>
    <row r="754" spans="3:3" ht="15.75" customHeight="1" x14ac:dyDescent="0.35">
      <c r="C754" s="9"/>
    </row>
    <row r="755" spans="3:3" ht="15.75" customHeight="1" x14ac:dyDescent="0.35">
      <c r="C755" s="9"/>
    </row>
    <row r="756" spans="3:3" ht="15.75" customHeight="1" x14ac:dyDescent="0.35">
      <c r="C756" s="9"/>
    </row>
    <row r="757" spans="3:3" ht="15.75" customHeight="1" x14ac:dyDescent="0.35">
      <c r="C757" s="9"/>
    </row>
    <row r="758" spans="3:3" ht="15.75" customHeight="1" x14ac:dyDescent="0.35">
      <c r="C758" s="9"/>
    </row>
    <row r="759" spans="3:3" ht="15.75" customHeight="1" x14ac:dyDescent="0.35">
      <c r="C759" s="9"/>
    </row>
    <row r="760" spans="3:3" ht="15.75" customHeight="1" x14ac:dyDescent="0.35">
      <c r="C760" s="9"/>
    </row>
    <row r="761" spans="3:3" ht="15.75" customHeight="1" x14ac:dyDescent="0.35">
      <c r="C761" s="9"/>
    </row>
    <row r="762" spans="3:3" ht="15.75" customHeight="1" x14ac:dyDescent="0.35">
      <c r="C762" s="9"/>
    </row>
    <row r="763" spans="3:3" ht="15.75" customHeight="1" x14ac:dyDescent="0.35">
      <c r="C763" s="9"/>
    </row>
    <row r="764" spans="3:3" ht="15.75" customHeight="1" x14ac:dyDescent="0.35">
      <c r="C764" s="9"/>
    </row>
    <row r="765" spans="3:3" ht="15.75" customHeight="1" x14ac:dyDescent="0.35">
      <c r="C765" s="9"/>
    </row>
    <row r="766" spans="3:3" ht="15.75" customHeight="1" x14ac:dyDescent="0.35">
      <c r="C766" s="9"/>
    </row>
    <row r="767" spans="3:3" ht="15.75" customHeight="1" x14ac:dyDescent="0.35">
      <c r="C767" s="9"/>
    </row>
    <row r="768" spans="3:3" ht="15.75" customHeight="1" x14ac:dyDescent="0.35">
      <c r="C768" s="9"/>
    </row>
    <row r="769" spans="3:3" ht="15.75" customHeight="1" x14ac:dyDescent="0.35">
      <c r="C769" s="9"/>
    </row>
    <row r="770" spans="3:3" ht="15.75" customHeight="1" x14ac:dyDescent="0.35">
      <c r="C770" s="9"/>
    </row>
    <row r="771" spans="3:3" ht="15.75" customHeight="1" x14ac:dyDescent="0.35">
      <c r="C771" s="9"/>
    </row>
    <row r="772" spans="3:3" ht="15.75" customHeight="1" x14ac:dyDescent="0.35">
      <c r="C772" s="9"/>
    </row>
    <row r="773" spans="3:3" ht="15.75" customHeight="1" x14ac:dyDescent="0.35">
      <c r="C773" s="9"/>
    </row>
    <row r="774" spans="3:3" ht="15.75" customHeight="1" x14ac:dyDescent="0.35">
      <c r="C774" s="9"/>
    </row>
    <row r="775" spans="3:3" ht="15.75" customHeight="1" x14ac:dyDescent="0.35">
      <c r="C775" s="9"/>
    </row>
    <row r="776" spans="3:3" ht="15.75" customHeight="1" x14ac:dyDescent="0.35">
      <c r="C776" s="9"/>
    </row>
    <row r="777" spans="3:3" ht="15.75" customHeight="1" x14ac:dyDescent="0.35">
      <c r="C777" s="9"/>
    </row>
    <row r="778" spans="3:3" ht="15.75" customHeight="1" x14ac:dyDescent="0.35">
      <c r="C778" s="9"/>
    </row>
    <row r="779" spans="3:3" ht="15.75" customHeight="1" x14ac:dyDescent="0.35">
      <c r="C779" s="9"/>
    </row>
    <row r="780" spans="3:3" ht="15.75" customHeight="1" x14ac:dyDescent="0.35">
      <c r="C780" s="9"/>
    </row>
    <row r="781" spans="3:3" ht="15.75" customHeight="1" x14ac:dyDescent="0.35">
      <c r="C781" s="9"/>
    </row>
    <row r="782" spans="3:3" ht="15.75" customHeight="1" x14ac:dyDescent="0.35">
      <c r="C782" s="9"/>
    </row>
    <row r="783" spans="3:3" ht="15.75" customHeight="1" x14ac:dyDescent="0.35">
      <c r="C783" s="9"/>
    </row>
    <row r="784" spans="3:3" ht="15.75" customHeight="1" x14ac:dyDescent="0.35">
      <c r="C784" s="9"/>
    </row>
    <row r="785" spans="3:3" ht="15.75" customHeight="1" x14ac:dyDescent="0.35">
      <c r="C785" s="9"/>
    </row>
    <row r="786" spans="3:3" ht="15.75" customHeight="1" x14ac:dyDescent="0.35">
      <c r="C786" s="9"/>
    </row>
    <row r="787" spans="3:3" ht="15.75" customHeight="1" x14ac:dyDescent="0.35">
      <c r="C787" s="9"/>
    </row>
    <row r="788" spans="3:3" ht="15.75" customHeight="1" x14ac:dyDescent="0.35">
      <c r="C788" s="9"/>
    </row>
    <row r="789" spans="3:3" ht="15.75" customHeight="1" x14ac:dyDescent="0.35">
      <c r="C789" s="9"/>
    </row>
    <row r="790" spans="3:3" ht="15.75" customHeight="1" x14ac:dyDescent="0.35">
      <c r="C790" s="9"/>
    </row>
    <row r="791" spans="3:3" ht="15.75" customHeight="1" x14ac:dyDescent="0.35">
      <c r="C791" s="9"/>
    </row>
    <row r="792" spans="3:3" ht="15.75" customHeight="1" x14ac:dyDescent="0.35">
      <c r="C792" s="9"/>
    </row>
    <row r="793" spans="3:3" ht="15.75" customHeight="1" x14ac:dyDescent="0.35">
      <c r="C793" s="9"/>
    </row>
    <row r="794" spans="3:3" ht="15.75" customHeight="1" x14ac:dyDescent="0.35">
      <c r="C794" s="9"/>
    </row>
    <row r="795" spans="3:3" ht="15.75" customHeight="1" x14ac:dyDescent="0.35">
      <c r="C795" s="9"/>
    </row>
    <row r="796" spans="3:3" ht="15.75" customHeight="1" x14ac:dyDescent="0.35">
      <c r="C796" s="9"/>
    </row>
    <row r="797" spans="3:3" ht="15.75" customHeight="1" x14ac:dyDescent="0.35">
      <c r="C797" s="9"/>
    </row>
    <row r="798" spans="3:3" ht="15.75" customHeight="1" x14ac:dyDescent="0.35">
      <c r="C798" s="9"/>
    </row>
    <row r="799" spans="3:3" ht="15.75" customHeight="1" x14ac:dyDescent="0.35">
      <c r="C799" s="9"/>
    </row>
    <row r="800" spans="3:3" ht="15.75" customHeight="1" x14ac:dyDescent="0.35">
      <c r="C800" s="9"/>
    </row>
    <row r="801" spans="3:3" ht="15.75" customHeight="1" x14ac:dyDescent="0.35">
      <c r="C801" s="9"/>
    </row>
    <row r="802" spans="3:3" ht="15.75" customHeight="1" x14ac:dyDescent="0.35">
      <c r="C802" s="9"/>
    </row>
    <row r="803" spans="3:3" ht="15.75" customHeight="1" x14ac:dyDescent="0.35">
      <c r="C803" s="9"/>
    </row>
    <row r="804" spans="3:3" ht="15.75" customHeight="1" x14ac:dyDescent="0.35">
      <c r="C804" s="9"/>
    </row>
    <row r="805" spans="3:3" ht="15.75" customHeight="1" x14ac:dyDescent="0.35">
      <c r="C805" s="9"/>
    </row>
    <row r="806" spans="3:3" ht="15.75" customHeight="1" x14ac:dyDescent="0.35">
      <c r="C806" s="9"/>
    </row>
    <row r="807" spans="3:3" ht="15.75" customHeight="1" x14ac:dyDescent="0.35">
      <c r="C807" s="9"/>
    </row>
    <row r="808" spans="3:3" ht="15.75" customHeight="1" x14ac:dyDescent="0.35">
      <c r="C808" s="9"/>
    </row>
    <row r="809" spans="3:3" ht="15.75" customHeight="1" x14ac:dyDescent="0.35">
      <c r="C809" s="9"/>
    </row>
    <row r="810" spans="3:3" ht="15.75" customHeight="1" x14ac:dyDescent="0.35">
      <c r="C810" s="9"/>
    </row>
    <row r="811" spans="3:3" ht="15.75" customHeight="1" x14ac:dyDescent="0.35">
      <c r="C811" s="9"/>
    </row>
    <row r="812" spans="3:3" ht="15.75" customHeight="1" x14ac:dyDescent="0.35">
      <c r="C812" s="9"/>
    </row>
    <row r="813" spans="3:3" ht="15.75" customHeight="1" x14ac:dyDescent="0.35">
      <c r="C813" s="9"/>
    </row>
    <row r="814" spans="3:3" ht="15.75" customHeight="1" x14ac:dyDescent="0.35">
      <c r="C814" s="9"/>
    </row>
    <row r="815" spans="3:3" ht="15.75" customHeight="1" x14ac:dyDescent="0.35">
      <c r="C815" s="9"/>
    </row>
    <row r="816" spans="3:3" ht="15.75" customHeight="1" x14ac:dyDescent="0.35">
      <c r="C816" s="9"/>
    </row>
    <row r="817" spans="3:3" ht="15.75" customHeight="1" x14ac:dyDescent="0.35">
      <c r="C817" s="9"/>
    </row>
    <row r="818" spans="3:3" ht="15.75" customHeight="1" x14ac:dyDescent="0.35">
      <c r="C818" s="9"/>
    </row>
    <row r="819" spans="3:3" ht="15.75" customHeight="1" x14ac:dyDescent="0.35">
      <c r="C819" s="9"/>
    </row>
    <row r="820" spans="3:3" ht="15.75" customHeight="1" x14ac:dyDescent="0.35">
      <c r="C820" s="9"/>
    </row>
    <row r="821" spans="3:3" ht="15.75" customHeight="1" x14ac:dyDescent="0.35">
      <c r="C821" s="9"/>
    </row>
    <row r="822" spans="3:3" ht="15.75" customHeight="1" x14ac:dyDescent="0.35">
      <c r="C822" s="9"/>
    </row>
    <row r="823" spans="3:3" ht="15.75" customHeight="1" x14ac:dyDescent="0.35">
      <c r="C823" s="9"/>
    </row>
    <row r="824" spans="3:3" ht="15.75" customHeight="1" x14ac:dyDescent="0.35">
      <c r="C824" s="9"/>
    </row>
    <row r="825" spans="3:3" ht="15.75" customHeight="1" x14ac:dyDescent="0.35">
      <c r="C825" s="9"/>
    </row>
    <row r="826" spans="3:3" ht="15.75" customHeight="1" x14ac:dyDescent="0.35">
      <c r="C826" s="9"/>
    </row>
    <row r="827" spans="3:3" ht="15.75" customHeight="1" x14ac:dyDescent="0.35">
      <c r="C827" s="9"/>
    </row>
    <row r="828" spans="3:3" ht="15.75" customHeight="1" x14ac:dyDescent="0.35">
      <c r="C828" s="9"/>
    </row>
    <row r="829" spans="3:3" ht="15.75" customHeight="1" x14ac:dyDescent="0.35">
      <c r="C829" s="9"/>
    </row>
    <row r="830" spans="3:3" ht="15.75" customHeight="1" x14ac:dyDescent="0.35">
      <c r="C830" s="9"/>
    </row>
    <row r="831" spans="3:3" ht="15.75" customHeight="1" x14ac:dyDescent="0.35">
      <c r="C831" s="9"/>
    </row>
    <row r="832" spans="3:3" ht="15.75" customHeight="1" x14ac:dyDescent="0.35">
      <c r="C832" s="9"/>
    </row>
    <row r="833" spans="3:3" ht="15.75" customHeight="1" x14ac:dyDescent="0.35">
      <c r="C833" s="9"/>
    </row>
    <row r="834" spans="3:3" ht="15.75" customHeight="1" x14ac:dyDescent="0.35">
      <c r="C834" s="9"/>
    </row>
    <row r="835" spans="3:3" ht="15.75" customHeight="1" x14ac:dyDescent="0.35">
      <c r="C835" s="9"/>
    </row>
    <row r="836" spans="3:3" ht="15.75" customHeight="1" x14ac:dyDescent="0.35">
      <c r="C836" s="9"/>
    </row>
    <row r="837" spans="3:3" ht="15.75" customHeight="1" x14ac:dyDescent="0.35">
      <c r="C837" s="9"/>
    </row>
    <row r="838" spans="3:3" ht="15.75" customHeight="1" x14ac:dyDescent="0.35">
      <c r="C838" s="9"/>
    </row>
    <row r="839" spans="3:3" ht="15.75" customHeight="1" x14ac:dyDescent="0.35">
      <c r="C839" s="9"/>
    </row>
    <row r="840" spans="3:3" ht="15.75" customHeight="1" x14ac:dyDescent="0.35">
      <c r="C840" s="9"/>
    </row>
    <row r="841" spans="3:3" ht="15.75" customHeight="1" x14ac:dyDescent="0.35">
      <c r="C841" s="9"/>
    </row>
    <row r="842" spans="3:3" ht="15.75" customHeight="1" x14ac:dyDescent="0.35">
      <c r="C842" s="9"/>
    </row>
    <row r="843" spans="3:3" ht="15.75" customHeight="1" x14ac:dyDescent="0.35">
      <c r="C843" s="9"/>
    </row>
    <row r="844" spans="3:3" ht="15.75" customHeight="1" x14ac:dyDescent="0.35">
      <c r="C844" s="9"/>
    </row>
    <row r="845" spans="3:3" ht="15.75" customHeight="1" x14ac:dyDescent="0.35">
      <c r="C845" s="9"/>
    </row>
    <row r="846" spans="3:3" ht="15.75" customHeight="1" x14ac:dyDescent="0.35">
      <c r="C846" s="9"/>
    </row>
    <row r="847" spans="3:3" ht="15.75" customHeight="1" x14ac:dyDescent="0.35">
      <c r="C847" s="9"/>
    </row>
    <row r="848" spans="3:3" ht="15.75" customHeight="1" x14ac:dyDescent="0.35">
      <c r="C848" s="9"/>
    </row>
    <row r="849" spans="3:3" ht="15.75" customHeight="1" x14ac:dyDescent="0.35">
      <c r="C849" s="9"/>
    </row>
    <row r="850" spans="3:3" ht="15.75" customHeight="1" x14ac:dyDescent="0.35">
      <c r="C850" s="9"/>
    </row>
    <row r="851" spans="3:3" ht="15.75" customHeight="1" x14ac:dyDescent="0.35">
      <c r="C851" s="9"/>
    </row>
    <row r="852" spans="3:3" ht="15.75" customHeight="1" x14ac:dyDescent="0.35">
      <c r="C852" s="9"/>
    </row>
    <row r="853" spans="3:3" ht="15.75" customHeight="1" x14ac:dyDescent="0.35">
      <c r="C853" s="9"/>
    </row>
    <row r="854" spans="3:3" ht="15.75" customHeight="1" x14ac:dyDescent="0.35">
      <c r="C854" s="9"/>
    </row>
    <row r="855" spans="3:3" ht="15.75" customHeight="1" x14ac:dyDescent="0.35">
      <c r="C855" s="9"/>
    </row>
    <row r="856" spans="3:3" ht="15.75" customHeight="1" x14ac:dyDescent="0.35">
      <c r="C856" s="9"/>
    </row>
    <row r="857" spans="3:3" ht="15.75" customHeight="1" x14ac:dyDescent="0.35">
      <c r="C857" s="9"/>
    </row>
    <row r="858" spans="3:3" ht="15.75" customHeight="1" x14ac:dyDescent="0.35">
      <c r="C858" s="9"/>
    </row>
    <row r="859" spans="3:3" ht="15.75" customHeight="1" x14ac:dyDescent="0.35">
      <c r="C859" s="9"/>
    </row>
    <row r="860" spans="3:3" ht="15.75" customHeight="1" x14ac:dyDescent="0.35">
      <c r="C860" s="9"/>
    </row>
    <row r="861" spans="3:3" ht="15.75" customHeight="1" x14ac:dyDescent="0.35">
      <c r="C861" s="9"/>
    </row>
    <row r="862" spans="3:3" ht="15.75" customHeight="1" x14ac:dyDescent="0.35">
      <c r="C862" s="9"/>
    </row>
    <row r="863" spans="3:3" ht="15.75" customHeight="1" x14ac:dyDescent="0.35">
      <c r="C863" s="9"/>
    </row>
    <row r="864" spans="3:3" ht="15.75" customHeight="1" x14ac:dyDescent="0.35">
      <c r="C864" s="9"/>
    </row>
    <row r="865" spans="3:3" ht="15.75" customHeight="1" x14ac:dyDescent="0.35">
      <c r="C865" s="9"/>
    </row>
    <row r="866" spans="3:3" ht="15.75" customHeight="1" x14ac:dyDescent="0.35">
      <c r="C866" s="9"/>
    </row>
    <row r="867" spans="3:3" ht="15.75" customHeight="1" x14ac:dyDescent="0.35">
      <c r="C867" s="9"/>
    </row>
    <row r="868" spans="3:3" ht="15.75" customHeight="1" x14ac:dyDescent="0.35">
      <c r="C868" s="9"/>
    </row>
    <row r="869" spans="3:3" ht="15.75" customHeight="1" x14ac:dyDescent="0.35">
      <c r="C869" s="9"/>
    </row>
    <row r="870" spans="3:3" ht="15.75" customHeight="1" x14ac:dyDescent="0.35">
      <c r="C870" s="9"/>
    </row>
    <row r="871" spans="3:3" ht="15.75" customHeight="1" x14ac:dyDescent="0.35">
      <c r="C871" s="9"/>
    </row>
    <row r="872" spans="3:3" ht="15.75" customHeight="1" x14ac:dyDescent="0.35">
      <c r="C872" s="9"/>
    </row>
    <row r="873" spans="3:3" ht="15.75" customHeight="1" x14ac:dyDescent="0.35">
      <c r="C873" s="9"/>
    </row>
    <row r="874" spans="3:3" ht="15.75" customHeight="1" x14ac:dyDescent="0.35">
      <c r="C874" s="9"/>
    </row>
    <row r="875" spans="3:3" ht="15.75" customHeight="1" x14ac:dyDescent="0.35">
      <c r="C875" s="9"/>
    </row>
    <row r="876" spans="3:3" ht="15.75" customHeight="1" x14ac:dyDescent="0.35">
      <c r="C876" s="9"/>
    </row>
    <row r="877" spans="3:3" ht="15.75" customHeight="1" x14ac:dyDescent="0.35">
      <c r="C877" s="9"/>
    </row>
    <row r="878" spans="3:3" ht="15.75" customHeight="1" x14ac:dyDescent="0.35">
      <c r="C878" s="9"/>
    </row>
    <row r="879" spans="3:3" ht="15.75" customHeight="1" x14ac:dyDescent="0.35">
      <c r="C879" s="9"/>
    </row>
    <row r="880" spans="3:3" ht="15.75" customHeight="1" x14ac:dyDescent="0.35">
      <c r="C880" s="9"/>
    </row>
    <row r="881" spans="3:3" ht="15.75" customHeight="1" x14ac:dyDescent="0.35">
      <c r="C881" s="9"/>
    </row>
    <row r="882" spans="3:3" ht="15.75" customHeight="1" x14ac:dyDescent="0.35">
      <c r="C882" s="9"/>
    </row>
    <row r="883" spans="3:3" ht="15.75" customHeight="1" x14ac:dyDescent="0.35">
      <c r="C883" s="9"/>
    </row>
    <row r="884" spans="3:3" ht="15.75" customHeight="1" x14ac:dyDescent="0.35">
      <c r="C884" s="9"/>
    </row>
    <row r="885" spans="3:3" ht="15.75" customHeight="1" x14ac:dyDescent="0.35">
      <c r="C885" s="9"/>
    </row>
    <row r="886" spans="3:3" ht="15.75" customHeight="1" x14ac:dyDescent="0.35">
      <c r="C886" s="9"/>
    </row>
    <row r="887" spans="3:3" ht="15.75" customHeight="1" x14ac:dyDescent="0.35">
      <c r="C887" s="9"/>
    </row>
    <row r="888" spans="3:3" ht="15.75" customHeight="1" x14ac:dyDescent="0.35">
      <c r="C888" s="9"/>
    </row>
    <row r="889" spans="3:3" ht="15.75" customHeight="1" x14ac:dyDescent="0.35">
      <c r="C889" s="9"/>
    </row>
    <row r="890" spans="3:3" ht="15.75" customHeight="1" x14ac:dyDescent="0.35">
      <c r="C890" s="9"/>
    </row>
    <row r="891" spans="3:3" ht="15.75" customHeight="1" x14ac:dyDescent="0.35">
      <c r="C891" s="9"/>
    </row>
    <row r="892" spans="3:3" ht="15.75" customHeight="1" x14ac:dyDescent="0.35">
      <c r="C892" s="9"/>
    </row>
    <row r="893" spans="3:3" ht="15.75" customHeight="1" x14ac:dyDescent="0.35">
      <c r="C893" s="9"/>
    </row>
    <row r="894" spans="3:3" ht="15.75" customHeight="1" x14ac:dyDescent="0.35">
      <c r="C894" s="9"/>
    </row>
    <row r="895" spans="3:3" ht="15.75" customHeight="1" x14ac:dyDescent="0.35">
      <c r="C895" s="9"/>
    </row>
    <row r="896" spans="3:3" ht="15.75" customHeight="1" x14ac:dyDescent="0.35">
      <c r="C896" s="9"/>
    </row>
    <row r="897" spans="3:3" ht="15.75" customHeight="1" x14ac:dyDescent="0.35">
      <c r="C897" s="9"/>
    </row>
    <row r="898" spans="3:3" ht="15.75" customHeight="1" x14ac:dyDescent="0.35">
      <c r="C898" s="9"/>
    </row>
    <row r="899" spans="3:3" ht="15.75" customHeight="1" x14ac:dyDescent="0.35">
      <c r="C899" s="9"/>
    </row>
    <row r="900" spans="3:3" ht="15.75" customHeight="1" x14ac:dyDescent="0.35">
      <c r="C900" s="9"/>
    </row>
    <row r="901" spans="3:3" ht="15.75" customHeight="1" x14ac:dyDescent="0.35">
      <c r="C901" s="9"/>
    </row>
    <row r="902" spans="3:3" ht="15.75" customHeight="1" x14ac:dyDescent="0.35">
      <c r="C902" s="9"/>
    </row>
    <row r="903" spans="3:3" ht="15.75" customHeight="1" x14ac:dyDescent="0.35">
      <c r="C903" s="9"/>
    </row>
    <row r="904" spans="3:3" ht="15.75" customHeight="1" x14ac:dyDescent="0.35">
      <c r="C904" s="9"/>
    </row>
    <row r="905" spans="3:3" ht="15.75" customHeight="1" x14ac:dyDescent="0.35">
      <c r="C905" s="9"/>
    </row>
    <row r="906" spans="3:3" ht="15.75" customHeight="1" x14ac:dyDescent="0.35">
      <c r="C906" s="9"/>
    </row>
    <row r="907" spans="3:3" ht="15.75" customHeight="1" x14ac:dyDescent="0.35">
      <c r="C907" s="9"/>
    </row>
    <row r="908" spans="3:3" ht="15.75" customHeight="1" x14ac:dyDescent="0.35">
      <c r="C908" s="9"/>
    </row>
    <row r="909" spans="3:3" ht="15.75" customHeight="1" x14ac:dyDescent="0.35">
      <c r="C909" s="9"/>
    </row>
    <row r="910" spans="3:3" ht="15.75" customHeight="1" x14ac:dyDescent="0.35">
      <c r="C910" s="9"/>
    </row>
    <row r="911" spans="3:3" ht="15.75" customHeight="1" x14ac:dyDescent="0.35">
      <c r="C911" s="9"/>
    </row>
    <row r="912" spans="3:3" ht="15.75" customHeight="1" x14ac:dyDescent="0.35">
      <c r="C912" s="9"/>
    </row>
    <row r="913" spans="3:3" ht="15.75" customHeight="1" x14ac:dyDescent="0.35">
      <c r="C913" s="9"/>
    </row>
    <row r="914" spans="3:3" ht="15.75" customHeight="1" x14ac:dyDescent="0.35">
      <c r="C914" s="9"/>
    </row>
    <row r="915" spans="3:3" ht="15.75" customHeight="1" x14ac:dyDescent="0.35">
      <c r="C915" s="9"/>
    </row>
    <row r="916" spans="3:3" ht="15.75" customHeight="1" x14ac:dyDescent="0.35">
      <c r="C916" s="9"/>
    </row>
    <row r="917" spans="3:3" ht="15.75" customHeight="1" x14ac:dyDescent="0.35">
      <c r="C917" s="9"/>
    </row>
    <row r="918" spans="3:3" ht="15.75" customHeight="1" x14ac:dyDescent="0.35">
      <c r="C918" s="9"/>
    </row>
    <row r="919" spans="3:3" ht="15.75" customHeight="1" x14ac:dyDescent="0.35">
      <c r="C919" s="9"/>
    </row>
    <row r="920" spans="3:3" ht="15.75" customHeight="1" x14ac:dyDescent="0.35">
      <c r="C920" s="9"/>
    </row>
    <row r="921" spans="3:3" ht="15.75" customHeight="1" x14ac:dyDescent="0.35">
      <c r="C921" s="9"/>
    </row>
    <row r="922" spans="3:3" ht="15.75" customHeight="1" x14ac:dyDescent="0.35">
      <c r="C922" s="9"/>
    </row>
    <row r="923" spans="3:3" ht="15.75" customHeight="1" x14ac:dyDescent="0.35">
      <c r="C923" s="9"/>
    </row>
    <row r="924" spans="3:3" ht="15.75" customHeight="1" x14ac:dyDescent="0.35">
      <c r="C924" s="9"/>
    </row>
    <row r="925" spans="3:3" ht="15.75" customHeight="1" x14ac:dyDescent="0.35">
      <c r="C925" s="9"/>
    </row>
    <row r="926" spans="3:3" ht="15.75" customHeight="1" x14ac:dyDescent="0.35">
      <c r="C926" s="9"/>
    </row>
    <row r="927" spans="3:3" ht="15.75" customHeight="1" x14ac:dyDescent="0.35">
      <c r="C927" s="9"/>
    </row>
    <row r="928" spans="3:3" ht="15.75" customHeight="1" x14ac:dyDescent="0.35">
      <c r="C928" s="9"/>
    </row>
    <row r="929" spans="3:3" ht="15.75" customHeight="1" x14ac:dyDescent="0.35">
      <c r="C929" s="9"/>
    </row>
    <row r="930" spans="3:3" ht="15.75" customHeight="1" x14ac:dyDescent="0.35">
      <c r="C930" s="9"/>
    </row>
    <row r="931" spans="3:3" ht="15.75" customHeight="1" x14ac:dyDescent="0.35">
      <c r="C931" s="9"/>
    </row>
    <row r="932" spans="3:3" ht="15.75" customHeight="1" x14ac:dyDescent="0.35">
      <c r="C932" s="9"/>
    </row>
    <row r="933" spans="3:3" ht="15.75" customHeight="1" x14ac:dyDescent="0.35">
      <c r="C933" s="9"/>
    </row>
    <row r="934" spans="3:3" ht="15.75" customHeight="1" x14ac:dyDescent="0.35">
      <c r="C934" s="9"/>
    </row>
    <row r="935" spans="3:3" ht="15.75" customHeight="1" x14ac:dyDescent="0.35">
      <c r="C935" s="9"/>
    </row>
    <row r="936" spans="3:3" ht="15.75" customHeight="1" x14ac:dyDescent="0.35">
      <c r="C936" s="9"/>
    </row>
    <row r="937" spans="3:3" ht="15.75" customHeight="1" x14ac:dyDescent="0.35">
      <c r="C937" s="9"/>
    </row>
    <row r="938" spans="3:3" ht="15.75" customHeight="1" x14ac:dyDescent="0.35">
      <c r="C938" s="9"/>
    </row>
    <row r="939" spans="3:3" ht="15.75" customHeight="1" x14ac:dyDescent="0.35">
      <c r="C939" s="9"/>
    </row>
    <row r="940" spans="3:3" ht="15.75" customHeight="1" x14ac:dyDescent="0.35">
      <c r="C940" s="9"/>
    </row>
    <row r="941" spans="3:3" ht="15.75" customHeight="1" x14ac:dyDescent="0.35">
      <c r="C941" s="9"/>
    </row>
    <row r="942" spans="3:3" ht="15.75" customHeight="1" x14ac:dyDescent="0.35">
      <c r="C942" s="9"/>
    </row>
    <row r="943" spans="3:3" ht="15.75" customHeight="1" x14ac:dyDescent="0.35">
      <c r="C943" s="9"/>
    </row>
    <row r="944" spans="3:3" ht="15.75" customHeight="1" x14ac:dyDescent="0.35">
      <c r="C944" s="9"/>
    </row>
    <row r="945" spans="3:3" ht="15.75" customHeight="1" x14ac:dyDescent="0.35">
      <c r="C945" s="9"/>
    </row>
    <row r="946" spans="3:3" ht="15.75" customHeight="1" x14ac:dyDescent="0.35">
      <c r="C946" s="9"/>
    </row>
    <row r="947" spans="3:3" ht="15.75" customHeight="1" x14ac:dyDescent="0.35">
      <c r="C947" s="9"/>
    </row>
    <row r="948" spans="3:3" ht="15.75" customHeight="1" x14ac:dyDescent="0.35">
      <c r="C948" s="9"/>
    </row>
    <row r="949" spans="3:3" ht="15.75" customHeight="1" x14ac:dyDescent="0.35">
      <c r="C949" s="9"/>
    </row>
    <row r="950" spans="3:3" ht="15.75" customHeight="1" x14ac:dyDescent="0.35">
      <c r="C950" s="9"/>
    </row>
    <row r="951" spans="3:3" ht="15.75" customHeight="1" x14ac:dyDescent="0.35">
      <c r="C951" s="9"/>
    </row>
    <row r="952" spans="3:3" ht="15.75" customHeight="1" x14ac:dyDescent="0.35">
      <c r="C952" s="9"/>
    </row>
    <row r="953" spans="3:3" ht="15.75" customHeight="1" x14ac:dyDescent="0.35">
      <c r="C953" s="9"/>
    </row>
    <row r="954" spans="3:3" ht="15.75" customHeight="1" x14ac:dyDescent="0.35">
      <c r="C954" s="9"/>
    </row>
    <row r="955" spans="3:3" ht="15.75" customHeight="1" x14ac:dyDescent="0.35">
      <c r="C955" s="9"/>
    </row>
    <row r="956" spans="3:3" ht="15.75" customHeight="1" x14ac:dyDescent="0.35">
      <c r="C956" s="9"/>
    </row>
    <row r="957" spans="3:3" ht="15.75" customHeight="1" x14ac:dyDescent="0.35">
      <c r="C957" s="9"/>
    </row>
    <row r="958" spans="3:3" ht="15.75" customHeight="1" x14ac:dyDescent="0.35">
      <c r="C958" s="9"/>
    </row>
    <row r="959" spans="3:3" ht="15.75" customHeight="1" x14ac:dyDescent="0.35">
      <c r="C959" s="9"/>
    </row>
    <row r="960" spans="3:3" ht="15.75" customHeight="1" x14ac:dyDescent="0.35">
      <c r="C960" s="9"/>
    </row>
    <row r="961" spans="3:3" ht="15.75" customHeight="1" x14ac:dyDescent="0.35">
      <c r="C961" s="9"/>
    </row>
    <row r="962" spans="3:3" ht="15.75" customHeight="1" x14ac:dyDescent="0.35">
      <c r="C962" s="9"/>
    </row>
    <row r="963" spans="3:3" ht="15.75" customHeight="1" x14ac:dyDescent="0.35">
      <c r="C963" s="9"/>
    </row>
    <row r="964" spans="3:3" ht="15.75" customHeight="1" x14ac:dyDescent="0.35">
      <c r="C964" s="9"/>
    </row>
    <row r="965" spans="3:3" ht="15.75" customHeight="1" x14ac:dyDescent="0.35">
      <c r="C965" s="9"/>
    </row>
    <row r="966" spans="3:3" ht="15.75" customHeight="1" x14ac:dyDescent="0.35">
      <c r="C966" s="9"/>
    </row>
    <row r="967" spans="3:3" ht="15.75" customHeight="1" x14ac:dyDescent="0.35">
      <c r="C967" s="9"/>
    </row>
    <row r="968" spans="3:3" ht="15.75" customHeight="1" x14ac:dyDescent="0.35">
      <c r="C968" s="9"/>
    </row>
    <row r="969" spans="3:3" ht="15.75" customHeight="1" x14ac:dyDescent="0.35">
      <c r="C969" s="9"/>
    </row>
    <row r="970" spans="3:3" ht="15.75" customHeight="1" x14ac:dyDescent="0.35">
      <c r="C970" s="9"/>
    </row>
    <row r="971" spans="3:3" ht="15.75" customHeight="1" x14ac:dyDescent="0.35">
      <c r="C971" s="9"/>
    </row>
    <row r="972" spans="3:3" ht="15.75" customHeight="1" x14ac:dyDescent="0.35">
      <c r="C972" s="9"/>
    </row>
    <row r="973" spans="3:3" ht="15.75" customHeight="1" x14ac:dyDescent="0.35">
      <c r="C973" s="9"/>
    </row>
    <row r="974" spans="3:3" ht="15.75" customHeight="1" x14ac:dyDescent="0.35">
      <c r="C974" s="9"/>
    </row>
    <row r="975" spans="3:3" ht="15.75" customHeight="1" x14ac:dyDescent="0.35">
      <c r="C975" s="9"/>
    </row>
    <row r="976" spans="3:3" ht="15.75" customHeight="1" x14ac:dyDescent="0.35">
      <c r="C976" s="9"/>
    </row>
    <row r="977" spans="3:3" ht="15.75" customHeight="1" x14ac:dyDescent="0.35">
      <c r="C977" s="9"/>
    </row>
    <row r="978" spans="3:3" ht="15.75" customHeight="1" x14ac:dyDescent="0.35">
      <c r="C978" s="9"/>
    </row>
    <row r="979" spans="3:3" ht="15.75" customHeight="1" x14ac:dyDescent="0.35">
      <c r="C979" s="9"/>
    </row>
    <row r="980" spans="3:3" ht="15.75" customHeight="1" x14ac:dyDescent="0.35">
      <c r="C980" s="9"/>
    </row>
    <row r="981" spans="3:3" ht="15.75" customHeight="1" x14ac:dyDescent="0.35">
      <c r="C981" s="9"/>
    </row>
    <row r="982" spans="3:3" ht="15.75" customHeight="1" x14ac:dyDescent="0.35">
      <c r="C982" s="9"/>
    </row>
    <row r="983" spans="3:3" ht="15.75" customHeight="1" x14ac:dyDescent="0.35">
      <c r="C983" s="9"/>
    </row>
    <row r="984" spans="3:3" ht="15.75" customHeight="1" x14ac:dyDescent="0.35">
      <c r="C984" s="9"/>
    </row>
    <row r="985" spans="3:3" ht="15.75" customHeight="1" x14ac:dyDescent="0.35">
      <c r="C985" s="9"/>
    </row>
    <row r="986" spans="3:3" ht="15.75" customHeight="1" x14ac:dyDescent="0.35">
      <c r="C986" s="9"/>
    </row>
    <row r="987" spans="3:3" ht="15.75" customHeight="1" x14ac:dyDescent="0.35">
      <c r="C987" s="9"/>
    </row>
    <row r="988" spans="3:3" ht="15.75" customHeight="1" x14ac:dyDescent="0.35">
      <c r="C988" s="9"/>
    </row>
    <row r="989" spans="3:3" ht="15.75" customHeight="1" x14ac:dyDescent="0.35">
      <c r="C989" s="9"/>
    </row>
    <row r="990" spans="3:3" ht="15.75" customHeight="1" x14ac:dyDescent="0.35">
      <c r="C990" s="9"/>
    </row>
    <row r="991" spans="3:3" ht="15.75" customHeight="1" x14ac:dyDescent="0.35">
      <c r="C991" s="9"/>
    </row>
    <row r="992" spans="3:3" ht="15.75" customHeight="1" x14ac:dyDescent="0.35">
      <c r="C992" s="9"/>
    </row>
    <row r="993" spans="3:3" ht="15.75" customHeight="1" x14ac:dyDescent="0.35">
      <c r="C993" s="9"/>
    </row>
    <row r="994" spans="3:3" ht="15.75" customHeight="1" x14ac:dyDescent="0.35">
      <c r="C994" s="9"/>
    </row>
    <row r="995" spans="3:3" ht="15.75" customHeight="1" x14ac:dyDescent="0.35">
      <c r="C995" s="9"/>
    </row>
    <row r="996" spans="3:3" ht="15.75" customHeight="1" x14ac:dyDescent="0.35">
      <c r="C996" s="9"/>
    </row>
    <row r="997" spans="3:3" ht="15.75" customHeight="1" x14ac:dyDescent="0.35">
      <c r="C997" s="9"/>
    </row>
    <row r="998" spans="3:3" ht="15.75" customHeight="1" x14ac:dyDescent="0.35">
      <c r="C998" s="9"/>
    </row>
    <row r="999" spans="3:3" ht="15.75" customHeight="1" x14ac:dyDescent="0.35">
      <c r="C999" s="9"/>
    </row>
    <row r="1000" spans="3:3" ht="15.75" customHeight="1" x14ac:dyDescent="0.35">
      <c r="C1000" s="9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3" workbookViewId="0">
      <selection activeCell="E32" sqref="E32"/>
    </sheetView>
  </sheetViews>
  <sheetFormatPr defaultColWidth="14.453125" defaultRowHeight="15" customHeight="1" x14ac:dyDescent="0.35"/>
  <cols>
    <col min="1" max="1" width="8.7265625" customWidth="1"/>
    <col min="2" max="2" width="9.7265625" customWidth="1"/>
    <col min="3" max="6" width="8.7265625" customWidth="1"/>
    <col min="7" max="7" width="16.08984375" customWidth="1"/>
    <col min="8" max="26" width="8.7265625" customWidth="1"/>
  </cols>
  <sheetData>
    <row r="1" spans="1:26" ht="14.5" x14ac:dyDescent="0.35">
      <c r="A1" s="9" t="s">
        <v>0</v>
      </c>
      <c r="B1" s="31">
        <v>44861</v>
      </c>
      <c r="C1" s="3" t="s">
        <v>1</v>
      </c>
      <c r="D1" s="9"/>
      <c r="E1" s="7">
        <v>13.4</v>
      </c>
      <c r="F1" s="5"/>
      <c r="G1" s="9"/>
      <c r="H1" s="9"/>
      <c r="I1" s="6" t="s">
        <v>2</v>
      </c>
      <c r="J1" s="7" t="s">
        <v>3</v>
      </c>
      <c r="K1" s="9"/>
      <c r="L1" s="9"/>
    </row>
    <row r="2" spans="1:26" ht="14.5" x14ac:dyDescent="0.35">
      <c r="A2" s="9" t="s">
        <v>5</v>
      </c>
      <c r="B2" s="8" t="s">
        <v>30</v>
      </c>
      <c r="C2" s="9" t="s">
        <v>7</v>
      </c>
      <c r="D2" s="9"/>
      <c r="E2" s="9"/>
      <c r="F2" s="6"/>
      <c r="G2" s="11"/>
      <c r="H2" s="9"/>
      <c r="I2" s="6" t="s">
        <v>8</v>
      </c>
      <c r="J2" s="7" t="s">
        <v>9</v>
      </c>
      <c r="K2" s="9"/>
      <c r="L2" s="9"/>
    </row>
    <row r="3" spans="1:26" ht="14.5" x14ac:dyDescent="0.35">
      <c r="A3" s="9"/>
      <c r="B3" s="9"/>
      <c r="C3" s="9" t="s">
        <v>11</v>
      </c>
      <c r="D3" s="9"/>
      <c r="E3" s="7">
        <v>27.99</v>
      </c>
      <c r="F3" s="9"/>
      <c r="G3" s="9"/>
      <c r="H3" s="9"/>
      <c r="I3" s="9"/>
      <c r="J3" s="9"/>
      <c r="K3" s="9"/>
      <c r="L3" s="9"/>
    </row>
    <row r="4" spans="1:26" ht="14.5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26" ht="58" x14ac:dyDescent="0.35">
      <c r="A5" s="12" t="s">
        <v>12</v>
      </c>
      <c r="B5" s="13" t="s">
        <v>13</v>
      </c>
      <c r="C5" s="12" t="s">
        <v>14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  <c r="K5" s="9"/>
      <c r="L5" s="9"/>
    </row>
    <row r="6" spans="1:26" ht="14.5" x14ac:dyDescent="0.35">
      <c r="A6" s="13" t="s">
        <v>22</v>
      </c>
      <c r="B6" s="14">
        <v>0.39583333333333331</v>
      </c>
      <c r="C6" s="15">
        <v>0.25</v>
      </c>
      <c r="D6" s="15">
        <v>25.34</v>
      </c>
      <c r="E6" s="15">
        <v>26.488</v>
      </c>
      <c r="F6" s="15">
        <v>26.116</v>
      </c>
      <c r="G6" s="16">
        <f t="shared" ref="G6:G11" si="0">(E6-D6)/C6</f>
        <v>4.5919999999999987</v>
      </c>
      <c r="H6" s="17">
        <f t="shared" ref="H6:H11" si="1">(F6-D6)/C6</f>
        <v>3.1039999999999992</v>
      </c>
      <c r="I6" s="16">
        <f t="shared" ref="I6:I11" si="2">(E6-F6)/C6</f>
        <v>1.4879999999999995</v>
      </c>
      <c r="J6" s="16">
        <f t="shared" ref="J6:J11" si="3">I6/G6*100</f>
        <v>32.404181184668992</v>
      </c>
      <c r="K6" s="9"/>
      <c r="L6" s="9"/>
    </row>
    <row r="7" spans="1:26" ht="14.5" x14ac:dyDescent="0.35">
      <c r="A7" s="13" t="s">
        <v>22</v>
      </c>
      <c r="B7" s="14">
        <v>0.40972222222222221</v>
      </c>
      <c r="C7" s="15">
        <v>0.25</v>
      </c>
      <c r="D7" s="15">
        <v>25.884</v>
      </c>
      <c r="E7" s="15">
        <v>26.951000000000001</v>
      </c>
      <c r="F7" s="15">
        <v>26.553999999999998</v>
      </c>
      <c r="G7" s="16">
        <f t="shared" si="0"/>
        <v>4.2680000000000007</v>
      </c>
      <c r="H7" s="17">
        <f t="shared" si="1"/>
        <v>2.6799999999999926</v>
      </c>
      <c r="I7" s="16">
        <f t="shared" si="2"/>
        <v>1.5880000000000081</v>
      </c>
      <c r="J7" s="16">
        <f t="shared" si="3"/>
        <v>37.207122774133268</v>
      </c>
      <c r="K7" s="9"/>
      <c r="L7" s="9"/>
    </row>
    <row r="8" spans="1:26" ht="14.5" x14ac:dyDescent="0.35">
      <c r="A8" s="13" t="s">
        <v>22</v>
      </c>
      <c r="B8" s="14">
        <v>0.4236111111111111</v>
      </c>
      <c r="C8" s="15">
        <v>0.25</v>
      </c>
      <c r="D8" s="7">
        <v>24.356000000000002</v>
      </c>
      <c r="E8" s="15">
        <v>25.224</v>
      </c>
      <c r="F8" s="15">
        <v>24.928999999999998</v>
      </c>
      <c r="G8" s="16">
        <f t="shared" si="0"/>
        <v>3.4719999999999942</v>
      </c>
      <c r="H8" s="17">
        <f t="shared" si="1"/>
        <v>2.2919999999999874</v>
      </c>
      <c r="I8" s="16">
        <f t="shared" si="2"/>
        <v>1.1800000000000068</v>
      </c>
      <c r="J8" s="16">
        <f t="shared" si="3"/>
        <v>33.986175115207629</v>
      </c>
      <c r="K8" s="9"/>
      <c r="L8" s="9"/>
    </row>
    <row r="9" spans="1:26" ht="14.5" x14ac:dyDescent="0.35">
      <c r="A9" s="13" t="s">
        <v>22</v>
      </c>
      <c r="B9" s="14">
        <v>0.4375</v>
      </c>
      <c r="C9" s="15">
        <v>0.25</v>
      </c>
      <c r="D9" s="15">
        <v>24.106999999999999</v>
      </c>
      <c r="E9" s="15">
        <v>24.864000000000001</v>
      </c>
      <c r="F9" s="15">
        <v>24.577999999999999</v>
      </c>
      <c r="G9" s="16">
        <f t="shared" si="0"/>
        <v>3.0280000000000058</v>
      </c>
      <c r="H9" s="17">
        <f t="shared" si="1"/>
        <v>1.8840000000000003</v>
      </c>
      <c r="I9" s="16">
        <f t="shared" si="2"/>
        <v>1.1440000000000055</v>
      </c>
      <c r="J9" s="16">
        <f t="shared" si="3"/>
        <v>37.780713342140132</v>
      </c>
      <c r="K9" s="9"/>
      <c r="L9" s="9"/>
    </row>
    <row r="10" spans="1:26" ht="14.5" x14ac:dyDescent="0.35">
      <c r="A10" s="13" t="s">
        <v>22</v>
      </c>
      <c r="B10" s="14">
        <v>0.4513888888888889</v>
      </c>
      <c r="C10" s="15">
        <v>0.25</v>
      </c>
      <c r="D10" s="15">
        <v>25.657</v>
      </c>
      <c r="E10" s="15">
        <v>26.687999999999999</v>
      </c>
      <c r="F10" s="15">
        <v>26.343</v>
      </c>
      <c r="G10" s="16">
        <f t="shared" si="0"/>
        <v>4.1239999999999952</v>
      </c>
      <c r="H10" s="17">
        <f t="shared" si="1"/>
        <v>2.7439999999999998</v>
      </c>
      <c r="I10" s="16">
        <f t="shared" si="2"/>
        <v>1.3799999999999955</v>
      </c>
      <c r="J10" s="16">
        <f t="shared" si="3"/>
        <v>33.462657613966954</v>
      </c>
      <c r="K10" s="9"/>
      <c r="L10" s="9"/>
    </row>
    <row r="11" spans="1:26" ht="14.5" x14ac:dyDescent="0.35">
      <c r="A11" s="13" t="s">
        <v>22</v>
      </c>
      <c r="B11" s="14">
        <v>0.45833333333333331</v>
      </c>
      <c r="C11" s="15">
        <v>0.25</v>
      </c>
      <c r="D11" s="15">
        <v>24.459</v>
      </c>
      <c r="E11" s="15">
        <v>25.38</v>
      </c>
      <c r="F11" s="15">
        <v>25.099</v>
      </c>
      <c r="G11" s="16">
        <f t="shared" si="0"/>
        <v>3.6839999999999975</v>
      </c>
      <c r="H11" s="17">
        <f t="shared" si="1"/>
        <v>2.5600000000000023</v>
      </c>
      <c r="I11" s="16">
        <f t="shared" si="2"/>
        <v>1.1239999999999952</v>
      </c>
      <c r="J11" s="16">
        <f t="shared" si="3"/>
        <v>30.510314875135613</v>
      </c>
      <c r="K11" s="9"/>
      <c r="L11" s="9"/>
    </row>
    <row r="12" spans="1:26" ht="14.5" x14ac:dyDescent="0.35">
      <c r="A12" s="13" t="s">
        <v>22</v>
      </c>
      <c r="B12" s="21"/>
      <c r="C12" s="13"/>
      <c r="D12" s="13"/>
      <c r="E12" s="13"/>
      <c r="F12" s="13"/>
      <c r="G12" s="16"/>
      <c r="H12" s="17"/>
      <c r="I12" s="16"/>
      <c r="J12" s="16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5" x14ac:dyDescent="0.35">
      <c r="A13" s="13" t="s">
        <v>22</v>
      </c>
      <c r="B13" s="21"/>
      <c r="C13" s="13"/>
      <c r="D13" s="13"/>
      <c r="E13" s="13"/>
      <c r="F13" s="13"/>
      <c r="G13" s="16"/>
      <c r="H13" s="17"/>
      <c r="I13" s="16"/>
      <c r="J13" s="16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5" x14ac:dyDescent="0.35">
      <c r="A14" s="13" t="s">
        <v>22</v>
      </c>
      <c r="B14" s="21"/>
      <c r="C14" s="13"/>
      <c r="D14" s="13"/>
      <c r="E14" s="13"/>
      <c r="F14" s="13"/>
      <c r="G14" s="16"/>
      <c r="H14" s="17"/>
      <c r="I14" s="16"/>
      <c r="J14" s="16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5" x14ac:dyDescent="0.35">
      <c r="A15" s="13" t="s">
        <v>22</v>
      </c>
      <c r="B15" s="21"/>
      <c r="C15" s="13"/>
      <c r="D15" s="13"/>
      <c r="E15" s="13"/>
      <c r="F15" s="13"/>
      <c r="G15" s="16"/>
      <c r="H15" s="17"/>
      <c r="I15" s="16"/>
      <c r="J15" s="16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5" x14ac:dyDescent="0.35">
      <c r="A16" s="13" t="s">
        <v>22</v>
      </c>
      <c r="B16" s="21"/>
      <c r="C16" s="13"/>
      <c r="D16" s="13"/>
      <c r="E16" s="13"/>
      <c r="F16" s="13"/>
      <c r="G16" s="16"/>
      <c r="H16" s="17"/>
      <c r="I16" s="16"/>
      <c r="J16" s="16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5" x14ac:dyDescent="0.35">
      <c r="A17" s="13" t="s">
        <v>22</v>
      </c>
      <c r="B17" s="21"/>
      <c r="C17" s="13"/>
      <c r="D17" s="13"/>
      <c r="E17" s="13"/>
      <c r="F17" s="13"/>
      <c r="G17" s="16"/>
      <c r="H17" s="17"/>
      <c r="I17" s="16"/>
      <c r="J17" s="16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5" x14ac:dyDescent="0.35">
      <c r="A18" s="13" t="s">
        <v>22</v>
      </c>
      <c r="B18" s="21"/>
      <c r="C18" s="13"/>
      <c r="D18" s="13"/>
      <c r="E18" s="13"/>
      <c r="F18" s="13"/>
      <c r="G18" s="16"/>
      <c r="H18" s="17"/>
      <c r="I18" s="16"/>
      <c r="J18" s="16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5" x14ac:dyDescent="0.35">
      <c r="A19" s="9"/>
      <c r="B19" s="11"/>
      <c r="C19" s="9"/>
      <c r="D19" s="9"/>
      <c r="E19" s="9"/>
      <c r="F19" s="9"/>
      <c r="G19" s="20"/>
      <c r="H19" s="20"/>
      <c r="I19" s="20"/>
      <c r="J19" s="2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5" x14ac:dyDescent="0.35">
      <c r="A20" s="9"/>
      <c r="B20" s="11"/>
      <c r="C20" s="9"/>
      <c r="D20" s="9"/>
      <c r="E20" s="9"/>
      <c r="F20" s="9"/>
      <c r="G20" s="20"/>
      <c r="H20" s="20"/>
      <c r="I20" s="20"/>
      <c r="J20" s="20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11"/>
      <c r="C21" s="9"/>
      <c r="D21" s="9"/>
      <c r="E21" s="9"/>
      <c r="F21" s="9"/>
      <c r="G21" s="20"/>
      <c r="H21" s="20"/>
      <c r="I21" s="20"/>
      <c r="J21" s="2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11"/>
      <c r="C22" s="9"/>
      <c r="D22" s="9"/>
      <c r="E22" s="9"/>
      <c r="F22" s="9"/>
      <c r="G22" s="20"/>
      <c r="H22" s="20"/>
      <c r="I22" s="20"/>
      <c r="J22" s="2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26" ht="15.75" customHeigh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26" ht="15.75" customHeight="1" x14ac:dyDescent="0.35">
      <c r="A25" s="12" t="s">
        <v>12</v>
      </c>
      <c r="B25" s="13" t="s">
        <v>13</v>
      </c>
      <c r="C25" s="12" t="s">
        <v>14</v>
      </c>
      <c r="D25" s="12" t="s">
        <v>15</v>
      </c>
      <c r="E25" s="12" t="s">
        <v>16</v>
      </c>
      <c r="F25" s="12" t="s">
        <v>17</v>
      </c>
      <c r="G25" s="12" t="s">
        <v>18</v>
      </c>
      <c r="H25" s="12" t="s">
        <v>19</v>
      </c>
      <c r="I25" s="12" t="s">
        <v>20</v>
      </c>
      <c r="J25" s="12" t="s">
        <v>21</v>
      </c>
      <c r="K25" s="9"/>
      <c r="L25" s="9"/>
    </row>
    <row r="26" spans="1:26" ht="15.75" customHeight="1" x14ac:dyDescent="0.35">
      <c r="A26" s="13" t="s">
        <v>23</v>
      </c>
      <c r="B26" s="14">
        <v>0.39583333333333331</v>
      </c>
      <c r="C26" s="15">
        <v>0.25</v>
      </c>
      <c r="D26" s="15">
        <v>23.922999999999998</v>
      </c>
      <c r="E26" s="15">
        <v>26.824999999999999</v>
      </c>
      <c r="F26" s="15">
        <v>26.364000000000001</v>
      </c>
      <c r="G26" s="16">
        <f t="shared" ref="G26:G31" si="4">(E26-D26)/C26</f>
        <v>11.608000000000004</v>
      </c>
      <c r="H26" s="17">
        <f t="shared" ref="H26:H31" si="5">(F26-D26)/C26</f>
        <v>9.76400000000001</v>
      </c>
      <c r="I26" s="16">
        <f t="shared" ref="I26:I31" si="6">(E26-F26)/C26</f>
        <v>1.8439999999999941</v>
      </c>
      <c r="J26" s="16">
        <f t="shared" ref="J26:J31" si="7">I26/G26*100</f>
        <v>15.885596140592639</v>
      </c>
      <c r="K26" s="9"/>
      <c r="L26" s="9"/>
    </row>
    <row r="27" spans="1:26" ht="15.75" customHeight="1" x14ac:dyDescent="0.35">
      <c r="A27" s="13" t="s">
        <v>23</v>
      </c>
      <c r="B27" s="14">
        <v>0.40972222222222221</v>
      </c>
      <c r="C27" s="15">
        <v>0.25</v>
      </c>
      <c r="D27" s="15">
        <v>23.533999999999999</v>
      </c>
      <c r="E27" s="15">
        <v>25.407</v>
      </c>
      <c r="F27" s="15">
        <v>24.945</v>
      </c>
      <c r="G27" s="16">
        <f t="shared" si="4"/>
        <v>7.4920000000000044</v>
      </c>
      <c r="H27" s="17">
        <f t="shared" si="5"/>
        <v>5.6440000000000055</v>
      </c>
      <c r="I27" s="16">
        <f t="shared" si="6"/>
        <v>1.847999999999999</v>
      </c>
      <c r="J27" s="16">
        <f t="shared" si="7"/>
        <v>24.666310731446845</v>
      </c>
      <c r="K27" s="9"/>
      <c r="L27" s="9"/>
    </row>
    <row r="28" spans="1:26" ht="15.75" customHeight="1" x14ac:dyDescent="0.35">
      <c r="A28" s="13" t="s">
        <v>23</v>
      </c>
      <c r="B28" s="14">
        <v>0.4236111111111111</v>
      </c>
      <c r="C28" s="15">
        <v>0.25</v>
      </c>
      <c r="D28" s="15">
        <v>25.498999999999999</v>
      </c>
      <c r="E28" s="15">
        <v>26.76</v>
      </c>
      <c r="F28" s="7">
        <v>26.466000000000001</v>
      </c>
      <c r="G28" s="16">
        <f t="shared" si="4"/>
        <v>5.0440000000000111</v>
      </c>
      <c r="H28" s="17">
        <f t="shared" si="5"/>
        <v>3.8680000000000092</v>
      </c>
      <c r="I28" s="16">
        <f t="shared" si="6"/>
        <v>1.1760000000000019</v>
      </c>
      <c r="J28" s="16">
        <f t="shared" si="7"/>
        <v>23.314829500396499</v>
      </c>
      <c r="K28" s="9"/>
      <c r="L28" s="9"/>
    </row>
    <row r="29" spans="1:26" ht="15.75" customHeight="1" x14ac:dyDescent="0.35">
      <c r="A29" s="13" t="s">
        <v>23</v>
      </c>
      <c r="B29" s="14">
        <v>0.4375</v>
      </c>
      <c r="C29" s="15">
        <v>0.25</v>
      </c>
      <c r="D29" s="15">
        <v>24.123000000000001</v>
      </c>
      <c r="E29" s="15">
        <v>25.213999999999999</v>
      </c>
      <c r="F29" s="15">
        <v>24.875</v>
      </c>
      <c r="G29" s="16">
        <f t="shared" si="4"/>
        <v>4.3639999999999901</v>
      </c>
      <c r="H29" s="17">
        <f t="shared" si="5"/>
        <v>3.0079999999999956</v>
      </c>
      <c r="I29" s="16">
        <f t="shared" si="6"/>
        <v>1.3559999999999945</v>
      </c>
      <c r="J29" s="16">
        <f t="shared" si="7"/>
        <v>31.072410632447241</v>
      </c>
      <c r="K29" s="9"/>
      <c r="L29" s="9"/>
    </row>
    <row r="30" spans="1:26" ht="15.75" customHeight="1" x14ac:dyDescent="0.35">
      <c r="A30" s="13" t="s">
        <v>23</v>
      </c>
      <c r="B30" s="14">
        <v>0.4513888888888889</v>
      </c>
      <c r="C30" s="15">
        <v>0.25</v>
      </c>
      <c r="D30" s="15">
        <v>25.571999999999999</v>
      </c>
      <c r="E30" s="15">
        <v>26.603999999999999</v>
      </c>
      <c r="F30" s="15">
        <v>26.295000000000002</v>
      </c>
      <c r="G30" s="16">
        <f t="shared" si="4"/>
        <v>4.1280000000000001</v>
      </c>
      <c r="H30" s="17">
        <f t="shared" si="5"/>
        <v>2.8920000000000101</v>
      </c>
      <c r="I30" s="16">
        <f t="shared" si="6"/>
        <v>1.23599999999999</v>
      </c>
      <c r="J30" s="16">
        <f t="shared" si="7"/>
        <v>29.941860465116036</v>
      </c>
      <c r="K30" s="9"/>
      <c r="L30" s="9"/>
    </row>
    <row r="31" spans="1:26" ht="15.75" customHeight="1" x14ac:dyDescent="0.35">
      <c r="A31" s="13" t="s">
        <v>23</v>
      </c>
      <c r="B31" s="14">
        <v>0.45833333333333331</v>
      </c>
      <c r="C31" s="15">
        <v>0.25</v>
      </c>
      <c r="D31" s="15">
        <v>24.931000000000001</v>
      </c>
      <c r="E31" s="15">
        <v>25.959</v>
      </c>
      <c r="F31" s="15">
        <v>25.562000000000001</v>
      </c>
      <c r="G31" s="16">
        <f t="shared" si="4"/>
        <v>4.1119999999999948</v>
      </c>
      <c r="H31" s="17">
        <f t="shared" si="5"/>
        <v>2.5240000000000009</v>
      </c>
      <c r="I31" s="16">
        <f t="shared" si="6"/>
        <v>1.5879999999999939</v>
      </c>
      <c r="J31" s="16">
        <f t="shared" si="7"/>
        <v>38.618677042801458</v>
      </c>
      <c r="K31" s="9"/>
      <c r="L31" s="9"/>
    </row>
    <row r="32" spans="1:26" ht="15.75" customHeight="1" x14ac:dyDescent="0.35">
      <c r="A32" s="13" t="s">
        <v>23</v>
      </c>
      <c r="B32" s="21"/>
      <c r="C32" s="13"/>
      <c r="D32" s="13"/>
      <c r="E32" s="13"/>
      <c r="F32" s="13"/>
      <c r="G32" s="16"/>
      <c r="H32" s="17"/>
      <c r="I32" s="16"/>
      <c r="J32" s="16"/>
      <c r="K32" s="9"/>
      <c r="L32" s="9"/>
    </row>
    <row r="33" spans="1:26" ht="15.75" customHeight="1" x14ac:dyDescent="0.35">
      <c r="A33" s="13" t="s">
        <v>23</v>
      </c>
      <c r="B33" s="21"/>
      <c r="C33" s="13"/>
      <c r="D33" s="13"/>
      <c r="E33" s="13"/>
      <c r="F33" s="13"/>
      <c r="G33" s="16"/>
      <c r="H33" s="17"/>
      <c r="I33" s="16"/>
      <c r="J33" s="16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13" t="s">
        <v>23</v>
      </c>
      <c r="B34" s="21"/>
      <c r="C34" s="13"/>
      <c r="D34" s="13"/>
      <c r="E34" s="13"/>
      <c r="F34" s="13"/>
      <c r="G34" s="16"/>
      <c r="H34" s="17"/>
      <c r="I34" s="16"/>
      <c r="J34" s="16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13" t="s">
        <v>23</v>
      </c>
      <c r="B35" s="21"/>
      <c r="C35" s="13"/>
      <c r="D35" s="13"/>
      <c r="E35" s="13"/>
      <c r="F35" s="13"/>
      <c r="G35" s="16"/>
      <c r="H35" s="17"/>
      <c r="I35" s="16"/>
      <c r="J35" s="16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13" t="s">
        <v>23</v>
      </c>
      <c r="B36" s="21"/>
      <c r="C36" s="13"/>
      <c r="D36" s="13"/>
      <c r="E36" s="13"/>
      <c r="F36" s="13"/>
      <c r="G36" s="16"/>
      <c r="H36" s="17"/>
      <c r="I36" s="16"/>
      <c r="J36" s="16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13" t="s">
        <v>23</v>
      </c>
      <c r="B37" s="21"/>
      <c r="C37" s="13"/>
      <c r="D37" s="13"/>
      <c r="E37" s="13"/>
      <c r="F37" s="13"/>
      <c r="G37" s="16"/>
      <c r="H37" s="17"/>
      <c r="I37" s="16"/>
      <c r="J37" s="16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13" t="s">
        <v>23</v>
      </c>
      <c r="B38" s="21"/>
      <c r="C38" s="13"/>
      <c r="D38" s="13"/>
      <c r="E38" s="13"/>
      <c r="F38" s="9"/>
      <c r="G38" s="16"/>
      <c r="H38" s="17"/>
      <c r="I38" s="16"/>
      <c r="J38" s="16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9"/>
      <c r="D39" s="9"/>
      <c r="E39" s="9"/>
      <c r="F39" s="9"/>
      <c r="G39" s="9"/>
      <c r="H39" s="20"/>
      <c r="I39" s="20"/>
      <c r="J39" s="2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9"/>
      <c r="D40" s="9"/>
      <c r="E40" s="9"/>
      <c r="F40" s="9"/>
      <c r="G40" s="9"/>
      <c r="H40" s="20"/>
      <c r="I40" s="20"/>
      <c r="J40" s="2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9"/>
      <c r="D41" s="9"/>
      <c r="E41" s="9"/>
      <c r="F41" s="9"/>
      <c r="G41" s="9"/>
      <c r="H41" s="20"/>
      <c r="I41" s="20"/>
      <c r="J41" s="2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9"/>
      <c r="D42" s="9"/>
      <c r="E42" s="9"/>
      <c r="F42" s="9"/>
      <c r="G42" s="9"/>
      <c r="H42" s="20"/>
      <c r="I42" s="20"/>
      <c r="J42" s="20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9"/>
      <c r="D43" s="9"/>
      <c r="E43" s="9"/>
      <c r="F43" s="9"/>
      <c r="G43" s="9"/>
      <c r="H43" s="20"/>
      <c r="I43" s="20"/>
      <c r="J43" s="20"/>
      <c r="K43" s="9"/>
      <c r="L43" s="9"/>
    </row>
    <row r="44" spans="1:26" ht="15.75" customHeight="1" x14ac:dyDescent="0.35">
      <c r="A44" s="23" t="s">
        <v>24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26" ht="15.75" customHeight="1" x14ac:dyDescent="0.35">
      <c r="A45" s="12" t="s">
        <v>25</v>
      </c>
      <c r="B45" s="12" t="s">
        <v>15</v>
      </c>
      <c r="C45" s="12" t="s">
        <v>16</v>
      </c>
      <c r="D45" s="12" t="s">
        <v>17</v>
      </c>
      <c r="E45" s="12" t="s">
        <v>26</v>
      </c>
      <c r="F45" s="12" t="s">
        <v>27</v>
      </c>
      <c r="G45" s="24" t="s">
        <v>31</v>
      </c>
      <c r="H45" s="9"/>
      <c r="I45" s="9"/>
      <c r="J45" s="9"/>
      <c r="K45" s="9"/>
      <c r="L45" s="9"/>
    </row>
    <row r="46" spans="1:26" ht="15.75" customHeight="1" x14ac:dyDescent="0.35">
      <c r="A46" s="13">
        <v>1</v>
      </c>
      <c r="B46" s="27">
        <v>25.27</v>
      </c>
      <c r="C46" s="27">
        <v>30.83</v>
      </c>
      <c r="D46" s="15">
        <v>29.736000000000001</v>
      </c>
      <c r="E46" s="1">
        <f t="shared" ref="E46:E52" si="8">(C46-B46)</f>
        <v>5.5599999999999987</v>
      </c>
      <c r="F46" s="17">
        <f t="shared" ref="F46:F52" si="9">(D46-B46)</f>
        <v>4.4660000000000011</v>
      </c>
      <c r="G46" s="1">
        <f t="shared" ref="G46:G52" si="10">+F46/E46*100</f>
        <v>80.323741007194286</v>
      </c>
      <c r="H46" s="9"/>
      <c r="I46" s="9"/>
      <c r="J46" s="9"/>
      <c r="K46" s="9"/>
      <c r="L46" s="9"/>
    </row>
    <row r="47" spans="1:26" ht="15.75" customHeight="1" x14ac:dyDescent="0.35">
      <c r="A47" s="13">
        <v>2</v>
      </c>
      <c r="B47" s="27">
        <v>24.436</v>
      </c>
      <c r="C47" s="27">
        <v>27.823</v>
      </c>
      <c r="D47" s="15">
        <v>27.053000000000001</v>
      </c>
      <c r="E47" s="1">
        <f t="shared" si="8"/>
        <v>3.3870000000000005</v>
      </c>
      <c r="F47" s="17">
        <f t="shared" si="9"/>
        <v>2.6170000000000009</v>
      </c>
      <c r="G47" s="9">
        <f t="shared" si="10"/>
        <v>77.266017124298799</v>
      </c>
      <c r="H47" s="9"/>
      <c r="I47" s="9"/>
      <c r="J47" s="9"/>
      <c r="K47" s="9"/>
      <c r="L47" s="9"/>
    </row>
    <row r="48" spans="1:26" ht="15.75" customHeight="1" x14ac:dyDescent="0.35">
      <c r="A48" s="13">
        <v>3</v>
      </c>
      <c r="B48" s="27">
        <v>23.454000000000001</v>
      </c>
      <c r="C48" s="27">
        <v>28.65</v>
      </c>
      <c r="D48" s="15">
        <v>27.577999999999999</v>
      </c>
      <c r="E48" s="1">
        <f t="shared" si="8"/>
        <v>5.195999999999998</v>
      </c>
      <c r="F48" s="17">
        <f t="shared" si="9"/>
        <v>4.1239999999999988</v>
      </c>
      <c r="G48" s="9">
        <f t="shared" si="10"/>
        <v>79.368745188606624</v>
      </c>
      <c r="H48" s="9"/>
      <c r="I48" s="9"/>
      <c r="J48" s="9"/>
      <c r="K48" s="25"/>
      <c r="L48" s="9"/>
    </row>
    <row r="49" spans="1:12" ht="15.75" customHeight="1" x14ac:dyDescent="0.35">
      <c r="A49" s="13">
        <v>4</v>
      </c>
      <c r="B49" s="15">
        <v>24.286000000000001</v>
      </c>
      <c r="C49" s="15">
        <v>35.542999999999999</v>
      </c>
      <c r="D49" s="15">
        <v>33.155000000000001</v>
      </c>
      <c r="E49" s="1">
        <f t="shared" si="8"/>
        <v>11.256999999999998</v>
      </c>
      <c r="F49" s="17">
        <f t="shared" si="9"/>
        <v>8.8689999999999998</v>
      </c>
      <c r="G49" s="9">
        <f t="shared" si="10"/>
        <v>78.786532824020625</v>
      </c>
      <c r="H49" s="9"/>
      <c r="I49" s="9"/>
      <c r="J49" s="9"/>
      <c r="K49" s="20"/>
      <c r="L49" s="9"/>
    </row>
    <row r="50" spans="1:12" ht="15.75" customHeight="1" x14ac:dyDescent="0.35">
      <c r="A50" s="13">
        <v>5</v>
      </c>
      <c r="B50" s="27">
        <v>24.526</v>
      </c>
      <c r="C50" s="27">
        <v>31.446999999999999</v>
      </c>
      <c r="D50" s="15">
        <v>30.056999999999999</v>
      </c>
      <c r="E50" s="1">
        <f t="shared" si="8"/>
        <v>6.9209999999999994</v>
      </c>
      <c r="F50" s="17">
        <f t="shared" si="9"/>
        <v>5.5309999999999988</v>
      </c>
      <c r="G50" s="9">
        <f t="shared" si="10"/>
        <v>79.916197081346624</v>
      </c>
      <c r="H50" s="9"/>
      <c r="I50" s="9"/>
      <c r="J50" s="9"/>
      <c r="K50" s="20"/>
      <c r="L50" s="9"/>
    </row>
    <row r="51" spans="1:12" ht="15.75" customHeight="1" x14ac:dyDescent="0.35">
      <c r="A51" s="13">
        <v>6</v>
      </c>
      <c r="B51" s="15">
        <v>24.577000000000002</v>
      </c>
      <c r="C51" s="15">
        <v>26.469000000000001</v>
      </c>
      <c r="D51" s="15">
        <v>25.939</v>
      </c>
      <c r="E51" s="1">
        <f t="shared" si="8"/>
        <v>1.8919999999999995</v>
      </c>
      <c r="F51" s="17">
        <f t="shared" si="9"/>
        <v>1.3619999999999983</v>
      </c>
      <c r="G51" s="9">
        <f t="shared" si="10"/>
        <v>71.987315010570754</v>
      </c>
      <c r="H51" s="9"/>
      <c r="I51" s="9"/>
      <c r="J51" s="9"/>
      <c r="K51" s="9"/>
      <c r="L51" s="9"/>
    </row>
    <row r="52" spans="1:12" ht="15.75" customHeight="1" x14ac:dyDescent="0.35">
      <c r="A52" s="13">
        <v>7</v>
      </c>
      <c r="B52" s="15">
        <v>23.837</v>
      </c>
      <c r="C52" s="15">
        <v>34.515999999999998</v>
      </c>
      <c r="D52" s="15">
        <v>32.582000000000001</v>
      </c>
      <c r="E52" s="1">
        <f t="shared" si="8"/>
        <v>10.678999999999998</v>
      </c>
      <c r="F52" s="17">
        <f t="shared" si="9"/>
        <v>8.745000000000001</v>
      </c>
      <c r="G52" s="9">
        <f t="shared" si="10"/>
        <v>81.889690045884464</v>
      </c>
      <c r="H52" s="9"/>
      <c r="I52" s="9"/>
      <c r="J52" s="9"/>
      <c r="K52" s="9"/>
      <c r="L52" s="9"/>
    </row>
    <row r="53" spans="1:12" ht="15.75" customHeight="1" x14ac:dyDescent="0.35">
      <c r="A53" s="9"/>
      <c r="B53" s="7"/>
      <c r="C53" s="13"/>
      <c r="D53" s="13"/>
      <c r="E53" s="1"/>
      <c r="F53" s="17"/>
      <c r="G53" s="9"/>
      <c r="H53" s="9"/>
      <c r="I53" s="9"/>
      <c r="J53" s="29"/>
      <c r="K53" s="9"/>
      <c r="L53" s="9"/>
    </row>
    <row r="54" spans="1:12" ht="15.75" customHeight="1" x14ac:dyDescent="0.35">
      <c r="A54" s="9"/>
      <c r="B54" s="7"/>
      <c r="C54" s="9"/>
      <c r="D54" s="9"/>
      <c r="E54" s="9"/>
      <c r="F54" s="9"/>
      <c r="G54" s="22"/>
      <c r="H54" s="22"/>
      <c r="I54" s="9"/>
      <c r="J54" s="9"/>
      <c r="K54" s="9"/>
      <c r="L54" s="9"/>
    </row>
    <row r="55" spans="1:12" ht="15.75" customHeight="1" x14ac:dyDescent="0.35">
      <c r="A55" s="23" t="s">
        <v>29</v>
      </c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 ht="15.75" customHeight="1" x14ac:dyDescent="0.35">
      <c r="A56" s="12" t="s">
        <v>25</v>
      </c>
      <c r="B56" s="12" t="s">
        <v>15</v>
      </c>
      <c r="C56" s="12" t="s">
        <v>16</v>
      </c>
      <c r="D56" s="12" t="s">
        <v>17</v>
      </c>
      <c r="E56" s="12" t="s">
        <v>26</v>
      </c>
      <c r="F56" s="12" t="s">
        <v>27</v>
      </c>
      <c r="G56" s="24" t="s">
        <v>31</v>
      </c>
      <c r="H56" s="30"/>
      <c r="I56" s="9"/>
      <c r="J56" s="29"/>
      <c r="K56" s="9"/>
      <c r="L56" s="9"/>
    </row>
    <row r="57" spans="1:12" ht="15.75" customHeight="1" x14ac:dyDescent="0.35">
      <c r="A57" s="13">
        <v>1</v>
      </c>
      <c r="B57" s="27">
        <v>25.359000000000002</v>
      </c>
      <c r="C57" s="27">
        <v>38.78</v>
      </c>
      <c r="D57" s="15">
        <v>35.905999999999999</v>
      </c>
      <c r="E57" s="1">
        <f t="shared" ref="E57:E63" si="11">(C57-B57)</f>
        <v>13.420999999999999</v>
      </c>
      <c r="F57" s="17">
        <f t="shared" ref="F57:F63" si="12">(D57-B57)</f>
        <v>10.546999999999997</v>
      </c>
      <c r="G57" s="1">
        <f t="shared" ref="G57:G63" si="13">+F57/E57*100</f>
        <v>78.585798375679886</v>
      </c>
      <c r="H57" s="9"/>
      <c r="I57" s="9"/>
      <c r="J57" s="29"/>
      <c r="K57" s="9"/>
      <c r="L57" s="9"/>
    </row>
    <row r="58" spans="1:12" ht="15.75" customHeight="1" x14ac:dyDescent="0.35">
      <c r="A58" s="13">
        <v>2</v>
      </c>
      <c r="B58" s="27">
        <v>24.736999999999998</v>
      </c>
      <c r="C58" s="27">
        <v>25.038</v>
      </c>
      <c r="D58" s="15">
        <v>24.843</v>
      </c>
      <c r="E58" s="1">
        <f t="shared" si="11"/>
        <v>0.30100000000000193</v>
      </c>
      <c r="F58" s="17">
        <f t="shared" si="12"/>
        <v>0.10600000000000165</v>
      </c>
      <c r="G58" s="9">
        <f t="shared" si="13"/>
        <v>35.215946843854141</v>
      </c>
      <c r="H58" s="9" t="s">
        <v>32</v>
      </c>
      <c r="I58" s="9"/>
      <c r="J58" s="29"/>
      <c r="K58" s="9"/>
      <c r="L58" s="9"/>
    </row>
    <row r="59" spans="1:12" ht="15.75" customHeight="1" x14ac:dyDescent="0.35">
      <c r="A59" s="13">
        <v>3</v>
      </c>
      <c r="B59" s="27">
        <v>24.692</v>
      </c>
      <c r="C59" s="27">
        <v>29.951000000000001</v>
      </c>
      <c r="D59" s="15">
        <v>28.835999999999999</v>
      </c>
      <c r="E59" s="1">
        <f t="shared" si="11"/>
        <v>5.2590000000000003</v>
      </c>
      <c r="F59" s="17">
        <f t="shared" si="12"/>
        <v>4.1439999999999984</v>
      </c>
      <c r="G59" s="9">
        <f t="shared" si="13"/>
        <v>78.798250617988174</v>
      </c>
      <c r="H59" s="9"/>
      <c r="I59" s="9"/>
      <c r="J59" s="29"/>
      <c r="K59" s="9"/>
      <c r="L59" s="9"/>
    </row>
    <row r="60" spans="1:12" ht="15.75" customHeight="1" x14ac:dyDescent="0.35">
      <c r="A60" s="13">
        <v>4</v>
      </c>
      <c r="B60" s="15">
        <v>23.971</v>
      </c>
      <c r="C60" s="15">
        <v>55.77</v>
      </c>
      <c r="D60" s="15">
        <v>50.389000000000003</v>
      </c>
      <c r="E60" s="1">
        <f t="shared" si="11"/>
        <v>31.799000000000003</v>
      </c>
      <c r="F60" s="17">
        <f t="shared" si="12"/>
        <v>26.418000000000003</v>
      </c>
      <c r="G60" s="9">
        <f t="shared" si="13"/>
        <v>83.078084216484797</v>
      </c>
      <c r="H60" s="9"/>
      <c r="I60" s="9"/>
      <c r="J60" s="29"/>
      <c r="K60" s="9"/>
      <c r="L60" s="9"/>
    </row>
    <row r="61" spans="1:12" ht="15.75" customHeight="1" x14ac:dyDescent="0.35">
      <c r="A61" s="13">
        <v>5</v>
      </c>
      <c r="B61" s="27">
        <v>24.423999999999999</v>
      </c>
      <c r="C61" s="27">
        <v>32.591000000000001</v>
      </c>
      <c r="D61" s="15">
        <v>31.027999999999999</v>
      </c>
      <c r="E61" s="1">
        <f t="shared" si="11"/>
        <v>8.1670000000000016</v>
      </c>
      <c r="F61" s="17">
        <f t="shared" si="12"/>
        <v>6.6039999999999992</v>
      </c>
      <c r="G61" s="9">
        <f t="shared" si="13"/>
        <v>80.862005632423134</v>
      </c>
      <c r="H61" s="9"/>
      <c r="I61" s="9"/>
      <c r="J61" s="29"/>
      <c r="K61" s="9"/>
      <c r="L61" s="29"/>
    </row>
    <row r="62" spans="1:12" ht="15.75" customHeight="1" x14ac:dyDescent="0.35">
      <c r="A62" s="13">
        <v>6</v>
      </c>
      <c r="B62" s="13"/>
      <c r="C62" s="13"/>
      <c r="D62" s="13"/>
      <c r="E62" s="1">
        <f t="shared" si="11"/>
        <v>0</v>
      </c>
      <c r="F62" s="17">
        <f t="shared" si="12"/>
        <v>0</v>
      </c>
      <c r="G62" s="9" t="e">
        <f t="shared" si="13"/>
        <v>#DIV/0!</v>
      </c>
      <c r="H62" s="9"/>
      <c r="I62" s="9"/>
      <c r="J62" s="29"/>
      <c r="K62" s="9"/>
      <c r="L62" s="29"/>
    </row>
    <row r="63" spans="1:12" ht="15.75" customHeight="1" x14ac:dyDescent="0.35">
      <c r="A63" s="13">
        <v>7</v>
      </c>
      <c r="B63" s="27">
        <v>24.571999999999999</v>
      </c>
      <c r="C63" s="27">
        <v>31.087</v>
      </c>
      <c r="D63" s="15">
        <v>29.768999999999998</v>
      </c>
      <c r="E63" s="1">
        <f t="shared" si="11"/>
        <v>6.5150000000000006</v>
      </c>
      <c r="F63" s="17">
        <f t="shared" si="12"/>
        <v>5.1969999999999992</v>
      </c>
      <c r="G63" s="9">
        <f t="shared" si="13"/>
        <v>79.769762087490392</v>
      </c>
      <c r="H63" s="9"/>
      <c r="I63" s="9"/>
      <c r="J63" s="29"/>
      <c r="K63" s="9"/>
      <c r="L63" s="9"/>
    </row>
    <row r="64" spans="1:12" ht="15.75" customHeight="1" x14ac:dyDescent="0.35">
      <c r="A64" s="9"/>
      <c r="B64" s="9"/>
      <c r="C64" s="28"/>
      <c r="D64" s="13"/>
      <c r="E64" s="1"/>
      <c r="F64" s="17"/>
      <c r="G64" s="9"/>
      <c r="H64" s="9"/>
      <c r="I64" s="9"/>
      <c r="J64" s="29"/>
      <c r="K64" s="9"/>
      <c r="L64" s="9"/>
    </row>
    <row r="65" spans="1:12" ht="15.75" customHeight="1" x14ac:dyDescent="0.35">
      <c r="K65" s="9"/>
      <c r="L65" s="9"/>
    </row>
    <row r="66" spans="1:12" ht="15.75" customHeight="1" x14ac:dyDescent="0.35">
      <c r="A66" s="1"/>
      <c r="B66" s="1"/>
      <c r="C66" s="1"/>
      <c r="D66" s="1"/>
      <c r="E66" s="17"/>
      <c r="K66" s="9"/>
      <c r="L66" s="9"/>
    </row>
    <row r="67" spans="1:12" ht="15.75" customHeight="1" x14ac:dyDescent="0.35">
      <c r="K67" s="9"/>
      <c r="L67" s="9"/>
    </row>
    <row r="68" spans="1:12" ht="15.75" customHeight="1" x14ac:dyDescent="0.35">
      <c r="K68" s="9"/>
      <c r="L68" s="9"/>
    </row>
    <row r="69" spans="1:12" ht="15.75" customHeight="1" x14ac:dyDescent="0.35">
      <c r="K69" s="9"/>
      <c r="L69" s="9"/>
    </row>
    <row r="70" spans="1:12" ht="15.75" customHeight="1" x14ac:dyDescent="0.35">
      <c r="K70" s="9"/>
      <c r="L70" s="9"/>
    </row>
    <row r="71" spans="1:12" ht="15.75" customHeight="1" x14ac:dyDescent="0.35">
      <c r="K71" s="9"/>
      <c r="L71" s="9"/>
    </row>
    <row r="72" spans="1:12" ht="15.75" customHeight="1" x14ac:dyDescent="0.35"/>
    <row r="73" spans="1:12" ht="15.75" customHeight="1" x14ac:dyDescent="0.35"/>
    <row r="74" spans="1:12" ht="15.75" customHeight="1" x14ac:dyDescent="0.35"/>
    <row r="75" spans="1:12" ht="15.75" customHeight="1" x14ac:dyDescent="0.35"/>
    <row r="76" spans="1:12" ht="15.75" customHeight="1" x14ac:dyDescent="0.35"/>
    <row r="77" spans="1:12" ht="15.75" customHeight="1" x14ac:dyDescent="0.35"/>
    <row r="78" spans="1:12" ht="15.75" customHeight="1" x14ac:dyDescent="0.35"/>
    <row r="79" spans="1:12" ht="15.75" customHeight="1" x14ac:dyDescent="0.35"/>
    <row r="80" spans="1:12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5" ht="14.5" x14ac:dyDescent="0.35">
      <c r="A1" s="1" t="s">
        <v>33</v>
      </c>
    </row>
    <row r="2" spans="1:5" ht="14.5" x14ac:dyDescent="0.35">
      <c r="A2" s="1" t="s">
        <v>34</v>
      </c>
      <c r="B2" s="1">
        <v>1</v>
      </c>
      <c r="C2" s="1">
        <v>2</v>
      </c>
      <c r="D2" s="1">
        <v>3</v>
      </c>
    </row>
    <row r="3" spans="1:5" ht="14.5" x14ac:dyDescent="0.35">
      <c r="A3" s="1">
        <v>1</v>
      </c>
      <c r="B3" s="32">
        <v>51</v>
      </c>
      <c r="C3" s="33">
        <v>50</v>
      </c>
      <c r="E3" s="1">
        <f t="shared" ref="E3:E10" si="0">AVERAGE(B3:D3)</f>
        <v>50.5</v>
      </c>
    </row>
    <row r="4" spans="1:5" ht="14.5" x14ac:dyDescent="0.35">
      <c r="A4" s="1">
        <v>2</v>
      </c>
      <c r="B4" s="32">
        <v>51</v>
      </c>
      <c r="C4" s="33">
        <v>50</v>
      </c>
      <c r="E4" s="1">
        <f t="shared" si="0"/>
        <v>50.5</v>
      </c>
    </row>
    <row r="5" spans="1:5" ht="14.5" x14ac:dyDescent="0.35">
      <c r="A5" s="1">
        <v>3</v>
      </c>
      <c r="B5" s="32">
        <v>50</v>
      </c>
      <c r="C5" s="33">
        <v>50</v>
      </c>
      <c r="E5" s="1">
        <f t="shared" si="0"/>
        <v>50</v>
      </c>
    </row>
    <row r="6" spans="1:5" ht="14.5" x14ac:dyDescent="0.35">
      <c r="A6" s="1">
        <v>4</v>
      </c>
      <c r="B6" s="32">
        <v>50</v>
      </c>
      <c r="C6" s="33">
        <v>48</v>
      </c>
      <c r="E6" s="1">
        <f t="shared" si="0"/>
        <v>49</v>
      </c>
    </row>
    <row r="7" spans="1:5" ht="14.5" x14ac:dyDescent="0.35">
      <c r="A7" s="1">
        <v>5</v>
      </c>
      <c r="B7" s="32">
        <v>50</v>
      </c>
      <c r="C7" s="33">
        <v>50</v>
      </c>
      <c r="E7" s="1">
        <f t="shared" si="0"/>
        <v>50</v>
      </c>
    </row>
    <row r="8" spans="1:5" ht="14.5" x14ac:dyDescent="0.35">
      <c r="A8" s="1">
        <v>6</v>
      </c>
      <c r="B8" s="32">
        <v>51</v>
      </c>
      <c r="C8" s="33">
        <v>51</v>
      </c>
      <c r="E8" s="1">
        <f t="shared" si="0"/>
        <v>51</v>
      </c>
    </row>
    <row r="9" spans="1:5" ht="14.5" x14ac:dyDescent="0.35">
      <c r="A9" s="1">
        <v>7</v>
      </c>
      <c r="B9" s="32">
        <v>48</v>
      </c>
      <c r="C9" s="33">
        <v>50</v>
      </c>
      <c r="E9" s="1">
        <f t="shared" si="0"/>
        <v>49</v>
      </c>
    </row>
    <row r="10" spans="1:5" ht="14.5" x14ac:dyDescent="0.35">
      <c r="A10" s="1">
        <v>8</v>
      </c>
      <c r="B10" s="32">
        <v>50</v>
      </c>
      <c r="C10" s="33">
        <v>51</v>
      </c>
      <c r="E10" s="1">
        <f t="shared" si="0"/>
        <v>50.5</v>
      </c>
    </row>
    <row r="11" spans="1:5" ht="14.5" x14ac:dyDescent="0.35">
      <c r="A11" s="1"/>
      <c r="B11" s="1"/>
      <c r="E11" s="1"/>
    </row>
    <row r="12" spans="1:5" ht="14.5" x14ac:dyDescent="0.35">
      <c r="A12" s="1"/>
      <c r="E12" s="1"/>
    </row>
    <row r="14" spans="1:5" ht="14.5" x14ac:dyDescent="0.35">
      <c r="A14" s="1" t="s">
        <v>35</v>
      </c>
      <c r="B14" s="1">
        <v>1</v>
      </c>
      <c r="C14" s="1">
        <v>2</v>
      </c>
      <c r="D14" s="1">
        <v>3</v>
      </c>
    </row>
    <row r="15" spans="1:5" ht="14.5" x14ac:dyDescent="0.35">
      <c r="A15" s="1">
        <v>11</v>
      </c>
      <c r="B15" s="32">
        <v>50</v>
      </c>
      <c r="C15" s="33">
        <v>49</v>
      </c>
      <c r="D15" s="33">
        <v>49</v>
      </c>
      <c r="E15" s="1">
        <f t="shared" ref="E15:E22" si="1">AVERAGE(B15:D15)</f>
        <v>49.333333333333336</v>
      </c>
    </row>
    <row r="16" spans="1:5" ht="14.5" x14ac:dyDescent="0.35">
      <c r="A16" s="1">
        <v>12</v>
      </c>
      <c r="B16" s="32">
        <v>51</v>
      </c>
      <c r="C16" s="33">
        <v>50</v>
      </c>
      <c r="E16" s="1">
        <f t="shared" si="1"/>
        <v>50.5</v>
      </c>
    </row>
    <row r="17" spans="1:12" ht="14.5" x14ac:dyDescent="0.35">
      <c r="A17" s="1">
        <v>13</v>
      </c>
      <c r="B17" s="32">
        <v>50</v>
      </c>
      <c r="C17" s="33">
        <v>48</v>
      </c>
      <c r="E17" s="1">
        <f t="shared" si="1"/>
        <v>49</v>
      </c>
    </row>
    <row r="18" spans="1:12" ht="14.5" x14ac:dyDescent="0.35">
      <c r="A18" s="1">
        <v>14</v>
      </c>
      <c r="B18" s="32">
        <v>48</v>
      </c>
      <c r="C18" s="33">
        <v>50</v>
      </c>
      <c r="E18" s="1">
        <f t="shared" si="1"/>
        <v>49</v>
      </c>
    </row>
    <row r="19" spans="1:12" ht="14.5" x14ac:dyDescent="0.35">
      <c r="A19" s="1">
        <v>15</v>
      </c>
      <c r="B19" s="32">
        <v>50</v>
      </c>
      <c r="C19" s="33">
        <v>50</v>
      </c>
      <c r="E19" s="1">
        <f t="shared" si="1"/>
        <v>50</v>
      </c>
    </row>
    <row r="20" spans="1:12" ht="14.5" x14ac:dyDescent="0.35">
      <c r="A20" s="1">
        <v>16</v>
      </c>
      <c r="B20" s="32">
        <v>50</v>
      </c>
      <c r="C20" s="33">
        <v>50</v>
      </c>
      <c r="E20" s="1">
        <f t="shared" si="1"/>
        <v>50</v>
      </c>
    </row>
    <row r="21" spans="1:12" ht="15.75" customHeight="1" x14ac:dyDescent="0.35">
      <c r="A21" s="1">
        <v>17</v>
      </c>
      <c r="B21" s="32">
        <v>50</v>
      </c>
      <c r="C21" s="33">
        <v>50</v>
      </c>
      <c r="E21" s="1">
        <f t="shared" si="1"/>
        <v>50</v>
      </c>
      <c r="K21" s="34" t="s">
        <v>36</v>
      </c>
    </row>
    <row r="22" spans="1:12" ht="15.75" customHeight="1" x14ac:dyDescent="0.35">
      <c r="A22" s="1">
        <v>18</v>
      </c>
      <c r="B22" s="32">
        <v>48</v>
      </c>
      <c r="C22" s="33">
        <v>50</v>
      </c>
      <c r="D22" s="33">
        <v>50</v>
      </c>
      <c r="E22" s="1">
        <f t="shared" si="1"/>
        <v>49.333333333333336</v>
      </c>
      <c r="K22" s="15">
        <v>1.5</v>
      </c>
    </row>
    <row r="23" spans="1:12" ht="15.75" customHeight="1" x14ac:dyDescent="0.35">
      <c r="A23" s="1"/>
      <c r="B23" s="1"/>
      <c r="E23" s="1"/>
      <c r="H23" s="1" t="s">
        <v>37</v>
      </c>
      <c r="I23" s="1" t="s">
        <v>38</v>
      </c>
      <c r="J23" s="1" t="s">
        <v>39</v>
      </c>
      <c r="L23" s="23" t="s">
        <v>40</v>
      </c>
    </row>
    <row r="24" spans="1:12" ht="15.75" customHeight="1" x14ac:dyDescent="0.35">
      <c r="A24" s="1"/>
      <c r="E24" s="1"/>
      <c r="H24" s="22">
        <f>AVERAGE(E15:E24,E3:E12)</f>
        <v>49.854166666666671</v>
      </c>
      <c r="I24" s="1">
        <f>(H24*3600/15)</f>
        <v>11965.000000000002</v>
      </c>
      <c r="J24" s="22">
        <f>I24/1000</f>
        <v>11.965000000000002</v>
      </c>
      <c r="L24" s="1">
        <f>J24*K22</f>
        <v>17.947500000000002</v>
      </c>
    </row>
    <row r="25" spans="1:12" ht="15.75" customHeight="1" x14ac:dyDescent="0.35"/>
    <row r="26" spans="1:12" ht="15.75" customHeight="1" x14ac:dyDescent="0.35"/>
    <row r="27" spans="1:12" ht="15.75" customHeight="1" x14ac:dyDescent="0.35"/>
    <row r="28" spans="1:12" ht="15.75" customHeight="1" x14ac:dyDescent="0.35"/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92"/>
  <sheetViews>
    <sheetView tabSelected="1" workbookViewId="0">
      <selection activeCell="C10" sqref="C10"/>
    </sheetView>
  </sheetViews>
  <sheetFormatPr defaultColWidth="14.453125" defaultRowHeight="15" customHeight="1" x14ac:dyDescent="0.35"/>
  <cols>
    <col min="1" max="1" width="22" customWidth="1"/>
    <col min="2" max="2" width="11.453125" customWidth="1"/>
    <col min="3" max="3" width="15.81640625" customWidth="1"/>
    <col min="4" max="5" width="10.54296875" customWidth="1"/>
    <col min="6" max="6" width="11.7265625" customWidth="1"/>
    <col min="7" max="7" width="7.81640625" customWidth="1"/>
    <col min="8" max="8" width="9" customWidth="1"/>
    <col min="9" max="9" width="7.453125" customWidth="1"/>
    <col min="10" max="10" width="9.453125" customWidth="1"/>
    <col min="11" max="11" width="10.54296875" customWidth="1"/>
    <col min="12" max="12" width="6.54296875" customWidth="1"/>
    <col min="13" max="13" width="8" customWidth="1"/>
    <col min="14" max="14" width="11.26953125" customWidth="1"/>
    <col min="15" max="15" width="12.81640625" customWidth="1"/>
    <col min="16" max="16" width="7.81640625" customWidth="1"/>
    <col min="17" max="17" width="7.08984375" customWidth="1"/>
    <col min="18" max="19" width="7" customWidth="1"/>
    <col min="20" max="20" width="9.7265625" customWidth="1"/>
    <col min="21" max="21" width="10" customWidth="1"/>
    <col min="22" max="22" width="9.54296875" customWidth="1"/>
    <col min="23" max="23" width="10.453125" customWidth="1"/>
    <col min="24" max="24" width="12.453125" customWidth="1"/>
    <col min="25" max="26" width="8.26953125" customWidth="1"/>
    <col min="27" max="28" width="6.453125" customWidth="1"/>
    <col min="29" max="29" width="6.26953125" customWidth="1"/>
    <col min="30" max="30" width="10" customWidth="1"/>
    <col min="31" max="31" width="8.26953125" customWidth="1"/>
    <col min="32" max="32" width="7.453125" customWidth="1"/>
    <col min="33" max="34" width="7.26953125" customWidth="1"/>
    <col min="35" max="35" width="6.26953125" customWidth="1"/>
    <col min="36" max="36" width="7.08984375" customWidth="1"/>
    <col min="37" max="37" width="8.81640625" customWidth="1"/>
    <col min="38" max="38" width="7.7265625" customWidth="1"/>
    <col min="39" max="39" width="6.81640625" customWidth="1"/>
    <col min="40" max="41" width="11.453125" customWidth="1"/>
    <col min="42" max="42" width="5.7265625" customWidth="1"/>
    <col min="43" max="43" width="9.81640625" customWidth="1"/>
    <col min="44" max="44" width="15.7265625" customWidth="1"/>
    <col min="45" max="48" width="11.453125" customWidth="1"/>
  </cols>
  <sheetData>
    <row r="1" spans="1:48" ht="12.75" customHeight="1" x14ac:dyDescent="0.35">
      <c r="A1" s="35"/>
      <c r="B1" s="35"/>
      <c r="C1" s="9" t="s">
        <v>41</v>
      </c>
      <c r="D1" s="36">
        <v>44861</v>
      </c>
      <c r="E1" s="35"/>
      <c r="F1" s="35"/>
      <c r="G1" s="35"/>
      <c r="H1" s="37" t="s">
        <v>42</v>
      </c>
      <c r="I1" s="35" t="s">
        <v>43</v>
      </c>
      <c r="J1" s="38">
        <v>0.41666666666666669</v>
      </c>
      <c r="K1" s="35" t="s">
        <v>44</v>
      </c>
      <c r="L1" s="38">
        <v>0.47916666666666669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</row>
    <row r="2" spans="1:48" ht="12.75" customHeight="1" x14ac:dyDescent="0.35">
      <c r="A2" s="35"/>
      <c r="B2" s="35"/>
      <c r="C2" s="9" t="s">
        <v>45</v>
      </c>
      <c r="D2" s="35" t="s">
        <v>30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</row>
    <row r="3" spans="1:48" ht="12.75" customHeight="1" x14ac:dyDescent="0.35">
      <c r="A3" s="35"/>
      <c r="B3" s="35"/>
      <c r="C3" s="9" t="s">
        <v>46</v>
      </c>
      <c r="D3" s="35" t="s">
        <v>10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 t="s">
        <v>47</v>
      </c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 spans="1:48" ht="12.75" customHeight="1" x14ac:dyDescent="0.35">
      <c r="A4" s="35"/>
      <c r="B4" s="35"/>
      <c r="C4" s="35"/>
      <c r="D4" s="35"/>
      <c r="E4" s="35"/>
      <c r="F4" s="35" t="s">
        <v>48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 t="s">
        <v>49</v>
      </c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</row>
    <row r="5" spans="1:48" ht="12.75" customHeight="1" x14ac:dyDescent="0.35">
      <c r="A5" s="34"/>
      <c r="B5" s="39" t="s">
        <v>50</v>
      </c>
      <c r="C5" s="10"/>
      <c r="D5" s="35"/>
      <c r="E5" s="35"/>
      <c r="F5" s="35">
        <v>0.62</v>
      </c>
      <c r="G5" s="35"/>
      <c r="H5" s="35"/>
      <c r="I5" s="35"/>
      <c r="J5" s="35"/>
      <c r="K5" s="35"/>
      <c r="L5" s="35" t="s">
        <v>51</v>
      </c>
      <c r="M5" s="35" t="s">
        <v>51</v>
      </c>
      <c r="N5" s="35"/>
      <c r="O5" s="35"/>
      <c r="P5" s="35"/>
      <c r="Q5" s="35"/>
      <c r="R5" s="35"/>
      <c r="S5" s="35"/>
      <c r="T5" s="35"/>
      <c r="U5" s="35" t="s">
        <v>51</v>
      </c>
      <c r="V5" s="35" t="s">
        <v>51</v>
      </c>
      <c r="W5" s="35"/>
      <c r="X5" s="35"/>
      <c r="Y5" s="35"/>
      <c r="Z5" s="40" t="s">
        <v>52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2"/>
      <c r="AS5" s="35"/>
      <c r="AT5" s="35"/>
      <c r="AU5" s="35"/>
      <c r="AV5" s="35"/>
    </row>
    <row r="6" spans="1:48" ht="12.75" customHeight="1" x14ac:dyDescent="0.4">
      <c r="A6" s="35"/>
      <c r="B6" s="10" t="s">
        <v>53</v>
      </c>
      <c r="C6" s="43" t="s">
        <v>54</v>
      </c>
      <c r="D6" s="44" t="s">
        <v>55</v>
      </c>
      <c r="E6" s="44"/>
      <c r="F6" s="45" t="s">
        <v>56</v>
      </c>
      <c r="G6" s="40" t="s">
        <v>57</v>
      </c>
      <c r="H6" s="40" t="s">
        <v>58</v>
      </c>
      <c r="I6" s="40" t="s">
        <v>59</v>
      </c>
      <c r="J6" s="40" t="s">
        <v>60</v>
      </c>
      <c r="K6" s="40" t="s">
        <v>61</v>
      </c>
      <c r="L6" s="40" t="s">
        <v>62</v>
      </c>
      <c r="M6" s="40" t="s">
        <v>63</v>
      </c>
      <c r="N6" s="35"/>
      <c r="O6" s="45" t="s">
        <v>64</v>
      </c>
      <c r="P6" s="40" t="s">
        <v>57</v>
      </c>
      <c r="Q6" s="40" t="s">
        <v>58</v>
      </c>
      <c r="R6" s="40" t="s">
        <v>59</v>
      </c>
      <c r="S6" s="40" t="s">
        <v>65</v>
      </c>
      <c r="T6" s="40" t="s">
        <v>66</v>
      </c>
      <c r="U6" s="40" t="s">
        <v>67</v>
      </c>
      <c r="V6" s="40" t="s">
        <v>68</v>
      </c>
      <c r="W6" s="35" t="s">
        <v>69</v>
      </c>
      <c r="X6" s="35" t="s">
        <v>70</v>
      </c>
      <c r="Y6" s="34"/>
      <c r="Z6" s="45" t="s">
        <v>63</v>
      </c>
      <c r="AA6" s="46" t="s">
        <v>62</v>
      </c>
      <c r="AB6" s="45" t="s">
        <v>68</v>
      </c>
      <c r="AC6" s="45" t="s">
        <v>67</v>
      </c>
      <c r="AE6" s="45" t="s">
        <v>71</v>
      </c>
      <c r="AF6" s="45" t="s">
        <v>72</v>
      </c>
      <c r="AG6" s="45" t="s">
        <v>73</v>
      </c>
      <c r="AH6" s="45" t="s">
        <v>74</v>
      </c>
      <c r="AI6" s="45" t="s">
        <v>75</v>
      </c>
      <c r="AJ6" s="45" t="s">
        <v>69</v>
      </c>
      <c r="AK6" s="45" t="s">
        <v>76</v>
      </c>
      <c r="AL6" s="45" t="s">
        <v>77</v>
      </c>
      <c r="AM6" s="45" t="s">
        <v>78</v>
      </c>
      <c r="AN6" s="45" t="s">
        <v>79</v>
      </c>
      <c r="AO6" s="45" t="s">
        <v>80</v>
      </c>
      <c r="AP6" s="45" t="s">
        <v>81</v>
      </c>
      <c r="AQ6" s="45" t="s">
        <v>82</v>
      </c>
      <c r="AR6" s="45" t="s">
        <v>83</v>
      </c>
      <c r="AS6" s="35"/>
      <c r="AT6" s="35"/>
      <c r="AU6" s="35"/>
      <c r="AV6" s="35"/>
    </row>
    <row r="7" spans="1:48" ht="12.75" customHeight="1" x14ac:dyDescent="0.35">
      <c r="A7" s="47"/>
      <c r="B7" s="116">
        <v>55.98</v>
      </c>
      <c r="C7" s="49">
        <f>'Length&amp;weight'!F3</f>
        <v>2.0564999999999998</v>
      </c>
      <c r="D7" s="50">
        <v>1.5</v>
      </c>
      <c r="E7" s="9" t="s">
        <v>84</v>
      </c>
      <c r="F7" s="40">
        <v>1</v>
      </c>
      <c r="G7" s="17">
        <f>+'Data 8.0'!E41</f>
        <v>7.1379999999999981</v>
      </c>
      <c r="H7" s="17">
        <f>+'Data 8.0'!F41</f>
        <v>5.8999999999999986</v>
      </c>
      <c r="I7" s="51">
        <f t="shared" ref="I7:I13" si="0">G7-H7</f>
        <v>1.2379999999999995</v>
      </c>
      <c r="J7" s="52">
        <f t="shared" ref="J7:J13" si="1">I7*100/G7</f>
        <v>17.343793779770241</v>
      </c>
      <c r="K7" s="40">
        <f t="shared" ref="K7:K13" si="2">G7/D7</f>
        <v>4.7586666666666657</v>
      </c>
      <c r="L7" s="40">
        <f t="shared" ref="L7:L13" si="3">I7/D7</f>
        <v>0.82533333333333303</v>
      </c>
      <c r="M7" s="40">
        <f t="shared" ref="M7:M13" si="4">H7/D7</f>
        <v>3.9333333333333322</v>
      </c>
      <c r="N7" s="35"/>
      <c r="O7" s="40">
        <v>1</v>
      </c>
      <c r="P7" s="53">
        <f>+'Data 8.0'!E52</f>
        <v>1.6670000000000016</v>
      </c>
      <c r="Q7" s="53">
        <f>+'Data 8.0'!F52</f>
        <v>1.2880000000000003</v>
      </c>
      <c r="R7" s="54">
        <f t="shared" ref="R7:R13" si="5">P7-Q7</f>
        <v>0.37900000000000134</v>
      </c>
      <c r="S7" s="55">
        <f t="shared" ref="S7:S13" si="6">R7*100/P7</f>
        <v>22.735452909418175</v>
      </c>
      <c r="T7" s="54">
        <f>P7/D7</f>
        <v>1.1113333333333344</v>
      </c>
      <c r="U7" s="55">
        <f t="shared" ref="U7:U13" si="7">R7/D7</f>
        <v>0.25266666666666754</v>
      </c>
      <c r="V7" s="54">
        <f t="shared" ref="V7:V13" si="8">Q7/D7</f>
        <v>0.8586666666666668</v>
      </c>
      <c r="W7" s="56">
        <f t="shared" ref="W7:W13" si="9">(V7+M7)/$AJ$37</f>
        <v>2.0672993960310562</v>
      </c>
      <c r="X7" s="57">
        <f t="shared" ref="X7:X13" si="10">W7*$AI$37</f>
        <v>7.5497773943054289</v>
      </c>
      <c r="Y7" s="58">
        <f t="shared" ref="Y7:Y13" si="11">W7/B7*1000</f>
        <v>36.929249661147843</v>
      </c>
      <c r="Z7" s="59">
        <f t="shared" ref="Z7:Z13" si="12">M7*(0.1/C7)^$F$5</f>
        <v>0.60342173607690952</v>
      </c>
      <c r="AA7" s="60">
        <f t="shared" ref="AA7:AA13" si="13">L7*(0.1/C7)^$F$5</f>
        <v>0.12661628970562946</v>
      </c>
      <c r="AB7" s="60">
        <f t="shared" ref="AB7:AB13" si="14">V7*(0.1/C7)^$F$5</f>
        <v>0.13173003323170504</v>
      </c>
      <c r="AC7" s="60">
        <f t="shared" ref="AC7:AC13" si="15">U7*(0.1/C7)^$F$5</f>
        <v>3.8762175927652465E-2</v>
      </c>
      <c r="AD7" s="61"/>
      <c r="AE7" s="62">
        <f t="shared" ref="AE7:AE13" si="16">AC7/AG7</f>
        <v>0.22735452909418175</v>
      </c>
      <c r="AF7" s="60">
        <f t="shared" ref="AF7:AF13" si="17">$AL$37/100</f>
        <v>0.36571180378634494</v>
      </c>
      <c r="AG7" s="60">
        <f t="shared" ref="AG7:AG13" si="18">AB7+AC7</f>
        <v>0.17049220915935751</v>
      </c>
      <c r="AH7" s="60">
        <f t="shared" ref="AH7:AH13" si="19">1-(AE7/AF7)</f>
        <v>0.37832324048526988</v>
      </c>
      <c r="AI7" s="60">
        <f t="shared" ref="AI7:AI13" si="20">Z7+AB7</f>
        <v>0.73515176930861459</v>
      </c>
      <c r="AJ7" s="60">
        <f t="shared" ref="AJ7:AJ13" si="21">AI7/$AJ$37</f>
        <v>0.31714916708740853</v>
      </c>
      <c r="AK7" s="60">
        <f t="shared" ref="AK7:AK13" si="22">AJ7*$AI$37</f>
        <v>1.1582287582032178</v>
      </c>
      <c r="AL7" s="60">
        <f t="shared" ref="AL7:AL13" si="23">(AG7/AK7)*100</f>
        <v>14.720080808893513</v>
      </c>
      <c r="AM7" s="60">
        <f t="shared" ref="AM7:AM13" si="24">AK7-AG7</f>
        <v>0.98773654904386032</v>
      </c>
      <c r="AN7" s="60">
        <f t="shared" ref="AN7:AN13" si="25">AJ7*$AK$37</f>
        <v>0.42307698889460321</v>
      </c>
      <c r="AO7" s="60">
        <f t="shared" ref="AO7:AO13" si="26">AN7-AC7</f>
        <v>0.38431481296695075</v>
      </c>
      <c r="AP7" s="60">
        <f t="shared" ref="AP7:AP13" si="27">AO7/AM7</f>
        <v>0.389086354391737</v>
      </c>
      <c r="AQ7" s="63">
        <f t="shared" ref="AQ7:AQ13" si="28">AO7-AA7</f>
        <v>0.25769852326132126</v>
      </c>
      <c r="AR7" s="63">
        <f t="shared" ref="AR7:AR13" si="29">AQ7/AO7</f>
        <v>0.67054017843304448</v>
      </c>
      <c r="AS7" s="35"/>
      <c r="AT7" s="35"/>
      <c r="AU7" s="35"/>
      <c r="AV7" s="35"/>
    </row>
    <row r="8" spans="1:48" ht="12.75" customHeight="1" x14ac:dyDescent="0.35">
      <c r="A8" s="47"/>
      <c r="B8" s="116">
        <v>53.76</v>
      </c>
      <c r="C8" s="49">
        <f>'Length&amp;weight'!F4</f>
        <v>2.1796000000000006</v>
      </c>
      <c r="D8" s="50">
        <v>1.5</v>
      </c>
      <c r="E8" s="64" t="s">
        <v>85</v>
      </c>
      <c r="F8" s="40">
        <v>2</v>
      </c>
      <c r="G8" s="17">
        <f>+'Data 8.0'!E42</f>
        <v>7.9150000000000027</v>
      </c>
      <c r="H8" s="17">
        <f>+'Data 8.0'!F42</f>
        <v>6.5240000000000045</v>
      </c>
      <c r="I8" s="51">
        <f t="shared" si="0"/>
        <v>1.3909999999999982</v>
      </c>
      <c r="J8" s="52">
        <f t="shared" si="1"/>
        <v>17.57422615287426</v>
      </c>
      <c r="K8" s="40">
        <f t="shared" si="2"/>
        <v>5.2766666666666682</v>
      </c>
      <c r="L8" s="40">
        <f t="shared" si="3"/>
        <v>0.92733333333333212</v>
      </c>
      <c r="M8" s="40">
        <f t="shared" si="4"/>
        <v>4.3493333333333366</v>
      </c>
      <c r="N8" s="35"/>
      <c r="O8" s="40">
        <v>2</v>
      </c>
      <c r="P8" s="53">
        <f>+'Data 8.0'!E53</f>
        <v>16.315000000000001</v>
      </c>
      <c r="Q8" s="53">
        <f>+'Data 8.0'!F53</f>
        <v>13.687000000000001</v>
      </c>
      <c r="R8" s="54">
        <f t="shared" si="5"/>
        <v>2.6280000000000001</v>
      </c>
      <c r="S8" s="55">
        <f t="shared" si="6"/>
        <v>16.107876187557462</v>
      </c>
      <c r="T8" s="54">
        <f t="shared" ref="T8:T13" si="30">P8/$D$7</f>
        <v>10.876666666666667</v>
      </c>
      <c r="U8" s="55">
        <f t="shared" si="7"/>
        <v>1.752</v>
      </c>
      <c r="V8" s="54">
        <f t="shared" si="8"/>
        <v>9.124666666666668</v>
      </c>
      <c r="W8" s="56">
        <f t="shared" si="9"/>
        <v>5.8127696289904982</v>
      </c>
      <c r="X8" s="57">
        <f t="shared" si="10"/>
        <v>21.228234685073335</v>
      </c>
      <c r="Y8" s="58">
        <f t="shared" si="11"/>
        <v>108.12443506306731</v>
      </c>
      <c r="Z8" s="65">
        <f t="shared" si="12"/>
        <v>0.6436193283368099</v>
      </c>
      <c r="AA8" s="66">
        <f t="shared" si="13"/>
        <v>0.13722784882227171</v>
      </c>
      <c r="AB8" s="66">
        <f t="shared" si="14"/>
        <v>1.3502786246085088</v>
      </c>
      <c r="AC8" s="66">
        <f t="shared" si="15"/>
        <v>0.25926296671813842</v>
      </c>
      <c r="AD8" s="61"/>
      <c r="AE8" s="67">
        <f t="shared" si="16"/>
        <v>0.1610787618755746</v>
      </c>
      <c r="AF8" s="66">
        <f t="shared" si="17"/>
        <v>0.36571180378634494</v>
      </c>
      <c r="AG8" s="66">
        <f t="shared" si="18"/>
        <v>1.6095415913266473</v>
      </c>
      <c r="AH8" s="66">
        <f t="shared" si="19"/>
        <v>0.55954727135446913</v>
      </c>
      <c r="AI8" s="66">
        <f t="shared" si="20"/>
        <v>1.9938979529453187</v>
      </c>
      <c r="AJ8" s="66">
        <f t="shared" si="21"/>
        <v>0.86018030756916064</v>
      </c>
      <c r="AK8" s="66">
        <f t="shared" si="22"/>
        <v>3.1413784832425797</v>
      </c>
      <c r="AL8" s="66">
        <f t="shared" si="23"/>
        <v>51.236793016588486</v>
      </c>
      <c r="AM8" s="66">
        <f t="shared" si="24"/>
        <v>1.5318368919159324</v>
      </c>
      <c r="AN8" s="66">
        <f t="shared" si="25"/>
        <v>1.1474805302972608</v>
      </c>
      <c r="AO8" s="66">
        <f t="shared" si="26"/>
        <v>0.8882175635791224</v>
      </c>
      <c r="AP8" s="66">
        <f t="shared" si="27"/>
        <v>0.57983821140917402</v>
      </c>
      <c r="AQ8" s="68">
        <f t="shared" si="28"/>
        <v>0.75098971475685072</v>
      </c>
      <c r="AR8" s="68">
        <f t="shared" si="29"/>
        <v>0.84550198684508737</v>
      </c>
      <c r="AS8" s="35"/>
      <c r="AT8" s="35"/>
      <c r="AU8" s="35"/>
      <c r="AV8" s="35"/>
    </row>
    <row r="9" spans="1:48" ht="12.75" customHeight="1" x14ac:dyDescent="0.35">
      <c r="A9" s="47"/>
      <c r="B9" s="116">
        <v>47.16</v>
      </c>
      <c r="C9" s="49">
        <f>'Length&amp;weight'!F5</f>
        <v>1.1035000000000004</v>
      </c>
      <c r="D9" s="50">
        <v>1.5</v>
      </c>
      <c r="E9" s="64" t="s">
        <v>86</v>
      </c>
      <c r="F9" s="40">
        <v>3</v>
      </c>
      <c r="G9" s="17">
        <f>+'Data 8.0'!E43</f>
        <v>7.0130000000000017</v>
      </c>
      <c r="H9" s="17">
        <f>+'Data 8.0'!F43</f>
        <v>5.875</v>
      </c>
      <c r="I9" s="51">
        <f t="shared" si="0"/>
        <v>1.1380000000000017</v>
      </c>
      <c r="J9" s="52">
        <f t="shared" si="1"/>
        <v>16.227006987024119</v>
      </c>
      <c r="K9" s="40">
        <f t="shared" si="2"/>
        <v>4.6753333333333345</v>
      </c>
      <c r="L9" s="40">
        <f t="shared" si="3"/>
        <v>0.75866666666666782</v>
      </c>
      <c r="M9" s="40">
        <f t="shared" si="4"/>
        <v>3.9166666666666665</v>
      </c>
      <c r="N9" s="35"/>
      <c r="O9" s="40">
        <v>3</v>
      </c>
      <c r="P9" s="53">
        <f>+'Data 8.0'!E54</f>
        <v>8.527000000000001</v>
      </c>
      <c r="Q9" s="53">
        <f>+'Data 8.0'!F54</f>
        <v>6.9810000000000016</v>
      </c>
      <c r="R9" s="54">
        <f t="shared" si="5"/>
        <v>1.5459999999999994</v>
      </c>
      <c r="S9" s="55">
        <f t="shared" si="6"/>
        <v>18.13064383722293</v>
      </c>
      <c r="T9" s="54">
        <f t="shared" si="30"/>
        <v>5.6846666666666676</v>
      </c>
      <c r="U9" s="55">
        <f t="shared" si="7"/>
        <v>1.0306666666666662</v>
      </c>
      <c r="V9" s="54">
        <f t="shared" si="8"/>
        <v>4.6540000000000008</v>
      </c>
      <c r="W9" s="56">
        <f t="shared" si="9"/>
        <v>3.6974403221167598</v>
      </c>
      <c r="X9" s="57">
        <f t="shared" si="10"/>
        <v>13.503052056370429</v>
      </c>
      <c r="Y9" s="58">
        <f t="shared" si="11"/>
        <v>78.40204245370569</v>
      </c>
      <c r="Z9" s="65">
        <f t="shared" si="12"/>
        <v>0.88388906818500224</v>
      </c>
      <c r="AA9" s="66">
        <f t="shared" si="13"/>
        <v>0.1712111931224739</v>
      </c>
      <c r="AB9" s="66">
        <f t="shared" si="14"/>
        <v>1.0502858868084259</v>
      </c>
      <c r="AC9" s="66">
        <f t="shared" si="15"/>
        <v>0.2325944679853639</v>
      </c>
      <c r="AD9" s="61"/>
      <c r="AE9" s="67">
        <f t="shared" si="16"/>
        <v>0.18130643837222929</v>
      </c>
      <c r="AF9" s="66">
        <f t="shared" si="17"/>
        <v>0.36571180378634494</v>
      </c>
      <c r="AG9" s="66">
        <f t="shared" si="18"/>
        <v>1.2828803547937899</v>
      </c>
      <c r="AH9" s="66">
        <f t="shared" si="19"/>
        <v>0.50423684306850647</v>
      </c>
      <c r="AI9" s="66">
        <f t="shared" si="20"/>
        <v>1.9341749549934282</v>
      </c>
      <c r="AJ9" s="66">
        <f t="shared" si="21"/>
        <v>0.83441542493245213</v>
      </c>
      <c r="AK9" s="66">
        <f t="shared" si="22"/>
        <v>3.0472851318533203</v>
      </c>
      <c r="AL9" s="66">
        <f t="shared" si="23"/>
        <v>42.099124278979374</v>
      </c>
      <c r="AM9" s="66">
        <f t="shared" si="24"/>
        <v>1.7644047770595304</v>
      </c>
      <c r="AN9" s="66">
        <f t="shared" si="25"/>
        <v>1.1131101768598917</v>
      </c>
      <c r="AO9" s="66">
        <f t="shared" si="26"/>
        <v>0.88051570887452779</v>
      </c>
      <c r="AP9" s="66">
        <f t="shared" si="27"/>
        <v>0.49904405175208816</v>
      </c>
      <c r="AQ9" s="68">
        <f t="shared" si="28"/>
        <v>0.70930451575205389</v>
      </c>
      <c r="AR9" s="68">
        <f t="shared" si="29"/>
        <v>0.80555577669214384</v>
      </c>
      <c r="AS9" s="35"/>
      <c r="AT9" s="35"/>
      <c r="AU9" s="35"/>
      <c r="AV9" s="35"/>
    </row>
    <row r="10" spans="1:48" ht="12.75" customHeight="1" x14ac:dyDescent="0.35">
      <c r="A10" s="47"/>
      <c r="B10" s="116">
        <v>53.93</v>
      </c>
      <c r="C10" s="49">
        <f>'Length&amp;weight'!F6</f>
        <v>2.1310000000000002</v>
      </c>
      <c r="D10" s="50">
        <v>1.5</v>
      </c>
      <c r="E10" s="64" t="s">
        <v>87</v>
      </c>
      <c r="F10" s="40">
        <v>4</v>
      </c>
      <c r="G10" s="17">
        <f>+'Data 8.0'!E44</f>
        <v>8.0209999999999972</v>
      </c>
      <c r="H10" s="17">
        <f>+'Data 8.0'!F44</f>
        <v>6.347999999999999</v>
      </c>
      <c r="I10" s="51">
        <f t="shared" si="0"/>
        <v>1.6729999999999983</v>
      </c>
      <c r="J10" s="52">
        <f t="shared" si="1"/>
        <v>20.857748410422627</v>
      </c>
      <c r="K10" s="40">
        <f t="shared" si="2"/>
        <v>5.3473333333333315</v>
      </c>
      <c r="L10" s="40">
        <f t="shared" si="3"/>
        <v>1.1153333333333322</v>
      </c>
      <c r="M10" s="40">
        <f t="shared" si="4"/>
        <v>4.2319999999999993</v>
      </c>
      <c r="N10" s="35"/>
      <c r="O10" s="40">
        <v>4</v>
      </c>
      <c r="P10" s="53">
        <f>+'Data 8.0'!E55</f>
        <v>5.5939999999999976</v>
      </c>
      <c r="Q10" s="53">
        <f>+'Data 8.0'!F55</f>
        <v>3.7779999999999987</v>
      </c>
      <c r="R10" s="54">
        <f t="shared" si="5"/>
        <v>1.8159999999999989</v>
      </c>
      <c r="S10" s="55">
        <f t="shared" si="6"/>
        <v>32.463353593135501</v>
      </c>
      <c r="T10" s="54">
        <f t="shared" si="30"/>
        <v>3.7293333333333316</v>
      </c>
      <c r="U10" s="55">
        <f t="shared" si="7"/>
        <v>1.2106666666666659</v>
      </c>
      <c r="V10" s="54">
        <f t="shared" si="8"/>
        <v>2.5186666666666659</v>
      </c>
      <c r="W10" s="56">
        <f t="shared" si="9"/>
        <v>2.9122807017543795</v>
      </c>
      <c r="X10" s="57">
        <f t="shared" si="10"/>
        <v>10.635649122807012</v>
      </c>
      <c r="Y10" s="58">
        <f t="shared" si="11"/>
        <v>54.001125565629138</v>
      </c>
      <c r="Z10" s="65">
        <f t="shared" si="12"/>
        <v>0.63507339630756232</v>
      </c>
      <c r="AA10" s="66">
        <f t="shared" si="13"/>
        <v>0.16737205293360913</v>
      </c>
      <c r="AB10" s="66">
        <f t="shared" si="14"/>
        <v>0.37796271128701481</v>
      </c>
      <c r="AC10" s="66">
        <f t="shared" si="15"/>
        <v>0.1816782116721066</v>
      </c>
      <c r="AD10" s="61"/>
      <c r="AE10" s="67">
        <f t="shared" si="16"/>
        <v>0.32463353593135497</v>
      </c>
      <c r="AF10" s="66">
        <f t="shared" si="17"/>
        <v>0.36571180378634494</v>
      </c>
      <c r="AG10" s="66">
        <f t="shared" si="18"/>
        <v>0.55964092295912138</v>
      </c>
      <c r="AH10" s="66">
        <f t="shared" si="19"/>
        <v>0.11232415095627757</v>
      </c>
      <c r="AI10" s="66">
        <f t="shared" si="20"/>
        <v>1.0130361075945771</v>
      </c>
      <c r="AJ10" s="66">
        <f t="shared" si="21"/>
        <v>0.43703024486392361</v>
      </c>
      <c r="AK10" s="66">
        <f t="shared" si="22"/>
        <v>1.5960344542430516</v>
      </c>
      <c r="AL10" s="66">
        <f t="shared" si="23"/>
        <v>35.064463769645954</v>
      </c>
      <c r="AM10" s="66">
        <f t="shared" si="24"/>
        <v>1.0363935312839301</v>
      </c>
      <c r="AN10" s="66">
        <f t="shared" si="25"/>
        <v>0.58299834664847439</v>
      </c>
      <c r="AO10" s="66">
        <f t="shared" si="26"/>
        <v>0.40132013497636776</v>
      </c>
      <c r="AP10" s="66">
        <f t="shared" si="27"/>
        <v>0.3872275567748813</v>
      </c>
      <c r="AQ10" s="68">
        <f t="shared" si="28"/>
        <v>0.23394808204275863</v>
      </c>
      <c r="AR10" s="68">
        <f t="shared" si="29"/>
        <v>0.58294628565430673</v>
      </c>
      <c r="AS10" s="35"/>
      <c r="AT10" s="35"/>
      <c r="AU10" s="35"/>
      <c r="AV10" s="35"/>
    </row>
    <row r="11" spans="1:48" ht="12.75" customHeight="1" x14ac:dyDescent="0.35">
      <c r="A11" s="47"/>
      <c r="B11" s="116">
        <v>43.66</v>
      </c>
      <c r="C11" s="49">
        <f>'Length&amp;weight'!F7</f>
        <v>0.79929999999999879</v>
      </c>
      <c r="D11" s="50">
        <v>1.5</v>
      </c>
      <c r="E11" s="64" t="s">
        <v>88</v>
      </c>
      <c r="F11" s="40">
        <v>5</v>
      </c>
      <c r="G11" s="17">
        <f>+'Data 8.0'!E45</f>
        <v>6.9399999999999977</v>
      </c>
      <c r="H11" s="17">
        <f>+'Data 8.0'!F45</f>
        <v>5.620000000000001</v>
      </c>
      <c r="I11" s="51">
        <f t="shared" si="0"/>
        <v>1.3199999999999967</v>
      </c>
      <c r="J11" s="52">
        <f t="shared" si="1"/>
        <v>19.020172910662783</v>
      </c>
      <c r="K11" s="40">
        <f t="shared" si="2"/>
        <v>4.6266666666666652</v>
      </c>
      <c r="L11" s="40">
        <f t="shared" si="3"/>
        <v>0.87999999999999778</v>
      </c>
      <c r="M11" s="40">
        <f t="shared" si="4"/>
        <v>3.7466666666666675</v>
      </c>
      <c r="N11" s="35"/>
      <c r="O11" s="40">
        <v>5</v>
      </c>
      <c r="P11" s="53">
        <f>+'Data 8.0'!E56</f>
        <v>12.121000000000002</v>
      </c>
      <c r="Q11" s="53">
        <f>+'Data 8.0'!F56</f>
        <v>10.024000000000001</v>
      </c>
      <c r="R11" s="54">
        <f t="shared" si="5"/>
        <v>2.0970000000000013</v>
      </c>
      <c r="S11" s="55">
        <f t="shared" si="6"/>
        <v>17.300552759673302</v>
      </c>
      <c r="T11" s="54">
        <f t="shared" si="30"/>
        <v>8.0806666666666676</v>
      </c>
      <c r="U11" s="55">
        <f t="shared" si="7"/>
        <v>1.3980000000000008</v>
      </c>
      <c r="V11" s="54">
        <f t="shared" si="8"/>
        <v>6.682666666666667</v>
      </c>
      <c r="W11" s="56">
        <f t="shared" si="9"/>
        <v>4.499280989358633</v>
      </c>
      <c r="X11" s="57">
        <f t="shared" si="10"/>
        <v>16.431374173137755</v>
      </c>
      <c r="Y11" s="58">
        <f t="shared" si="11"/>
        <v>103.05270245897006</v>
      </c>
      <c r="Z11" s="65">
        <f t="shared" si="12"/>
        <v>1.0326781129227458</v>
      </c>
      <c r="AA11" s="66">
        <f t="shared" si="13"/>
        <v>0.24255073114911402</v>
      </c>
      <c r="AB11" s="66">
        <f t="shared" si="14"/>
        <v>1.8419155523020645</v>
      </c>
      <c r="AC11" s="66">
        <f t="shared" si="15"/>
        <v>0.38532491153007098</v>
      </c>
      <c r="AD11" s="61"/>
      <c r="AE11" s="67">
        <f t="shared" si="16"/>
        <v>0.17300552759673302</v>
      </c>
      <c r="AF11" s="66">
        <f t="shared" si="17"/>
        <v>0.36571180378634494</v>
      </c>
      <c r="AG11" s="66">
        <f t="shared" si="18"/>
        <v>2.2272404638321355</v>
      </c>
      <c r="AH11" s="66">
        <f t="shared" si="19"/>
        <v>0.52693480001043169</v>
      </c>
      <c r="AI11" s="66">
        <f t="shared" si="20"/>
        <v>2.8745936652248103</v>
      </c>
      <c r="AJ11" s="66">
        <f t="shared" si="21"/>
        <v>1.2401180609252822</v>
      </c>
      <c r="AK11" s="66">
        <f t="shared" si="22"/>
        <v>4.5289111584991382</v>
      </c>
      <c r="AL11" s="66">
        <f t="shared" si="23"/>
        <v>49.178276762007265</v>
      </c>
      <c r="AM11" s="66">
        <f t="shared" si="24"/>
        <v>2.3016706946670027</v>
      </c>
      <c r="AN11" s="66">
        <f t="shared" si="25"/>
        <v>1.6543174932743274</v>
      </c>
      <c r="AO11" s="66">
        <f t="shared" si="26"/>
        <v>1.2689925817442564</v>
      </c>
      <c r="AP11" s="66">
        <f t="shared" si="27"/>
        <v>0.55133542112888989</v>
      </c>
      <c r="AQ11" s="68">
        <f t="shared" si="28"/>
        <v>1.0264418505951425</v>
      </c>
      <c r="AR11" s="68">
        <f t="shared" si="29"/>
        <v>0.8088635547295927</v>
      </c>
      <c r="AS11" s="35"/>
      <c r="AT11" s="35"/>
      <c r="AU11" s="35"/>
      <c r="AV11" s="35"/>
    </row>
    <row r="12" spans="1:48" ht="12.75" customHeight="1" x14ac:dyDescent="0.35">
      <c r="A12" s="47"/>
      <c r="B12" s="116">
        <v>48.11</v>
      </c>
      <c r="C12" s="49">
        <f>'Length&amp;weight'!F8</f>
        <v>1.0177000000000014</v>
      </c>
      <c r="D12" s="50">
        <v>1.5</v>
      </c>
      <c r="E12" s="64" t="s">
        <v>89</v>
      </c>
      <c r="F12" s="40">
        <v>6</v>
      </c>
      <c r="G12" s="17">
        <f>+'Data 8.0'!E46</f>
        <v>6.7319999999999993</v>
      </c>
      <c r="H12" s="17">
        <f>+'Data 8.0'!F46</f>
        <v>5.5539999999999985</v>
      </c>
      <c r="I12" s="51">
        <f t="shared" si="0"/>
        <v>1.1780000000000008</v>
      </c>
      <c r="J12" s="52">
        <f t="shared" si="1"/>
        <v>17.498514557338101</v>
      </c>
      <c r="K12" s="40">
        <f t="shared" si="2"/>
        <v>4.4879999999999995</v>
      </c>
      <c r="L12" s="40">
        <f t="shared" si="3"/>
        <v>0.78533333333333388</v>
      </c>
      <c r="M12" s="40">
        <f t="shared" si="4"/>
        <v>3.7026666666666657</v>
      </c>
      <c r="N12" s="35"/>
      <c r="O12" s="40">
        <v>6</v>
      </c>
      <c r="P12" s="53">
        <f>+'Data 8.0'!E57</f>
        <v>24.592000000000002</v>
      </c>
      <c r="Q12" s="53">
        <f>+'Data 8.0'!F57</f>
        <v>20.206</v>
      </c>
      <c r="R12" s="54">
        <f t="shared" si="5"/>
        <v>4.3860000000000028</v>
      </c>
      <c r="S12" s="55">
        <f t="shared" si="6"/>
        <v>17.835068314899164</v>
      </c>
      <c r="T12" s="54">
        <f t="shared" si="30"/>
        <v>16.394666666666669</v>
      </c>
      <c r="U12" s="55">
        <f t="shared" si="7"/>
        <v>2.9240000000000017</v>
      </c>
      <c r="V12" s="54">
        <f t="shared" si="8"/>
        <v>13.470666666666666</v>
      </c>
      <c r="W12" s="56">
        <f t="shared" si="9"/>
        <v>7.408685648547582</v>
      </c>
      <c r="X12" s="57">
        <f t="shared" si="10"/>
        <v>27.056519988495815</v>
      </c>
      <c r="Y12" s="58">
        <f t="shared" si="11"/>
        <v>153.99471312715824</v>
      </c>
      <c r="Z12" s="65">
        <f t="shared" si="12"/>
        <v>0.878598295031637</v>
      </c>
      <c r="AA12" s="66">
        <f t="shared" si="13"/>
        <v>0.18635016052345507</v>
      </c>
      <c r="AB12" s="66">
        <f t="shared" si="14"/>
        <v>3.196427286533897</v>
      </c>
      <c r="AC12" s="66">
        <f t="shared" si="15"/>
        <v>0.6938300543768029</v>
      </c>
      <c r="AD12" s="61"/>
      <c r="AE12" s="67">
        <f t="shared" si="16"/>
        <v>0.17835068314899163</v>
      </c>
      <c r="AF12" s="66">
        <f t="shared" si="17"/>
        <v>0.36571180378634494</v>
      </c>
      <c r="AG12" s="66">
        <f t="shared" si="18"/>
        <v>3.8902573409106997</v>
      </c>
      <c r="AH12" s="66">
        <f t="shared" si="19"/>
        <v>0.5123190411070595</v>
      </c>
      <c r="AI12" s="66">
        <f t="shared" si="20"/>
        <v>4.0750255815655336</v>
      </c>
      <c r="AJ12" s="66">
        <f t="shared" si="21"/>
        <v>1.7579920541697691</v>
      </c>
      <c r="AK12" s="66">
        <f t="shared" si="22"/>
        <v>6.4201869818280075</v>
      </c>
      <c r="AL12" s="66">
        <f t="shared" si="23"/>
        <v>60.59414393882706</v>
      </c>
      <c r="AM12" s="66">
        <f t="shared" si="24"/>
        <v>2.5299296409173078</v>
      </c>
      <c r="AN12" s="66">
        <f t="shared" si="25"/>
        <v>2.3451614002624734</v>
      </c>
      <c r="AO12" s="66">
        <f t="shared" si="26"/>
        <v>1.6513313458856707</v>
      </c>
      <c r="AP12" s="66">
        <f t="shared" si="27"/>
        <v>0.65271828875325055</v>
      </c>
      <c r="AQ12" s="68">
        <f t="shared" si="28"/>
        <v>1.4649811853622157</v>
      </c>
      <c r="AR12" s="68">
        <f t="shared" si="29"/>
        <v>0.88715156350192792</v>
      </c>
      <c r="AS12" s="35"/>
      <c r="AT12" s="35"/>
      <c r="AU12" s="35"/>
      <c r="AV12" s="35"/>
    </row>
    <row r="13" spans="1:48" ht="12.75" customHeight="1" x14ac:dyDescent="0.35">
      <c r="A13" s="47"/>
      <c r="B13" s="116">
        <v>46.79</v>
      </c>
      <c r="C13" s="49">
        <f>'Length&amp;weight'!F9</f>
        <v>1.3841999999999999</v>
      </c>
      <c r="D13" s="50">
        <v>1.5</v>
      </c>
      <c r="E13" s="64" t="s">
        <v>90</v>
      </c>
      <c r="F13" s="40">
        <v>7</v>
      </c>
      <c r="G13" s="17">
        <f>+'Data 8.0'!E47</f>
        <v>1.8990000000000009</v>
      </c>
      <c r="H13" s="17">
        <f>+'Data 8.0'!F47</f>
        <v>1.4380000000000024</v>
      </c>
      <c r="I13" s="53">
        <f t="shared" si="0"/>
        <v>0.46099999999999852</v>
      </c>
      <c r="J13" s="69">
        <f t="shared" si="1"/>
        <v>24.275934702474899</v>
      </c>
      <c r="K13" s="40">
        <f t="shared" si="2"/>
        <v>1.2660000000000007</v>
      </c>
      <c r="L13" s="40">
        <f t="shared" si="3"/>
        <v>0.30733333333333235</v>
      </c>
      <c r="M13" s="40">
        <f t="shared" si="4"/>
        <v>0.95866666666666822</v>
      </c>
      <c r="N13" s="35"/>
      <c r="O13" s="40">
        <v>7</v>
      </c>
      <c r="P13" s="53">
        <f>+'Data 8.0'!E58</f>
        <v>12.509999999999998</v>
      </c>
      <c r="Q13" s="53">
        <f>+'Data 8.0'!F58</f>
        <v>10.344000000000001</v>
      </c>
      <c r="R13" s="54">
        <f t="shared" si="5"/>
        <v>2.1659999999999968</v>
      </c>
      <c r="S13" s="55">
        <f t="shared" si="6"/>
        <v>17.314148681055133</v>
      </c>
      <c r="T13" s="54">
        <f t="shared" si="30"/>
        <v>8.3399999999999981</v>
      </c>
      <c r="U13" s="55">
        <f t="shared" si="7"/>
        <v>1.443999999999998</v>
      </c>
      <c r="V13" s="54">
        <f t="shared" si="8"/>
        <v>6.8960000000000008</v>
      </c>
      <c r="W13" s="56">
        <f t="shared" si="9"/>
        <v>3.3885533505895826</v>
      </c>
      <c r="X13" s="57">
        <f t="shared" si="10"/>
        <v>12.374996836353176</v>
      </c>
      <c r="Y13" s="58">
        <f t="shared" si="11"/>
        <v>72.420460581098155</v>
      </c>
      <c r="Z13" s="65">
        <f t="shared" si="12"/>
        <v>0.18798549623215946</v>
      </c>
      <c r="AA13" s="66">
        <f t="shared" si="13"/>
        <v>6.0265169515316477E-2</v>
      </c>
      <c r="AB13" s="66">
        <f t="shared" si="14"/>
        <v>1.3522405932026806</v>
      </c>
      <c r="AC13" s="66">
        <f t="shared" si="15"/>
        <v>0.28315478778779984</v>
      </c>
      <c r="AD13" s="61"/>
      <c r="AE13" s="67">
        <f t="shared" si="16"/>
        <v>0.17314148681055133</v>
      </c>
      <c r="AF13" s="66">
        <f t="shared" si="17"/>
        <v>0.36571180378634494</v>
      </c>
      <c r="AG13" s="66">
        <f t="shared" si="18"/>
        <v>1.6353953809904804</v>
      </c>
      <c r="AH13" s="66">
        <f t="shared" si="19"/>
        <v>0.52656303401214921</v>
      </c>
      <c r="AI13" s="66">
        <f t="shared" si="20"/>
        <v>1.5402260894348401</v>
      </c>
      <c r="AJ13" s="66">
        <f t="shared" si="21"/>
        <v>0.66446336904005043</v>
      </c>
      <c r="AK13" s="66">
        <f t="shared" si="22"/>
        <v>2.4266202237342682</v>
      </c>
      <c r="AL13" s="66">
        <f t="shared" si="23"/>
        <v>67.393956623084989</v>
      </c>
      <c r="AM13" s="66">
        <f t="shared" si="24"/>
        <v>0.79122484274378779</v>
      </c>
      <c r="AN13" s="66">
        <f t="shared" si="25"/>
        <v>0.88639413429942782</v>
      </c>
      <c r="AO13" s="66">
        <f t="shared" si="26"/>
        <v>0.60323934651162792</v>
      </c>
      <c r="AP13" s="66">
        <f t="shared" si="27"/>
        <v>0.76241204007160734</v>
      </c>
      <c r="AQ13" s="68">
        <f t="shared" si="28"/>
        <v>0.54297417699631145</v>
      </c>
      <c r="AR13" s="68">
        <f t="shared" si="29"/>
        <v>0.90009741595303117</v>
      </c>
      <c r="AS13" s="35"/>
      <c r="AT13" s="35"/>
      <c r="AU13" s="35"/>
      <c r="AV13" s="35"/>
    </row>
    <row r="14" spans="1:48" ht="12.75" customHeight="1" x14ac:dyDescent="0.35">
      <c r="A14" s="70"/>
      <c r="B14" s="71"/>
      <c r="C14" s="49"/>
      <c r="D14" s="50"/>
      <c r="E14" s="64"/>
      <c r="F14" s="35"/>
      <c r="G14" s="17"/>
      <c r="H14" s="17"/>
      <c r="I14" s="53"/>
      <c r="J14" s="69"/>
      <c r="K14" s="40"/>
      <c r="L14" s="40"/>
      <c r="M14" s="40"/>
      <c r="N14" s="35"/>
      <c r="O14" s="35"/>
      <c r="P14" s="53"/>
      <c r="Q14" s="53"/>
      <c r="R14" s="54"/>
      <c r="S14" s="55"/>
      <c r="T14" s="54"/>
      <c r="U14" s="55"/>
      <c r="V14" s="54"/>
      <c r="W14" s="56"/>
      <c r="X14" s="57"/>
      <c r="Y14" s="58"/>
      <c r="Z14" s="65"/>
      <c r="AA14" s="66"/>
      <c r="AB14" s="66"/>
      <c r="AC14" s="66"/>
      <c r="AD14" s="61"/>
      <c r="AE14" s="67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8"/>
      <c r="AR14" s="68"/>
      <c r="AS14" s="35"/>
      <c r="AT14" s="35"/>
      <c r="AU14" s="35"/>
      <c r="AV14" s="35"/>
    </row>
    <row r="15" spans="1:48" ht="12.75" customHeight="1" x14ac:dyDescent="0.35">
      <c r="A15" s="72"/>
      <c r="B15" s="73"/>
      <c r="C15" s="71"/>
      <c r="D15" s="64"/>
      <c r="E15" s="64"/>
      <c r="F15" s="35"/>
      <c r="G15" s="35"/>
      <c r="H15" s="35"/>
      <c r="I15" s="35"/>
      <c r="J15" s="7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74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35"/>
      <c r="AT15" s="35"/>
      <c r="AU15" s="35"/>
      <c r="AV15" s="35"/>
    </row>
    <row r="16" spans="1:48" ht="12.75" customHeight="1" x14ac:dyDescent="0.35">
      <c r="A16" s="72"/>
      <c r="B16" s="73"/>
      <c r="C16" s="71"/>
      <c r="D16" s="64"/>
      <c r="E16" s="64"/>
      <c r="F16" s="35"/>
      <c r="G16" s="35"/>
      <c r="H16" s="35"/>
      <c r="I16" s="35"/>
      <c r="J16" s="7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4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35"/>
      <c r="AT16" s="35"/>
      <c r="AU16" s="35"/>
      <c r="AV16" s="35"/>
    </row>
    <row r="17" spans="1:48" ht="12.75" customHeight="1" x14ac:dyDescent="0.35">
      <c r="A17" s="35"/>
      <c r="B17" s="10"/>
      <c r="C17" s="10"/>
      <c r="D17" s="64"/>
      <c r="E17" s="64"/>
      <c r="F17" s="35"/>
      <c r="G17" s="35"/>
      <c r="H17" s="35"/>
      <c r="I17" s="35"/>
      <c r="J17" s="7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74"/>
      <c r="Z17" s="75"/>
      <c r="AA17" s="75"/>
      <c r="AB17" s="75"/>
      <c r="AC17" s="75"/>
      <c r="AD17" s="61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35"/>
      <c r="AT17" s="35"/>
      <c r="AU17" s="35"/>
      <c r="AV17" s="35"/>
    </row>
    <row r="18" spans="1:48" ht="12.75" customHeight="1" x14ac:dyDescent="0.35">
      <c r="A18" s="34"/>
      <c r="B18" s="39" t="s">
        <v>91</v>
      </c>
      <c r="C18" s="73"/>
      <c r="D18" s="64"/>
      <c r="E18" s="64"/>
      <c r="F18" s="35"/>
      <c r="G18" s="35"/>
      <c r="H18" s="35"/>
      <c r="I18" s="35"/>
      <c r="J18" s="7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74"/>
      <c r="Z18" s="76"/>
      <c r="AA18" s="76"/>
      <c r="AB18" s="76"/>
      <c r="AC18" s="76"/>
      <c r="AD18" s="61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35"/>
      <c r="AT18" s="35"/>
      <c r="AU18" s="35"/>
      <c r="AV18" s="35"/>
    </row>
    <row r="19" spans="1:48" ht="12.75" customHeight="1" x14ac:dyDescent="0.4">
      <c r="A19" s="35"/>
      <c r="B19" s="10" t="s">
        <v>53</v>
      </c>
      <c r="C19" s="43" t="s">
        <v>54</v>
      </c>
      <c r="D19" s="44" t="s">
        <v>55</v>
      </c>
      <c r="E19" s="44"/>
      <c r="F19" s="45" t="s">
        <v>56</v>
      </c>
      <c r="G19" s="40" t="s">
        <v>57</v>
      </c>
      <c r="H19" s="40" t="s">
        <v>58</v>
      </c>
      <c r="I19" s="40" t="s">
        <v>59</v>
      </c>
      <c r="J19" s="40" t="s">
        <v>60</v>
      </c>
      <c r="K19" s="40" t="s">
        <v>61</v>
      </c>
      <c r="L19" s="40" t="s">
        <v>62</v>
      </c>
      <c r="M19" s="40" t="s">
        <v>63</v>
      </c>
      <c r="N19" s="35"/>
      <c r="O19" s="45" t="s">
        <v>64</v>
      </c>
      <c r="P19" s="40" t="s">
        <v>57</v>
      </c>
      <c r="Q19" s="40" t="s">
        <v>58</v>
      </c>
      <c r="R19" s="40" t="s">
        <v>59</v>
      </c>
      <c r="S19" s="40" t="s">
        <v>65</v>
      </c>
      <c r="T19" s="40" t="s">
        <v>66</v>
      </c>
      <c r="U19" s="40" t="s">
        <v>67</v>
      </c>
      <c r="V19" s="40" t="s">
        <v>68</v>
      </c>
      <c r="W19" s="35" t="s">
        <v>69</v>
      </c>
      <c r="X19" s="35"/>
      <c r="Y19" s="34"/>
      <c r="Z19" s="77" t="s">
        <v>63</v>
      </c>
      <c r="AA19" s="77" t="s">
        <v>62</v>
      </c>
      <c r="AB19" s="77" t="s">
        <v>68</v>
      </c>
      <c r="AC19" s="77" t="s">
        <v>67</v>
      </c>
      <c r="AD19" s="78"/>
      <c r="AE19" s="77" t="s">
        <v>71</v>
      </c>
      <c r="AF19" s="77" t="s">
        <v>72</v>
      </c>
      <c r="AG19" s="77" t="s">
        <v>73</v>
      </c>
      <c r="AH19" s="77" t="s">
        <v>74</v>
      </c>
      <c r="AI19" s="77" t="s">
        <v>75</v>
      </c>
      <c r="AJ19" s="77" t="s">
        <v>69</v>
      </c>
      <c r="AK19" s="77" t="s">
        <v>76</v>
      </c>
      <c r="AL19" s="77" t="s">
        <v>77</v>
      </c>
      <c r="AM19" s="77" t="s">
        <v>78</v>
      </c>
      <c r="AN19" s="77" t="s">
        <v>79</v>
      </c>
      <c r="AO19" s="77" t="s">
        <v>80</v>
      </c>
      <c r="AP19" s="77" t="s">
        <v>81</v>
      </c>
      <c r="AQ19" s="77" t="s">
        <v>82</v>
      </c>
      <c r="AR19" s="77" t="s">
        <v>83</v>
      </c>
      <c r="AS19" s="35"/>
      <c r="AT19" s="35"/>
      <c r="AU19" s="35"/>
      <c r="AV19" s="35"/>
    </row>
    <row r="20" spans="1:48" ht="12.75" customHeight="1" x14ac:dyDescent="0.35">
      <c r="A20" s="47"/>
      <c r="B20" s="116">
        <v>46.49</v>
      </c>
      <c r="C20" s="49">
        <f>'Length&amp;weight'!F14</f>
        <v>1.2338999999999984</v>
      </c>
      <c r="D20" s="50">
        <v>1.5</v>
      </c>
      <c r="E20" s="64" t="s">
        <v>92</v>
      </c>
      <c r="F20" s="40">
        <v>1</v>
      </c>
      <c r="G20" s="51">
        <f>+'Data 7.5'!E46</f>
        <v>5.5599999999999987</v>
      </c>
      <c r="H20" s="51">
        <f>+'Data 7.5'!F46</f>
        <v>4.4660000000000011</v>
      </c>
      <c r="I20" s="51">
        <f t="shared" ref="I20:I26" si="31">G20-H20</f>
        <v>1.0939999999999976</v>
      </c>
      <c r="J20" s="52">
        <f t="shared" ref="J20:J26" si="32">I20*100/G20</f>
        <v>19.676258992805717</v>
      </c>
      <c r="K20" s="40">
        <f t="shared" ref="K20:K26" si="33">G20/D20</f>
        <v>3.7066666666666657</v>
      </c>
      <c r="L20" s="40">
        <f t="shared" ref="L20:L26" si="34">I20/D20</f>
        <v>0.72933333333333172</v>
      </c>
      <c r="M20" s="40">
        <f t="shared" ref="M20:M26" si="35">H20/D20</f>
        <v>2.9773333333333341</v>
      </c>
      <c r="N20" s="35"/>
      <c r="O20" s="40">
        <v>1</v>
      </c>
      <c r="P20" s="54">
        <f>+'Data 7.5'!E57</f>
        <v>13.420999999999999</v>
      </c>
      <c r="Q20" s="79">
        <f>+'Data 7.5'!F57</f>
        <v>10.546999999999997</v>
      </c>
      <c r="R20" s="54">
        <f t="shared" ref="R20:R26" si="36">P20-Q20</f>
        <v>2.8740000000000023</v>
      </c>
      <c r="S20" s="55">
        <f t="shared" ref="S20:S24" si="37">R20*100/P20</f>
        <v>21.414201624320111</v>
      </c>
      <c r="T20" s="54">
        <f t="shared" ref="T20:T26" si="38">P20/$D$7</f>
        <v>8.9473333333333329</v>
      </c>
      <c r="U20" s="55">
        <f t="shared" ref="U20:U26" si="39">R20/D20</f>
        <v>1.9160000000000015</v>
      </c>
      <c r="V20" s="54">
        <f t="shared" ref="V20:V26" si="40">Q20/D20</f>
        <v>7.0313333333333317</v>
      </c>
      <c r="W20" s="56">
        <f t="shared" ref="W20:W26" si="41">(V20+M20)/$AJ$54</f>
        <v>4.4152172086379267</v>
      </c>
      <c r="X20" s="57">
        <f t="shared" ref="X20:X26" si="42">W20*$AI$54</f>
        <v>8.2353989903886511</v>
      </c>
      <c r="Y20" s="58"/>
      <c r="Z20" s="66">
        <f t="shared" ref="Z20:Z26" si="43">M20*(0.1/C20)^$F$5</f>
        <v>0.62695140772202451</v>
      </c>
      <c r="AA20" s="66">
        <f t="shared" ref="AA20:AA26" si="44">L20*(0.1/C20)^$F$5</f>
        <v>0.1535792297465054</v>
      </c>
      <c r="AB20" s="66">
        <f t="shared" ref="AB20:AB26" si="45">V20*(0.1/C20)^$F$5</f>
        <v>1.4806216966511845</v>
      </c>
      <c r="AC20" s="66">
        <f t="shared" ref="AC20:AC26" si="46">U20*(0.1/C20)^$F$5</f>
        <v>0.40346134030297792</v>
      </c>
      <c r="AD20" s="61"/>
      <c r="AE20" s="67">
        <f t="shared" ref="AE20:AE24" si="47">AC20/AG20</f>
        <v>0.21414201624320112</v>
      </c>
      <c r="AF20" s="66">
        <f t="shared" ref="AF20:AF26" si="48">$AS$37/100</f>
        <v>0.33210982713454912</v>
      </c>
      <c r="AG20" s="66">
        <f t="shared" ref="AG20:AG26" si="49">AB20+AC20</f>
        <v>1.8840830369541623</v>
      </c>
      <c r="AH20" s="66">
        <f t="shared" ref="AH20:AH26" si="50">1-(AE20/AF20)</f>
        <v>0.35520722740780319</v>
      </c>
      <c r="AI20" s="66">
        <f t="shared" ref="AI20:AI26" si="51">Z20+AB20</f>
        <v>2.1075731043732091</v>
      </c>
      <c r="AJ20" s="66">
        <f t="shared" ref="AJ20:AJ26" si="52">AI20/$AQ$37</f>
        <v>0.75056022235513087</v>
      </c>
      <c r="AK20" s="66">
        <f t="shared" ref="AK20:AK26" si="53">AJ20*$AP$37</f>
        <v>3.153353680854686</v>
      </c>
      <c r="AL20" s="66">
        <f t="shared" ref="AL20:AL26" si="54">(AG20/AK20)*100</f>
        <v>59.748547979036083</v>
      </c>
      <c r="AM20" s="66">
        <f t="shared" ref="AM20:AM26" si="55">AK20-AG20</f>
        <v>1.2692706439005237</v>
      </c>
      <c r="AN20" s="66">
        <f t="shared" ref="AN20:AN26" si="56">AJ20*$AR$37</f>
        <v>1.0457805764814769</v>
      </c>
      <c r="AO20" s="66">
        <f t="shared" ref="AO20:AO26" si="57">AN20-AC20</f>
        <v>0.64231923617849906</v>
      </c>
      <c r="AP20" s="66">
        <f t="shared" ref="AP20:AP26" si="58">AO20/AM20</f>
        <v>0.50605380283957735</v>
      </c>
      <c r="AQ20" s="68">
        <f t="shared" ref="AQ20:AQ26" si="59">AO20-AA20</f>
        <v>0.48874000643199367</v>
      </c>
      <c r="AR20" s="68">
        <f t="shared" ref="AR20:AR26" si="60">AQ20/AO20</f>
        <v>0.76089890961349615</v>
      </c>
      <c r="AS20" s="35"/>
      <c r="AT20" s="35"/>
      <c r="AU20" s="35"/>
      <c r="AV20" s="35"/>
    </row>
    <row r="21" spans="1:48" ht="12.75" customHeight="1" x14ac:dyDescent="0.35">
      <c r="A21" s="47"/>
      <c r="B21" s="116">
        <v>45.52</v>
      </c>
      <c r="C21" s="49">
        <f>'Length&amp;weight'!F15</f>
        <v>1.053799999999999</v>
      </c>
      <c r="D21" s="50">
        <v>1.5</v>
      </c>
      <c r="E21" s="64" t="s">
        <v>93</v>
      </c>
      <c r="F21" s="40">
        <v>2</v>
      </c>
      <c r="G21" s="51">
        <f>+'Data 7.5'!E47</f>
        <v>3.3870000000000005</v>
      </c>
      <c r="H21" s="51">
        <f>+'Data 7.5'!F47</f>
        <v>2.6170000000000009</v>
      </c>
      <c r="I21" s="51">
        <f t="shared" si="31"/>
        <v>0.76999999999999957</v>
      </c>
      <c r="J21" s="52">
        <f t="shared" si="32"/>
        <v>22.733982875701194</v>
      </c>
      <c r="K21" s="40">
        <f t="shared" si="33"/>
        <v>2.2580000000000005</v>
      </c>
      <c r="L21" s="40">
        <f t="shared" si="34"/>
        <v>0.51333333333333309</v>
      </c>
      <c r="M21" s="40">
        <f t="shared" si="35"/>
        <v>1.7446666666666673</v>
      </c>
      <c r="N21" s="35"/>
      <c r="O21" s="40">
        <v>2</v>
      </c>
      <c r="P21" s="54">
        <f>+'Data 7.5'!E58</f>
        <v>0.30100000000000193</v>
      </c>
      <c r="Q21" s="79">
        <f>+'Data 7.5'!F58</f>
        <v>0.10600000000000165</v>
      </c>
      <c r="R21" s="54">
        <f t="shared" si="36"/>
        <v>0.19500000000000028</v>
      </c>
      <c r="S21" s="55">
        <f t="shared" si="37"/>
        <v>64.784053156145859</v>
      </c>
      <c r="T21" s="54">
        <f t="shared" si="38"/>
        <v>0.20066666666666796</v>
      </c>
      <c r="U21" s="55">
        <f t="shared" si="39"/>
        <v>0.1300000000000002</v>
      </c>
      <c r="V21" s="54">
        <f t="shared" si="40"/>
        <v>7.0666666666667766E-2</v>
      </c>
      <c r="W21" s="56">
        <f t="shared" si="41"/>
        <v>0.8008150575581886</v>
      </c>
      <c r="X21" s="57">
        <f t="shared" si="42"/>
        <v>1.4937048858208433</v>
      </c>
      <c r="Y21" s="58"/>
      <c r="Z21" s="66">
        <f t="shared" si="43"/>
        <v>0.40513744338357194</v>
      </c>
      <c r="AA21" s="66">
        <f t="shared" si="44"/>
        <v>0.11920360389963704</v>
      </c>
      <c r="AB21" s="66">
        <f t="shared" si="45"/>
        <v>1.6409846770599649E-2</v>
      </c>
      <c r="AC21" s="66">
        <f t="shared" si="46"/>
        <v>3.0187925662895153E-2</v>
      </c>
      <c r="AD21" s="61"/>
      <c r="AE21" s="67">
        <f t="shared" si="47"/>
        <v>0.64784053156145849</v>
      </c>
      <c r="AF21" s="66">
        <f t="shared" si="48"/>
        <v>0.33210982713454912</v>
      </c>
      <c r="AG21" s="66">
        <f t="shared" si="49"/>
        <v>4.6597772433494805E-2</v>
      </c>
      <c r="AH21" s="66">
        <f t="shared" si="50"/>
        <v>-0.95068160780137356</v>
      </c>
      <c r="AI21" s="66">
        <f t="shared" si="51"/>
        <v>0.42154729015417158</v>
      </c>
      <c r="AJ21" s="66">
        <f t="shared" si="52"/>
        <v>0.15012367882983307</v>
      </c>
      <c r="AK21" s="66">
        <f t="shared" si="53"/>
        <v>0.6307196159904046</v>
      </c>
      <c r="AL21" s="66">
        <f t="shared" si="54"/>
        <v>7.3880328520183074</v>
      </c>
      <c r="AM21" s="66">
        <f t="shared" si="55"/>
        <v>0.58412184355690977</v>
      </c>
      <c r="AN21" s="66">
        <f t="shared" si="56"/>
        <v>0.20917232583623302</v>
      </c>
      <c r="AO21" s="66">
        <f t="shared" si="57"/>
        <v>0.17898440017333786</v>
      </c>
      <c r="AP21" s="66">
        <f t="shared" si="58"/>
        <v>0.30641620776145445</v>
      </c>
      <c r="AQ21" s="68">
        <f t="shared" si="59"/>
        <v>5.9780796273700823E-2</v>
      </c>
      <c r="AR21" s="68">
        <f t="shared" si="60"/>
        <v>0.33400003696303127</v>
      </c>
      <c r="AS21" s="35"/>
      <c r="AT21" s="35"/>
      <c r="AU21" s="35"/>
      <c r="AV21" s="35"/>
    </row>
    <row r="22" spans="1:48" ht="12.75" customHeight="1" x14ac:dyDescent="0.35">
      <c r="A22" s="47"/>
      <c r="B22" s="116">
        <v>51.74</v>
      </c>
      <c r="C22" s="49">
        <f>'Length&amp;weight'!F16</f>
        <v>1.8876999999999988</v>
      </c>
      <c r="D22" s="50">
        <v>1.5</v>
      </c>
      <c r="E22" s="64" t="s">
        <v>94</v>
      </c>
      <c r="F22" s="40">
        <v>3</v>
      </c>
      <c r="G22" s="51">
        <f>+'Data 7.5'!E48</f>
        <v>5.195999999999998</v>
      </c>
      <c r="H22" s="51">
        <f>+'Data 7.5'!F48</f>
        <v>4.1239999999999988</v>
      </c>
      <c r="I22" s="51">
        <f t="shared" si="31"/>
        <v>1.0719999999999992</v>
      </c>
      <c r="J22" s="52">
        <f t="shared" si="32"/>
        <v>20.631254811393372</v>
      </c>
      <c r="K22" s="40">
        <f t="shared" si="33"/>
        <v>3.4639999999999986</v>
      </c>
      <c r="L22" s="40">
        <f t="shared" si="34"/>
        <v>0.71466666666666612</v>
      </c>
      <c r="M22" s="40">
        <f t="shared" si="35"/>
        <v>2.7493333333333325</v>
      </c>
      <c r="N22" s="35"/>
      <c r="O22" s="40">
        <v>3</v>
      </c>
      <c r="P22" s="54">
        <f>+'Data 7.5'!E59</f>
        <v>5.2590000000000003</v>
      </c>
      <c r="Q22" s="79">
        <f>+'Data 7.5'!F59</f>
        <v>4.1439999999999984</v>
      </c>
      <c r="R22" s="54">
        <f t="shared" si="36"/>
        <v>1.115000000000002</v>
      </c>
      <c r="S22" s="55">
        <f t="shared" si="37"/>
        <v>21.201749382011826</v>
      </c>
      <c r="T22" s="54">
        <f t="shared" si="38"/>
        <v>3.5060000000000002</v>
      </c>
      <c r="U22" s="55">
        <f t="shared" si="39"/>
        <v>0.74333333333333462</v>
      </c>
      <c r="V22" s="54">
        <f t="shared" si="40"/>
        <v>2.7626666666666657</v>
      </c>
      <c r="W22" s="56">
        <f t="shared" si="41"/>
        <v>2.4315603730778905</v>
      </c>
      <c r="X22" s="57">
        <f t="shared" si="42"/>
        <v>4.5354212251071306</v>
      </c>
      <c r="Y22" s="58"/>
      <c r="Z22" s="66">
        <f t="shared" si="43"/>
        <v>0.4447837914384406</v>
      </c>
      <c r="AA22" s="66">
        <f t="shared" si="44"/>
        <v>0.11561790116925512</v>
      </c>
      <c r="AB22" s="66">
        <f t="shared" si="45"/>
        <v>0.44694084183338934</v>
      </c>
      <c r="AC22" s="66">
        <f t="shared" si="46"/>
        <v>0.12025555951839531</v>
      </c>
      <c r="AD22" s="61"/>
      <c r="AE22" s="67">
        <f t="shared" si="47"/>
        <v>0.21201749382011825</v>
      </c>
      <c r="AF22" s="66">
        <f t="shared" si="48"/>
        <v>0.33210982713454912</v>
      </c>
      <c r="AG22" s="66">
        <f t="shared" si="49"/>
        <v>0.56719640135178462</v>
      </c>
      <c r="AH22" s="66">
        <f t="shared" si="50"/>
        <v>0.36160427515978721</v>
      </c>
      <c r="AI22" s="66">
        <f t="shared" si="51"/>
        <v>0.89172463327182994</v>
      </c>
      <c r="AJ22" s="66">
        <f t="shared" si="52"/>
        <v>0.31756575258968278</v>
      </c>
      <c r="AK22" s="66">
        <f t="shared" si="53"/>
        <v>1.3341995818801189</v>
      </c>
      <c r="AL22" s="66">
        <f t="shared" si="54"/>
        <v>42.512110560888225</v>
      </c>
      <c r="AM22" s="66">
        <f t="shared" si="55"/>
        <v>0.76700318052833427</v>
      </c>
      <c r="AN22" s="66">
        <f t="shared" si="56"/>
        <v>0.44247494860828906</v>
      </c>
      <c r="AO22" s="66">
        <f t="shared" si="57"/>
        <v>0.32221938908989378</v>
      </c>
      <c r="AP22" s="66">
        <f t="shared" si="58"/>
        <v>0.42010176394306425</v>
      </c>
      <c r="AQ22" s="68">
        <f t="shared" si="59"/>
        <v>0.20660148792063865</v>
      </c>
      <c r="AR22" s="68">
        <f t="shared" si="60"/>
        <v>0.64118266906340737</v>
      </c>
      <c r="AS22" s="35"/>
      <c r="AT22" s="35"/>
      <c r="AU22" s="35"/>
      <c r="AV22" s="35"/>
    </row>
    <row r="23" spans="1:48" ht="12.75" customHeight="1" x14ac:dyDescent="0.35">
      <c r="A23" s="47"/>
      <c r="B23" s="116">
        <v>50.04</v>
      </c>
      <c r="C23" s="49">
        <f>'Length&amp;weight'!F17</f>
        <v>1.7971000000000004</v>
      </c>
      <c r="D23" s="50">
        <v>1.5</v>
      </c>
      <c r="E23" s="64" t="s">
        <v>95</v>
      </c>
      <c r="F23" s="40">
        <v>4</v>
      </c>
      <c r="G23" s="51">
        <f>+'Data 7.5'!E49</f>
        <v>11.256999999999998</v>
      </c>
      <c r="H23" s="51">
        <f>+'Data 7.5'!F49</f>
        <v>8.8689999999999998</v>
      </c>
      <c r="I23" s="51">
        <f t="shared" si="31"/>
        <v>2.3879999999999981</v>
      </c>
      <c r="J23" s="52">
        <f t="shared" si="32"/>
        <v>21.213467175979378</v>
      </c>
      <c r="K23" s="40">
        <f t="shared" si="33"/>
        <v>7.5046666666666653</v>
      </c>
      <c r="L23" s="40">
        <f t="shared" si="34"/>
        <v>1.5919999999999987</v>
      </c>
      <c r="M23" s="40">
        <f t="shared" si="35"/>
        <v>5.9126666666666665</v>
      </c>
      <c r="N23" s="35"/>
      <c r="O23" s="40">
        <v>4</v>
      </c>
      <c r="P23" s="54">
        <f>+'Data 7.5'!E60</f>
        <v>31.799000000000003</v>
      </c>
      <c r="Q23" s="79">
        <f>+'Data 7.5'!F60</f>
        <v>26.418000000000003</v>
      </c>
      <c r="R23" s="54">
        <f t="shared" si="36"/>
        <v>5.3810000000000002</v>
      </c>
      <c r="S23" s="55">
        <f t="shared" si="37"/>
        <v>16.921915783515203</v>
      </c>
      <c r="T23" s="54">
        <f t="shared" si="38"/>
        <v>21.199333333333335</v>
      </c>
      <c r="U23" s="55">
        <f t="shared" si="39"/>
        <v>3.5873333333333335</v>
      </c>
      <c r="V23" s="54">
        <f t="shared" si="40"/>
        <v>17.612000000000002</v>
      </c>
      <c r="W23" s="56">
        <f t="shared" si="41"/>
        <v>10.377657339719345</v>
      </c>
      <c r="X23" s="57">
        <f t="shared" si="42"/>
        <v>19.356725782578057</v>
      </c>
      <c r="Y23" s="58"/>
      <c r="Z23" s="66">
        <f t="shared" si="43"/>
        <v>0.98616277362238536</v>
      </c>
      <c r="AA23" s="66">
        <f t="shared" si="44"/>
        <v>0.26552674522609704</v>
      </c>
      <c r="AB23" s="66">
        <f t="shared" si="45"/>
        <v>2.9374730131419753</v>
      </c>
      <c r="AC23" s="66">
        <f t="shared" si="46"/>
        <v>0.59832471359364703</v>
      </c>
      <c r="AD23" s="61"/>
      <c r="AE23" s="67">
        <f t="shared" si="47"/>
        <v>0.16921915783515204</v>
      </c>
      <c r="AF23" s="66">
        <f t="shared" si="48"/>
        <v>0.33210982713454912</v>
      </c>
      <c r="AG23" s="66">
        <f t="shared" si="49"/>
        <v>3.5357977267356224</v>
      </c>
      <c r="AH23" s="66">
        <f t="shared" si="50"/>
        <v>0.49047229558011385</v>
      </c>
      <c r="AI23" s="66">
        <f t="shared" si="51"/>
        <v>3.9236357867643608</v>
      </c>
      <c r="AJ23" s="66">
        <f t="shared" si="52"/>
        <v>1.3973061918676488</v>
      </c>
      <c r="AK23" s="66">
        <f t="shared" si="53"/>
        <v>5.8705490807666081</v>
      </c>
      <c r="AL23" s="66">
        <f t="shared" si="54"/>
        <v>60.229421099974843</v>
      </c>
      <c r="AM23" s="66">
        <f t="shared" si="55"/>
        <v>2.3347513540309857</v>
      </c>
      <c r="AN23" s="66">
        <f t="shared" si="56"/>
        <v>1.9469132940022473</v>
      </c>
      <c r="AO23" s="66">
        <f t="shared" si="57"/>
        <v>1.3485885804086002</v>
      </c>
      <c r="AP23" s="66">
        <f t="shared" si="58"/>
        <v>0.57761550414361695</v>
      </c>
      <c r="AQ23" s="68">
        <f t="shared" si="59"/>
        <v>1.0830618351825032</v>
      </c>
      <c r="AR23" s="68">
        <f t="shared" si="60"/>
        <v>0.80310767191455323</v>
      </c>
      <c r="AS23" s="35"/>
      <c r="AT23" s="35"/>
      <c r="AU23" s="35"/>
      <c r="AV23" s="35"/>
    </row>
    <row r="24" spans="1:48" ht="12.75" customHeight="1" x14ac:dyDescent="0.35">
      <c r="A24" s="47"/>
      <c r="B24" s="116">
        <v>49.86</v>
      </c>
      <c r="C24" s="49">
        <f>'Length&amp;weight'!F18</f>
        <v>2.8300000000000018</v>
      </c>
      <c r="D24" s="50">
        <v>1.5</v>
      </c>
      <c r="E24" s="64" t="s">
        <v>96</v>
      </c>
      <c r="F24" s="40">
        <v>5</v>
      </c>
      <c r="G24" s="51">
        <f>+'Data 7.5'!E50</f>
        <v>6.9209999999999994</v>
      </c>
      <c r="H24" s="51">
        <f>+'Data 7.5'!F50</f>
        <v>5.5309999999999988</v>
      </c>
      <c r="I24" s="54">
        <f t="shared" si="31"/>
        <v>1.3900000000000006</v>
      </c>
      <c r="J24" s="79">
        <f t="shared" si="32"/>
        <v>20.083802918653383</v>
      </c>
      <c r="K24" s="40">
        <f t="shared" si="33"/>
        <v>4.6139999999999999</v>
      </c>
      <c r="L24" s="40">
        <f t="shared" si="34"/>
        <v>0.92666666666666708</v>
      </c>
      <c r="M24" s="40">
        <f t="shared" si="35"/>
        <v>3.6873333333333327</v>
      </c>
      <c r="N24" s="35"/>
      <c r="O24" s="40">
        <v>5</v>
      </c>
      <c r="P24" s="54">
        <f>+'Data 7.5'!E61</f>
        <v>8.1670000000000016</v>
      </c>
      <c r="Q24" s="79">
        <f>+'Data 7.5'!F61</f>
        <v>6.6039999999999992</v>
      </c>
      <c r="R24" s="54">
        <f t="shared" si="36"/>
        <v>1.5630000000000024</v>
      </c>
      <c r="S24" s="55">
        <f t="shared" si="37"/>
        <v>19.137994367576859</v>
      </c>
      <c r="T24" s="54">
        <f t="shared" si="38"/>
        <v>5.4446666666666674</v>
      </c>
      <c r="U24" s="55">
        <f t="shared" si="39"/>
        <v>1.0420000000000016</v>
      </c>
      <c r="V24" s="54">
        <f t="shared" si="40"/>
        <v>4.4026666666666658</v>
      </c>
      <c r="W24" s="56">
        <f t="shared" si="41"/>
        <v>3.5688177464078619</v>
      </c>
      <c r="X24" s="57">
        <f t="shared" si="42"/>
        <v>6.6566686703767584</v>
      </c>
      <c r="Y24" s="58"/>
      <c r="Z24" s="66">
        <f t="shared" si="43"/>
        <v>0.46409277715507541</v>
      </c>
      <c r="AA24" s="66">
        <f t="shared" si="44"/>
        <v>0.1166315241810803</v>
      </c>
      <c r="AB24" s="66">
        <f t="shared" si="45"/>
        <v>0.55412560121716103</v>
      </c>
      <c r="AC24" s="66">
        <f t="shared" si="46"/>
        <v>0.13114753402520052</v>
      </c>
      <c r="AD24" s="61"/>
      <c r="AE24" s="67">
        <f t="shared" si="47"/>
        <v>0.1913799436757686</v>
      </c>
      <c r="AF24" s="66">
        <f t="shared" si="48"/>
        <v>0.33210982713454912</v>
      </c>
      <c r="AG24" s="66">
        <f t="shared" si="49"/>
        <v>0.68527313524236155</v>
      </c>
      <c r="AH24" s="66">
        <f t="shared" si="50"/>
        <v>0.4237450143315572</v>
      </c>
      <c r="AI24" s="66">
        <f t="shared" si="51"/>
        <v>1.0182183783722365</v>
      </c>
      <c r="AJ24" s="66">
        <f t="shared" si="52"/>
        <v>0.36261338261119508</v>
      </c>
      <c r="AK24" s="66">
        <f t="shared" si="53"/>
        <v>1.5234596914771656</v>
      </c>
      <c r="AL24" s="66">
        <f t="shared" si="54"/>
        <v>44.981376210742546</v>
      </c>
      <c r="AM24" s="66">
        <f t="shared" si="55"/>
        <v>0.83818655623480409</v>
      </c>
      <c r="AN24" s="66">
        <f t="shared" si="56"/>
        <v>0.50524131310492926</v>
      </c>
      <c r="AO24" s="66">
        <f t="shared" si="57"/>
        <v>0.37409377907972874</v>
      </c>
      <c r="AP24" s="66">
        <f t="shared" si="58"/>
        <v>0.44631326558157364</v>
      </c>
      <c r="AQ24" s="68">
        <f t="shared" si="59"/>
        <v>0.25746225489864843</v>
      </c>
      <c r="AR24" s="68">
        <f t="shared" si="60"/>
        <v>0.68822918021252844</v>
      </c>
      <c r="AS24" s="35"/>
      <c r="AT24" s="35"/>
      <c r="AU24" s="35"/>
      <c r="AV24" s="35"/>
    </row>
    <row r="25" spans="1:48" ht="12.75" customHeight="1" x14ac:dyDescent="0.35">
      <c r="A25" s="47"/>
      <c r="B25" s="116">
        <v>42.58</v>
      </c>
      <c r="C25" s="49">
        <f>'Length&amp;weight'!F19</f>
        <v>1.4466000000000001</v>
      </c>
      <c r="D25" s="50">
        <v>1.5</v>
      </c>
      <c r="E25" s="64" t="s">
        <v>97</v>
      </c>
      <c r="F25" s="40">
        <v>6</v>
      </c>
      <c r="G25" s="51">
        <f>+'Data 7.5'!E51</f>
        <v>1.8919999999999995</v>
      </c>
      <c r="H25" s="51">
        <f>+'Data 7.5'!F51</f>
        <v>1.3619999999999983</v>
      </c>
      <c r="I25" s="51">
        <f t="shared" si="31"/>
        <v>0.53000000000000114</v>
      </c>
      <c r="J25" s="52">
        <f t="shared" si="32"/>
        <v>28.012684989429243</v>
      </c>
      <c r="K25" s="40">
        <f t="shared" si="33"/>
        <v>1.261333333333333</v>
      </c>
      <c r="L25" s="40">
        <f t="shared" si="34"/>
        <v>0.35333333333333411</v>
      </c>
      <c r="M25" s="40">
        <f t="shared" si="35"/>
        <v>0.90799999999999892</v>
      </c>
      <c r="N25" s="35"/>
      <c r="O25" s="40">
        <v>6</v>
      </c>
      <c r="P25" s="54">
        <f>+'Data 7.5'!E62</f>
        <v>0</v>
      </c>
      <c r="Q25" s="79">
        <f>+'Data 7.5'!F62</f>
        <v>0</v>
      </c>
      <c r="R25" s="54">
        <f t="shared" si="36"/>
        <v>0</v>
      </c>
      <c r="S25" s="80">
        <v>0</v>
      </c>
      <c r="T25" s="54">
        <f t="shared" si="38"/>
        <v>0</v>
      </c>
      <c r="U25" s="55">
        <f t="shared" si="39"/>
        <v>0</v>
      </c>
      <c r="V25" s="54">
        <f t="shared" si="40"/>
        <v>0</v>
      </c>
      <c r="W25" s="56">
        <f t="shared" si="41"/>
        <v>0.40055457524577692</v>
      </c>
      <c r="X25" s="57">
        <f t="shared" si="42"/>
        <v>0.74712671850458467</v>
      </c>
      <c r="Y25" s="58"/>
      <c r="Z25" s="66">
        <f t="shared" si="43"/>
        <v>0.17324862753738463</v>
      </c>
      <c r="AA25" s="66">
        <f t="shared" si="44"/>
        <v>6.7416866809702033E-2</v>
      </c>
      <c r="AB25" s="66">
        <f t="shared" si="45"/>
        <v>0</v>
      </c>
      <c r="AC25" s="66">
        <f t="shared" si="46"/>
        <v>0</v>
      </c>
      <c r="AD25" s="61"/>
      <c r="AE25" s="81">
        <v>0</v>
      </c>
      <c r="AF25" s="66">
        <f t="shared" si="48"/>
        <v>0.33210982713454912</v>
      </c>
      <c r="AG25" s="66">
        <f t="shared" si="49"/>
        <v>0</v>
      </c>
      <c r="AH25" s="66">
        <f t="shared" si="50"/>
        <v>1</v>
      </c>
      <c r="AI25" s="66">
        <f t="shared" si="51"/>
        <v>0.17324862753738463</v>
      </c>
      <c r="AJ25" s="66">
        <f t="shared" si="52"/>
        <v>6.1698229179980232E-2</v>
      </c>
      <c r="AK25" s="66">
        <f t="shared" si="53"/>
        <v>0.25921482686148994</v>
      </c>
      <c r="AL25" s="66">
        <f t="shared" si="54"/>
        <v>0</v>
      </c>
      <c r="AM25" s="66">
        <f t="shared" si="55"/>
        <v>0.25921482686148994</v>
      </c>
      <c r="AN25" s="66">
        <f t="shared" si="56"/>
        <v>8.5966199324105347E-2</v>
      </c>
      <c r="AO25" s="66">
        <f t="shared" si="57"/>
        <v>8.5966199324105347E-2</v>
      </c>
      <c r="AP25" s="66">
        <f t="shared" si="58"/>
        <v>0.33164074896858015</v>
      </c>
      <c r="AQ25" s="68">
        <f t="shared" si="59"/>
        <v>1.8549332514403313E-2</v>
      </c>
      <c r="AR25" s="68">
        <f t="shared" si="60"/>
        <v>0.21577471913664081</v>
      </c>
      <c r="AS25" s="35"/>
      <c r="AT25" s="35"/>
      <c r="AU25" s="35"/>
      <c r="AV25" s="35"/>
    </row>
    <row r="26" spans="1:48" ht="12.75" customHeight="1" x14ac:dyDescent="0.35">
      <c r="A26" s="47"/>
      <c r="B26" s="116">
        <v>57.87</v>
      </c>
      <c r="C26" s="49">
        <f>'Length&amp;weight'!F20</f>
        <v>0.88029999999999831</v>
      </c>
      <c r="D26" s="50">
        <v>1.5</v>
      </c>
      <c r="E26" s="64" t="s">
        <v>98</v>
      </c>
      <c r="F26" s="40">
        <v>7</v>
      </c>
      <c r="G26" s="51">
        <f>+'Data 7.5'!E52</f>
        <v>10.678999999999998</v>
      </c>
      <c r="H26" s="51">
        <f>+'Data 7.5'!F52</f>
        <v>8.745000000000001</v>
      </c>
      <c r="I26" s="51">
        <f t="shared" si="31"/>
        <v>1.9339999999999975</v>
      </c>
      <c r="J26" s="52">
        <f t="shared" si="32"/>
        <v>18.110309954115532</v>
      </c>
      <c r="K26" s="40">
        <f t="shared" si="33"/>
        <v>7.1193333333333326</v>
      </c>
      <c r="L26" s="40">
        <f t="shared" si="34"/>
        <v>1.2893333333333317</v>
      </c>
      <c r="M26" s="40">
        <f t="shared" si="35"/>
        <v>5.830000000000001</v>
      </c>
      <c r="N26" s="35"/>
      <c r="O26" s="40">
        <v>7</v>
      </c>
      <c r="P26" s="54">
        <f>+'Data 7.5'!E63</f>
        <v>6.5150000000000006</v>
      </c>
      <c r="Q26" s="79">
        <f>+'Data 7.5'!F63</f>
        <v>5.1969999999999992</v>
      </c>
      <c r="R26" s="54">
        <f t="shared" si="36"/>
        <v>1.3180000000000014</v>
      </c>
      <c r="S26" s="55">
        <f>R26*100/P26</f>
        <v>20.230237912509612</v>
      </c>
      <c r="T26" s="54">
        <f t="shared" si="38"/>
        <v>4.3433333333333337</v>
      </c>
      <c r="U26" s="55">
        <f t="shared" si="39"/>
        <v>0.8786666666666676</v>
      </c>
      <c r="V26" s="54">
        <f t="shared" si="40"/>
        <v>3.4646666666666661</v>
      </c>
      <c r="W26" s="56">
        <f t="shared" si="41"/>
        <v>4.1002436770019308</v>
      </c>
      <c r="X26" s="57">
        <f t="shared" si="42"/>
        <v>7.6479006676879111</v>
      </c>
      <c r="Y26" s="58"/>
      <c r="Z26" s="66">
        <f t="shared" si="43"/>
        <v>1.5135526040383103</v>
      </c>
      <c r="AA26" s="66">
        <f t="shared" si="44"/>
        <v>0.3347296439348299</v>
      </c>
      <c r="AB26" s="66">
        <f t="shared" si="45"/>
        <v>0.89947774536158898</v>
      </c>
      <c r="AC26" s="66">
        <f t="shared" si="46"/>
        <v>0.22811461773842134</v>
      </c>
      <c r="AD26" s="61"/>
      <c r="AE26" s="67">
        <f>AC26/AG26</f>
        <v>0.2023023791250961</v>
      </c>
      <c r="AF26" s="66">
        <f>$AS$37/100</f>
        <v>0.33210982713454912</v>
      </c>
      <c r="AG26" s="66">
        <f t="shared" si="49"/>
        <v>1.1275923631000104</v>
      </c>
      <c r="AH26" s="66">
        <f>1-(AE26/AF26)</f>
        <v>0.39085699188558953</v>
      </c>
      <c r="AI26" s="66">
        <f t="shared" si="51"/>
        <v>2.4130303493998992</v>
      </c>
      <c r="AJ26" s="66">
        <f t="shared" si="52"/>
        <v>0.85934129252133096</v>
      </c>
      <c r="AK26" s="66">
        <f t="shared" si="53"/>
        <v>3.6103792169796138</v>
      </c>
      <c r="AL26" s="66">
        <f t="shared" si="54"/>
        <v>31.231964714314316</v>
      </c>
      <c r="AM26" s="66">
        <f t="shared" si="55"/>
        <v>2.4827868538796034</v>
      </c>
      <c r="AN26" s="66">
        <f t="shared" si="56"/>
        <v>1.197348867579715</v>
      </c>
      <c r="AO26" s="66">
        <f t="shared" si="57"/>
        <v>0.96923424984129369</v>
      </c>
      <c r="AP26" s="66">
        <f t="shared" si="58"/>
        <v>0.39038157799440898</v>
      </c>
      <c r="AQ26" s="68">
        <f t="shared" si="59"/>
        <v>0.63450460590646385</v>
      </c>
      <c r="AR26" s="68">
        <f t="shared" si="60"/>
        <v>0.65464525836799536</v>
      </c>
      <c r="AS26" s="35"/>
      <c r="AT26" s="35"/>
      <c r="AU26" s="35"/>
      <c r="AV26" s="35"/>
    </row>
    <row r="27" spans="1:48" ht="12.75" customHeight="1" x14ac:dyDescent="0.35">
      <c r="A27" s="70"/>
      <c r="B27" s="70"/>
      <c r="C27" s="70"/>
      <c r="D27" s="50"/>
      <c r="E27" s="35"/>
      <c r="F27" s="35"/>
      <c r="G27" s="51"/>
      <c r="H27" s="51"/>
      <c r="I27" s="51"/>
      <c r="J27" s="52"/>
      <c r="K27" s="40"/>
      <c r="L27" s="40"/>
      <c r="M27" s="40"/>
      <c r="N27" s="35"/>
      <c r="O27" s="35"/>
      <c r="P27" s="51"/>
      <c r="Q27" s="52"/>
      <c r="R27" s="51"/>
      <c r="S27" s="40"/>
      <c r="T27" s="51"/>
      <c r="U27" s="40"/>
      <c r="V27" s="51"/>
      <c r="W27" s="56"/>
      <c r="X27" s="57"/>
      <c r="Y27" s="58"/>
      <c r="Z27" s="66"/>
      <c r="AA27" s="66"/>
      <c r="AB27" s="66"/>
      <c r="AC27" s="66"/>
      <c r="AD27" s="61"/>
      <c r="AE27" s="67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35"/>
      <c r="AT27" s="35"/>
      <c r="AU27" s="35"/>
      <c r="AV27" s="35"/>
    </row>
    <row r="28" spans="1:48" ht="12.75" customHeigh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7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74"/>
      <c r="Z28" s="74"/>
      <c r="AA28" s="74"/>
      <c r="AB28" s="74"/>
      <c r="AC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35"/>
      <c r="AT28" s="35"/>
      <c r="AU28" s="35"/>
      <c r="AV28" s="35"/>
    </row>
    <row r="29" spans="1:48" ht="12.75" customHeight="1" x14ac:dyDescent="0.35">
      <c r="A29" s="34"/>
      <c r="B29" s="34"/>
      <c r="C29" s="72"/>
      <c r="D29" s="64"/>
      <c r="E29" s="64"/>
      <c r="F29" s="35"/>
      <c r="G29" s="35"/>
      <c r="H29" s="35"/>
      <c r="I29" s="35"/>
      <c r="J29" s="7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74"/>
      <c r="Z29" s="74"/>
      <c r="AA29" s="74"/>
      <c r="AB29" s="74"/>
      <c r="AC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35"/>
      <c r="AT29" s="35"/>
      <c r="AU29" s="35"/>
      <c r="AV29" s="35"/>
    </row>
    <row r="30" spans="1:48" ht="12.75" customHeight="1" x14ac:dyDescent="0.35">
      <c r="A30" s="35"/>
      <c r="B30" s="34"/>
      <c r="C30" s="82"/>
      <c r="D30" s="64"/>
      <c r="E30" s="64"/>
      <c r="F30" s="35"/>
      <c r="G30" s="35"/>
      <c r="H30" s="35"/>
      <c r="I30" s="35"/>
      <c r="J30" s="74"/>
      <c r="K30" s="35"/>
      <c r="L30" s="35"/>
      <c r="M30" s="35"/>
      <c r="N30" s="35"/>
      <c r="O30" s="35"/>
      <c r="P30" s="83"/>
      <c r="Q30" s="74"/>
      <c r="R30" s="35"/>
      <c r="S30" s="35"/>
      <c r="T30" s="35"/>
      <c r="U30" s="35"/>
      <c r="V30" s="35"/>
      <c r="W30" s="35"/>
      <c r="X30" s="35"/>
      <c r="Y30" s="74"/>
      <c r="Z30" s="74"/>
      <c r="AA30" s="74"/>
      <c r="AB30" s="74"/>
      <c r="AC30" s="74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35"/>
      <c r="AT30" s="35"/>
      <c r="AU30" s="35"/>
      <c r="AV30" s="35"/>
    </row>
    <row r="31" spans="1:48" ht="12.75" customHeight="1" x14ac:dyDescent="0.35">
      <c r="A31" s="35"/>
      <c r="B31" s="74"/>
      <c r="C31" s="74"/>
      <c r="D31" s="64"/>
      <c r="E31" s="64"/>
      <c r="F31" s="35"/>
      <c r="G31" s="35"/>
      <c r="H31" s="35"/>
      <c r="I31" s="35"/>
      <c r="J31" s="74"/>
      <c r="K31" s="35"/>
      <c r="L31" s="35"/>
      <c r="M31" s="35"/>
      <c r="N31" s="35"/>
      <c r="O31" s="35"/>
      <c r="P31" s="83"/>
      <c r="Q31" s="74"/>
      <c r="R31" s="35"/>
      <c r="S31" s="35"/>
      <c r="T31" s="35"/>
      <c r="U31" s="35"/>
      <c r="V31" s="35"/>
      <c r="W31" s="35"/>
      <c r="X31" s="35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84"/>
      <c r="AK31" s="84"/>
      <c r="AL31" s="74"/>
      <c r="AM31" s="74"/>
      <c r="AN31" s="74"/>
      <c r="AO31" s="74"/>
      <c r="AP31" s="74"/>
      <c r="AQ31" s="74"/>
      <c r="AR31" s="74"/>
      <c r="AS31" s="35"/>
      <c r="AT31" s="35"/>
      <c r="AU31" s="35"/>
      <c r="AV31" s="35"/>
    </row>
    <row r="32" spans="1:48" ht="12.75" customHeight="1" x14ac:dyDescent="0.35">
      <c r="A32" s="35"/>
      <c r="B32" s="74"/>
      <c r="C32" s="74"/>
      <c r="D32" s="64"/>
      <c r="E32" s="64"/>
      <c r="F32" s="35"/>
      <c r="G32" s="35"/>
      <c r="H32" s="35"/>
      <c r="I32" s="35"/>
      <c r="J32" s="74"/>
      <c r="K32" s="35"/>
      <c r="L32" s="35"/>
      <c r="M32" s="35"/>
      <c r="N32" s="35"/>
      <c r="O32" s="35"/>
      <c r="P32" s="83"/>
      <c r="Q32" s="74"/>
      <c r="R32" s="35"/>
      <c r="S32" s="35"/>
      <c r="T32" s="35"/>
      <c r="U32" s="35"/>
      <c r="V32" s="35"/>
      <c r="W32" s="35"/>
      <c r="X32" s="35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84"/>
      <c r="AK32" s="84"/>
      <c r="AL32" s="74"/>
      <c r="AM32" s="74"/>
      <c r="AN32" s="74"/>
      <c r="AO32" s="74"/>
      <c r="AP32" s="74"/>
      <c r="AQ32" s="74"/>
      <c r="AR32" s="74"/>
      <c r="AS32" s="35"/>
      <c r="AT32" s="35"/>
      <c r="AU32" s="35"/>
      <c r="AV32" s="35"/>
    </row>
    <row r="33" spans="1:48" ht="12.75" customHeight="1" x14ac:dyDescent="0.35">
      <c r="A33" s="35"/>
      <c r="B33" s="74"/>
      <c r="C33" s="74"/>
      <c r="D33" s="64"/>
      <c r="E33" s="64"/>
      <c r="F33" s="35"/>
      <c r="G33" s="35"/>
      <c r="H33" s="35"/>
      <c r="I33" s="35"/>
      <c r="J33" s="74"/>
      <c r="K33" s="35"/>
      <c r="L33" s="35"/>
      <c r="M33" s="35"/>
      <c r="N33" s="35"/>
      <c r="O33" s="35"/>
      <c r="P33" s="83"/>
      <c r="Q33" s="74"/>
      <c r="R33" s="35"/>
      <c r="S33" s="35"/>
      <c r="T33" s="35"/>
      <c r="U33" s="35"/>
      <c r="V33" s="35"/>
      <c r="W33" s="35"/>
      <c r="X33" s="35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84"/>
      <c r="AK33" s="84"/>
      <c r="AL33" s="74"/>
      <c r="AM33" s="74"/>
      <c r="AN33" s="74"/>
      <c r="AO33" s="74"/>
      <c r="AP33" s="74"/>
      <c r="AQ33" s="74"/>
      <c r="AR33" s="74"/>
      <c r="AS33" s="35"/>
      <c r="AT33" s="35"/>
      <c r="AU33" s="35"/>
      <c r="AV33" s="35"/>
    </row>
    <row r="34" spans="1:48" ht="12.75" customHeight="1" x14ac:dyDescent="0.35">
      <c r="A34" s="72"/>
      <c r="B34" s="74"/>
      <c r="C34" s="74"/>
      <c r="D34" s="64"/>
      <c r="E34" s="64"/>
      <c r="F34" s="35" t="s">
        <v>99</v>
      </c>
      <c r="G34" s="35"/>
      <c r="H34" s="35"/>
      <c r="I34" s="35"/>
      <c r="J34" s="35"/>
      <c r="K34" s="35"/>
      <c r="L34" s="35"/>
      <c r="M34" s="35"/>
      <c r="N34" s="35"/>
      <c r="O34" s="35"/>
      <c r="P34" s="35" t="s">
        <v>99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74"/>
      <c r="AK34" s="74"/>
      <c r="AL34" s="74"/>
      <c r="AM34" s="74"/>
      <c r="AN34" s="74"/>
      <c r="AO34" s="74"/>
      <c r="AP34" s="74"/>
      <c r="AQ34" s="74"/>
      <c r="AR34" s="74"/>
      <c r="AS34" s="35"/>
      <c r="AT34" s="35"/>
      <c r="AU34" s="35"/>
      <c r="AV34" s="35"/>
    </row>
    <row r="35" spans="1:48" ht="12.75" customHeight="1" x14ac:dyDescent="0.35">
      <c r="A35" s="35"/>
      <c r="B35" s="74"/>
      <c r="C35" s="74"/>
      <c r="D35" s="35"/>
      <c r="E35" s="35"/>
      <c r="F35" s="35"/>
      <c r="G35" s="35" t="s">
        <v>57</v>
      </c>
      <c r="H35" s="35" t="s">
        <v>58</v>
      </c>
      <c r="I35" s="35" t="s">
        <v>59</v>
      </c>
      <c r="J35" s="35"/>
      <c r="K35" s="35"/>
      <c r="L35" s="35"/>
      <c r="M35" s="35"/>
      <c r="N35" s="35"/>
      <c r="O35" s="35"/>
      <c r="P35" s="35"/>
      <c r="Q35" s="35" t="s">
        <v>57</v>
      </c>
      <c r="R35" s="35" t="s">
        <v>58</v>
      </c>
      <c r="S35" s="35" t="s">
        <v>59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 t="s">
        <v>100</v>
      </c>
      <c r="AH35" s="35"/>
      <c r="AI35" s="35"/>
      <c r="AJ35" s="74"/>
      <c r="AK35" s="74"/>
      <c r="AL35" s="74"/>
      <c r="AM35" s="74"/>
      <c r="AO35" s="74" t="s">
        <v>91</v>
      </c>
      <c r="AP35" s="74"/>
      <c r="AQ35" s="74"/>
      <c r="AR35" s="74"/>
      <c r="AS35" s="74"/>
      <c r="AT35" s="35"/>
      <c r="AU35" s="35"/>
      <c r="AV35" s="35"/>
    </row>
    <row r="36" spans="1:48" ht="12.75" customHeight="1" x14ac:dyDescent="0.35">
      <c r="A36" s="35"/>
      <c r="B36" s="74"/>
      <c r="C36" s="74"/>
      <c r="D36" s="35"/>
      <c r="E36" s="35"/>
      <c r="F36" s="85" t="s">
        <v>101</v>
      </c>
      <c r="G36" s="1" t="s">
        <v>102</v>
      </c>
      <c r="H36" s="1" t="s">
        <v>103</v>
      </c>
      <c r="I36" s="1" t="s">
        <v>104</v>
      </c>
      <c r="J36" s="9" t="s">
        <v>105</v>
      </c>
      <c r="L36" s="35"/>
      <c r="M36" s="35"/>
      <c r="N36" s="35"/>
      <c r="O36" s="9"/>
      <c r="P36" s="85" t="s">
        <v>106</v>
      </c>
      <c r="Q36" s="9" t="s">
        <v>102</v>
      </c>
      <c r="R36" s="9" t="s">
        <v>103</v>
      </c>
      <c r="S36" s="9" t="s">
        <v>104</v>
      </c>
      <c r="T36" s="9" t="s">
        <v>105</v>
      </c>
      <c r="U36" s="9"/>
      <c r="V36" s="35"/>
      <c r="W36" s="35"/>
      <c r="X36" s="35"/>
      <c r="Y36" s="85"/>
      <c r="Z36" s="85"/>
      <c r="AA36" s="9"/>
      <c r="AB36" s="9"/>
      <c r="AC36" s="9"/>
      <c r="AD36" s="9"/>
      <c r="AE36" s="9"/>
      <c r="AF36" s="35"/>
      <c r="AG36" s="10"/>
      <c r="AH36" s="10"/>
      <c r="AI36" s="43" t="s">
        <v>107</v>
      </c>
      <c r="AJ36" s="86" t="s">
        <v>108</v>
      </c>
      <c r="AK36" s="86" t="s">
        <v>59</v>
      </c>
      <c r="AL36" s="87" t="s">
        <v>60</v>
      </c>
      <c r="AM36" s="74"/>
      <c r="AO36" s="74"/>
      <c r="AP36" s="43" t="s">
        <v>107</v>
      </c>
      <c r="AQ36" s="86" t="s">
        <v>108</v>
      </c>
      <c r="AR36" s="86" t="s">
        <v>59</v>
      </c>
      <c r="AS36" s="87" t="s">
        <v>60</v>
      </c>
      <c r="AT36" s="35"/>
      <c r="AU36" s="35"/>
      <c r="AV36" s="35"/>
    </row>
    <row r="37" spans="1:48" ht="12.75" customHeight="1" x14ac:dyDescent="0.35">
      <c r="A37" s="35"/>
      <c r="B37" s="74"/>
      <c r="C37" s="74"/>
      <c r="D37" s="35"/>
      <c r="E37" s="35"/>
      <c r="F37" s="21">
        <f>+'Data 8.0'!B22</f>
        <v>0.39583333333333331</v>
      </c>
      <c r="G37" s="16">
        <f>+'Data 8.0'!G22</f>
        <v>3.8520000000000039</v>
      </c>
      <c r="H37" s="16">
        <f>+'Data 8.0'!H22</f>
        <v>2.4480000000000075</v>
      </c>
      <c r="I37" s="88">
        <f t="shared" ref="I37:I42" si="61">G37-H37</f>
        <v>1.4039999999999964</v>
      </c>
      <c r="J37" s="89">
        <f t="shared" ref="J37:J42" si="62">I37*100/G37</f>
        <v>36.448598130840992</v>
      </c>
      <c r="K37" s="9"/>
      <c r="L37" s="35"/>
      <c r="M37" s="35"/>
      <c r="N37" s="35"/>
      <c r="O37" s="9"/>
      <c r="P37" s="21">
        <f>+'Data 7.5'!B26</f>
        <v>0.39583333333333331</v>
      </c>
      <c r="Q37" s="16"/>
      <c r="R37" s="16"/>
      <c r="S37" s="88"/>
      <c r="T37" s="89"/>
      <c r="U37" s="9"/>
      <c r="V37" s="35"/>
      <c r="W37" s="35"/>
      <c r="X37" s="35"/>
      <c r="Y37" s="11"/>
      <c r="Z37" s="90"/>
      <c r="AA37" s="16"/>
      <c r="AB37" s="16"/>
      <c r="AC37" s="88"/>
      <c r="AD37" s="89"/>
      <c r="AE37" s="9"/>
      <c r="AF37" s="35"/>
      <c r="AG37" s="43" t="s">
        <v>109</v>
      </c>
      <c r="AH37" s="43" t="s">
        <v>110</v>
      </c>
      <c r="AI37" s="91">
        <f>AVERAGE(G37:G42)</f>
        <v>3.6520000000000059</v>
      </c>
      <c r="AJ37" s="91">
        <f>AVERAGE(H37:H42)</f>
        <v>2.3180000000000049</v>
      </c>
      <c r="AK37" s="91">
        <f>AVERAGE(I37:I42)</f>
        <v>1.3340000000000007</v>
      </c>
      <c r="AL37" s="91">
        <f>AVERAGE(J37:J42)</f>
        <v>36.571180378634494</v>
      </c>
      <c r="AM37" s="74"/>
      <c r="AN37" s="1" t="s">
        <v>109</v>
      </c>
      <c r="AO37" s="43" t="s">
        <v>110</v>
      </c>
      <c r="AP37" s="91">
        <f>AVERAGE(Q37:Q42)</f>
        <v>4.201333333333328</v>
      </c>
      <c r="AQ37" s="91">
        <f>AVERAGE(R40:R42)</f>
        <v>2.808000000000002</v>
      </c>
      <c r="AR37" s="91">
        <f>AVERAGE(S40:S42)</f>
        <v>1.3933333333333262</v>
      </c>
      <c r="AS37" s="91">
        <f>AVERAGE(T40:T42)</f>
        <v>33.210982713454911</v>
      </c>
      <c r="AT37" s="35"/>
      <c r="AU37" s="35"/>
      <c r="AV37" s="35"/>
    </row>
    <row r="38" spans="1:48" ht="12.75" customHeight="1" x14ac:dyDescent="0.35">
      <c r="A38" s="35"/>
      <c r="B38" s="74"/>
      <c r="C38" s="74"/>
      <c r="D38" s="35"/>
      <c r="E38" s="35"/>
      <c r="F38" s="21">
        <f>+'Data 8.0'!B23</f>
        <v>0.40972222222222221</v>
      </c>
      <c r="G38" s="16">
        <f>+'Data 8.0'!G23</f>
        <v>3.5560000000000116</v>
      </c>
      <c r="H38" s="16">
        <f>+'Data 8.0'!H23</f>
        <v>2.1560000000000059</v>
      </c>
      <c r="I38" s="88">
        <f t="shared" si="61"/>
        <v>1.4000000000000057</v>
      </c>
      <c r="J38" s="89">
        <f t="shared" si="62"/>
        <v>39.37007874015751</v>
      </c>
      <c r="K38" s="9"/>
      <c r="L38" s="35"/>
      <c r="M38" s="35"/>
      <c r="N38" s="35"/>
      <c r="O38" s="9"/>
      <c r="P38" s="21">
        <f>+'Data 7.5'!B27</f>
        <v>0.40972222222222221</v>
      </c>
      <c r="Q38" s="16"/>
      <c r="R38" s="16"/>
      <c r="S38" s="88"/>
      <c r="T38" s="89"/>
      <c r="U38" s="9"/>
      <c r="V38" s="35"/>
      <c r="W38" s="35"/>
      <c r="X38" s="35"/>
      <c r="Y38" s="11"/>
      <c r="Z38" s="90"/>
      <c r="AA38" s="16"/>
      <c r="AB38" s="16"/>
      <c r="AC38" s="88"/>
      <c r="AD38" s="89"/>
      <c r="AE38" s="9"/>
      <c r="AF38" s="35"/>
      <c r="AG38" s="35"/>
      <c r="AH38" s="35"/>
      <c r="AI38" s="35"/>
      <c r="AJ38" s="74"/>
      <c r="AK38" s="74"/>
      <c r="AL38" s="74"/>
      <c r="AM38" s="74"/>
      <c r="AO38" s="74"/>
      <c r="AP38" s="74"/>
      <c r="AQ38" s="74"/>
      <c r="AR38" s="74"/>
      <c r="AS38" s="74"/>
      <c r="AT38" s="35"/>
      <c r="AU38" s="35"/>
      <c r="AV38" s="35"/>
    </row>
    <row r="39" spans="1:48" ht="12.75" customHeight="1" x14ac:dyDescent="0.35">
      <c r="A39" s="34" t="s">
        <v>111</v>
      </c>
      <c r="B39" s="82"/>
      <c r="C39" s="82"/>
      <c r="D39" s="35"/>
      <c r="E39" s="35"/>
      <c r="F39" s="21">
        <f>+'Data 8.0'!B24</f>
        <v>0.4236111111111111</v>
      </c>
      <c r="G39" s="16">
        <f>+'Data 8.0'!G24</f>
        <v>3.9039999999999964</v>
      </c>
      <c r="H39" s="16">
        <f>+'Data 8.0'!H24</f>
        <v>2.5720000000000027</v>
      </c>
      <c r="I39" s="88">
        <f t="shared" si="61"/>
        <v>1.3319999999999936</v>
      </c>
      <c r="J39" s="89">
        <f t="shared" si="62"/>
        <v>34.11885245901626</v>
      </c>
      <c r="K39" s="9"/>
      <c r="L39" s="35"/>
      <c r="M39" s="35"/>
      <c r="N39" s="35"/>
      <c r="O39" s="9"/>
      <c r="P39" s="21">
        <f>+'Data 7.5'!B28</f>
        <v>0.4236111111111111</v>
      </c>
      <c r="Q39" s="16"/>
      <c r="R39" s="16"/>
      <c r="S39" s="88"/>
      <c r="T39" s="89"/>
      <c r="U39" s="9"/>
      <c r="V39" s="35"/>
      <c r="W39" s="35"/>
      <c r="X39" s="35"/>
      <c r="Y39" s="11"/>
      <c r="Z39" s="90"/>
      <c r="AA39" s="16"/>
      <c r="AB39" s="16"/>
      <c r="AC39" s="88"/>
      <c r="AD39" s="89"/>
      <c r="AE39" s="9"/>
      <c r="AF39" s="35"/>
      <c r="AG39" s="35"/>
      <c r="AH39" s="35"/>
      <c r="AI39" s="35"/>
      <c r="AJ39" s="74"/>
      <c r="AK39" s="74"/>
      <c r="AL39" s="74"/>
      <c r="AM39" s="74"/>
      <c r="AO39" s="74"/>
      <c r="AP39" s="74"/>
      <c r="AQ39" s="74"/>
      <c r="AR39" s="74"/>
      <c r="AS39" s="74"/>
      <c r="AT39" s="35"/>
      <c r="AU39" s="35"/>
      <c r="AV39" s="35"/>
    </row>
    <row r="40" spans="1:48" ht="12.75" customHeight="1" x14ac:dyDescent="0.35">
      <c r="A40" s="35"/>
      <c r="B40" s="35"/>
      <c r="C40" s="35"/>
      <c r="D40" s="35"/>
      <c r="E40" s="35"/>
      <c r="F40" s="21">
        <f>+'Data 8.0'!B25</f>
        <v>0.4375</v>
      </c>
      <c r="G40" s="16">
        <f>+'Data 8.0'!G25</f>
        <v>3.3600000000000136</v>
      </c>
      <c r="H40" s="16">
        <f>+'Data 8.0'!H25</f>
        <v>2.1200000000000045</v>
      </c>
      <c r="I40" s="88">
        <f t="shared" si="61"/>
        <v>1.2400000000000091</v>
      </c>
      <c r="J40" s="89">
        <f t="shared" si="62"/>
        <v>36.904761904762026</v>
      </c>
      <c r="K40" s="9"/>
      <c r="L40" s="35"/>
      <c r="M40" s="35"/>
      <c r="N40" s="35"/>
      <c r="O40" s="9"/>
      <c r="P40" s="21">
        <f>+'Data 7.5'!B29</f>
        <v>0.4375</v>
      </c>
      <c r="Q40" s="16">
        <f>+'Data 7.5'!G29</f>
        <v>4.3639999999999901</v>
      </c>
      <c r="R40" s="16">
        <f>+'Data 7.5'!H29</f>
        <v>3.0079999999999956</v>
      </c>
      <c r="S40" s="88">
        <f t="shared" ref="S40:S42" si="63">Q40-R40</f>
        <v>1.3559999999999945</v>
      </c>
      <c r="T40" s="89">
        <f t="shared" ref="T40:T42" si="64">S40*100/Q40</f>
        <v>31.072410632447241</v>
      </c>
      <c r="U40" s="9"/>
      <c r="V40" s="35"/>
      <c r="W40" s="35"/>
      <c r="X40" s="35"/>
      <c r="Y40" s="11"/>
      <c r="Z40" s="90"/>
      <c r="AA40" s="16"/>
      <c r="AB40" s="16"/>
      <c r="AC40" s="88"/>
      <c r="AD40" s="89"/>
      <c r="AE40" s="9"/>
      <c r="AF40" s="35"/>
      <c r="AG40" s="35"/>
      <c r="AH40" s="35"/>
      <c r="AI40" s="35"/>
      <c r="AJ40" s="74"/>
      <c r="AK40" s="74"/>
      <c r="AL40" s="74"/>
      <c r="AM40" s="74"/>
      <c r="AO40" s="74"/>
      <c r="AP40" s="74"/>
      <c r="AQ40" s="74"/>
      <c r="AR40" s="74"/>
      <c r="AS40" s="74"/>
      <c r="AT40" s="35"/>
      <c r="AU40" s="35"/>
      <c r="AV40" s="35"/>
    </row>
    <row r="41" spans="1:48" ht="12.75" customHeight="1" x14ac:dyDescent="0.35">
      <c r="A41" s="35"/>
      <c r="B41" s="35"/>
      <c r="C41" s="35"/>
      <c r="D41" s="35"/>
      <c r="E41" s="35"/>
      <c r="F41" s="21">
        <f>+'Data 8.0'!B26</f>
        <v>0.4513888888888889</v>
      </c>
      <c r="G41" s="16">
        <f>+'Data 8.0'!G26</f>
        <v>3.5800000000000125</v>
      </c>
      <c r="H41" s="16">
        <f>+'Data 8.0'!H26</f>
        <v>2.3000000000000114</v>
      </c>
      <c r="I41" s="88">
        <f t="shared" si="61"/>
        <v>1.2800000000000011</v>
      </c>
      <c r="J41" s="89">
        <f t="shared" si="62"/>
        <v>35.754189944133984</v>
      </c>
      <c r="K41" s="9"/>
      <c r="L41" s="35"/>
      <c r="M41" s="35"/>
      <c r="N41" s="35"/>
      <c r="O41" s="9"/>
      <c r="P41" s="21">
        <f>+'Data 7.5'!B30</f>
        <v>0.4513888888888889</v>
      </c>
      <c r="Q41" s="16">
        <f>+'Data 7.5'!G30</f>
        <v>4.1280000000000001</v>
      </c>
      <c r="R41" s="16">
        <f>+'Data 7.5'!H30</f>
        <v>2.8920000000000101</v>
      </c>
      <c r="S41" s="88">
        <f t="shared" si="63"/>
        <v>1.23599999999999</v>
      </c>
      <c r="T41" s="89">
        <f t="shared" si="64"/>
        <v>29.941860465116036</v>
      </c>
      <c r="U41" s="9"/>
      <c r="V41" s="35"/>
      <c r="W41" s="35"/>
      <c r="X41" s="35"/>
      <c r="Y41" s="11"/>
      <c r="Z41" s="90"/>
      <c r="AA41" s="16"/>
      <c r="AB41" s="16"/>
      <c r="AC41" s="88"/>
      <c r="AD41" s="89"/>
      <c r="AE41" s="9"/>
      <c r="AF41" s="35"/>
      <c r="AG41" s="35"/>
      <c r="AH41" s="35"/>
      <c r="AI41" s="35"/>
      <c r="AJ41" s="74"/>
      <c r="AK41" s="74"/>
      <c r="AL41" s="74"/>
      <c r="AM41" s="74"/>
      <c r="AO41" s="74"/>
      <c r="AP41" s="74"/>
      <c r="AQ41" s="74"/>
      <c r="AR41" s="74"/>
      <c r="AS41" s="74"/>
      <c r="AT41" s="35"/>
      <c r="AU41" s="35"/>
      <c r="AV41" s="35"/>
    </row>
    <row r="42" spans="1:48" ht="12.75" customHeight="1" x14ac:dyDescent="0.35">
      <c r="A42" s="35"/>
      <c r="B42" s="35"/>
      <c r="C42" s="35"/>
      <c r="D42" s="35"/>
      <c r="E42" s="35"/>
      <c r="F42" s="21">
        <f>+'Data 8.0'!B27</f>
        <v>0.45833333333333331</v>
      </c>
      <c r="G42" s="16">
        <f>+'Data 8.0'!G27</f>
        <v>3.6599999999999966</v>
      </c>
      <c r="H42" s="16">
        <f>+'Data 8.0'!H27</f>
        <v>2.3119999999999976</v>
      </c>
      <c r="I42" s="88">
        <f t="shared" si="61"/>
        <v>1.347999999999999</v>
      </c>
      <c r="J42" s="89">
        <f t="shared" si="62"/>
        <v>36.830601092896181</v>
      </c>
      <c r="K42" s="9"/>
      <c r="L42" s="35"/>
      <c r="M42" s="35"/>
      <c r="N42" s="35"/>
      <c r="O42" s="9"/>
      <c r="P42" s="21">
        <f>+'Data 7.5'!B31</f>
        <v>0.45833333333333331</v>
      </c>
      <c r="Q42" s="16">
        <f>+'Data 7.5'!G31</f>
        <v>4.1119999999999948</v>
      </c>
      <c r="R42" s="16">
        <f>+'Data 7.5'!H31</f>
        <v>2.5240000000000009</v>
      </c>
      <c r="S42" s="88">
        <f t="shared" si="63"/>
        <v>1.5879999999999939</v>
      </c>
      <c r="T42" s="89">
        <f t="shared" si="64"/>
        <v>38.618677042801458</v>
      </c>
      <c r="U42" s="9"/>
      <c r="V42" s="35"/>
      <c r="W42" s="35"/>
      <c r="X42" s="35"/>
      <c r="Y42" s="11"/>
      <c r="Z42" s="90"/>
      <c r="AA42" s="16"/>
      <c r="AB42" s="16"/>
      <c r="AC42" s="88"/>
      <c r="AD42" s="89"/>
      <c r="AE42" s="9"/>
      <c r="AF42" s="35"/>
      <c r="AG42" s="35"/>
      <c r="AH42" s="35"/>
      <c r="AI42" s="35"/>
      <c r="AJ42" s="74"/>
      <c r="AK42" s="74"/>
      <c r="AL42" s="74"/>
      <c r="AM42" s="74"/>
      <c r="AO42" s="74"/>
      <c r="AP42" s="74"/>
      <c r="AQ42" s="74"/>
      <c r="AR42" s="74"/>
      <c r="AS42" s="74"/>
      <c r="AT42" s="35"/>
      <c r="AU42" s="35"/>
      <c r="AV42" s="35"/>
    </row>
    <row r="43" spans="1:48" ht="12.75" customHeight="1" x14ac:dyDescent="0.35">
      <c r="A43" s="35"/>
      <c r="B43" s="35"/>
      <c r="C43" s="35"/>
      <c r="D43" s="35"/>
      <c r="E43" s="35"/>
      <c r="F43" s="21">
        <f>+'Data 8.0'!B28</f>
        <v>0</v>
      </c>
      <c r="G43" s="16">
        <f>+'Data 8.0'!G28</f>
        <v>0</v>
      </c>
      <c r="H43" s="16">
        <f>+'Data 8.0'!H28</f>
        <v>0</v>
      </c>
      <c r="I43" s="88"/>
      <c r="J43" s="89"/>
      <c r="L43" s="35"/>
      <c r="M43" s="35"/>
      <c r="N43" s="35"/>
      <c r="O43" s="19"/>
      <c r="P43" s="21">
        <f>+'Data 7.5'!B32</f>
        <v>0</v>
      </c>
      <c r="Q43" s="16">
        <f>+'Data 7.5'!G32</f>
        <v>0</v>
      </c>
      <c r="R43" s="16">
        <f>+'Data 7.5'!H32</f>
        <v>0</v>
      </c>
      <c r="S43" s="88"/>
      <c r="T43" s="89"/>
      <c r="U43" s="9"/>
      <c r="V43" s="35"/>
      <c r="W43" s="35"/>
      <c r="X43" s="35"/>
      <c r="Y43" s="11"/>
      <c r="Z43" s="90"/>
      <c r="AA43" s="16"/>
      <c r="AB43" s="16"/>
      <c r="AC43" s="88"/>
      <c r="AD43" s="89"/>
      <c r="AE43" s="9"/>
      <c r="AF43" s="35"/>
      <c r="AG43" s="35"/>
      <c r="AH43" s="35"/>
      <c r="AI43" s="35"/>
      <c r="AJ43" s="82"/>
      <c r="AK43" s="82"/>
      <c r="AL43" s="82"/>
      <c r="AM43" s="82"/>
      <c r="AO43" s="82"/>
      <c r="AP43" s="82"/>
      <c r="AQ43" s="82"/>
      <c r="AR43" s="82"/>
      <c r="AS43" s="82"/>
      <c r="AT43" s="35"/>
      <c r="AU43" s="35"/>
      <c r="AV43" s="35"/>
    </row>
    <row r="44" spans="1:48" ht="12.75" customHeight="1" x14ac:dyDescent="0.35">
      <c r="A44" s="35"/>
      <c r="B44" s="35"/>
      <c r="C44" s="35"/>
      <c r="D44" s="35"/>
      <c r="E44" s="35"/>
      <c r="F44" s="21">
        <f>+'Data 8.0'!B29</f>
        <v>0</v>
      </c>
      <c r="G44" s="16">
        <f>+'Data 8.0'!G29</f>
        <v>0</v>
      </c>
      <c r="H44" s="16">
        <f>+'Data 8.0'!H29</f>
        <v>0</v>
      </c>
      <c r="I44" s="88"/>
      <c r="J44" s="89"/>
      <c r="L44" s="35"/>
      <c r="M44" s="35"/>
      <c r="N44" s="35"/>
      <c r="O44" s="19"/>
      <c r="P44" s="21">
        <f>+'Data 7.5'!B33</f>
        <v>0</v>
      </c>
      <c r="Q44" s="16">
        <f>+'Data 7.5'!G33</f>
        <v>0</v>
      </c>
      <c r="R44" s="16">
        <f>+'Data 7.5'!H33</f>
        <v>0</v>
      </c>
      <c r="S44" s="88"/>
      <c r="T44" s="89"/>
      <c r="U44" s="9"/>
      <c r="V44" s="35"/>
      <c r="W44" s="35"/>
      <c r="X44" s="35"/>
      <c r="Y44" s="11"/>
      <c r="Z44" s="90"/>
      <c r="AA44" s="16"/>
      <c r="AB44" s="16"/>
      <c r="AC44" s="88"/>
      <c r="AD44" s="89"/>
      <c r="AE44" s="9"/>
      <c r="AF44" s="35"/>
      <c r="AG44" s="35"/>
      <c r="AH44" s="35"/>
      <c r="AI44" s="35"/>
      <c r="AJ44" s="74"/>
      <c r="AK44" s="74"/>
      <c r="AL44" s="74"/>
      <c r="AM44" s="74"/>
      <c r="AO44" s="74"/>
      <c r="AP44" s="74"/>
      <c r="AQ44" s="74"/>
      <c r="AR44" s="74"/>
      <c r="AS44" s="74"/>
      <c r="AT44" s="35"/>
      <c r="AU44" s="35"/>
      <c r="AV44" s="35"/>
    </row>
    <row r="45" spans="1:48" ht="12.75" customHeight="1" x14ac:dyDescent="0.35">
      <c r="A45" s="35"/>
      <c r="B45" s="35"/>
      <c r="C45" s="35"/>
      <c r="D45" s="35"/>
      <c r="E45" s="35"/>
      <c r="F45" s="21"/>
      <c r="G45" s="16"/>
      <c r="H45" s="16"/>
      <c r="I45" s="88"/>
      <c r="J45" s="89"/>
      <c r="L45" s="35"/>
      <c r="M45" s="35"/>
      <c r="N45" s="35"/>
      <c r="O45" s="19"/>
      <c r="P45" s="21">
        <f>+'Data 7.5'!B34</f>
        <v>0</v>
      </c>
      <c r="Q45" s="16">
        <f>+'Data 7.5'!G34</f>
        <v>0</v>
      </c>
      <c r="R45" s="16">
        <f>+'Data 7.5'!H34</f>
        <v>0</v>
      </c>
      <c r="S45" s="88"/>
      <c r="T45" s="89"/>
      <c r="U45" s="9"/>
      <c r="V45" s="35"/>
      <c r="W45" s="35"/>
      <c r="X45" s="35"/>
      <c r="Y45" s="11"/>
      <c r="Z45" s="90"/>
      <c r="AA45" s="16"/>
      <c r="AB45" s="16"/>
      <c r="AC45" s="88"/>
      <c r="AD45" s="89"/>
      <c r="AE45" s="9"/>
      <c r="AF45" s="35"/>
      <c r="AG45" s="35"/>
      <c r="AH45" s="35"/>
      <c r="AI45" s="35"/>
      <c r="AJ45" s="35"/>
      <c r="AK45" s="35"/>
      <c r="AL45" s="35"/>
      <c r="AM45" s="35"/>
      <c r="AO45" s="35"/>
      <c r="AP45" s="35"/>
      <c r="AQ45" s="35"/>
      <c r="AR45" s="35"/>
      <c r="AS45" s="35"/>
      <c r="AT45" s="35"/>
      <c r="AU45" s="35"/>
      <c r="AV45" s="35"/>
    </row>
    <row r="46" spans="1:48" ht="12.75" customHeight="1" x14ac:dyDescent="0.35">
      <c r="A46" s="35"/>
      <c r="B46" s="35"/>
      <c r="C46" s="35"/>
      <c r="D46" s="35"/>
      <c r="E46" s="35"/>
      <c r="F46" s="21">
        <f>+'Data 8.0'!B31</f>
        <v>0</v>
      </c>
      <c r="G46" s="16">
        <f>+'Data 8.0'!G31</f>
        <v>0</v>
      </c>
      <c r="H46" s="16">
        <f>+'Data 8.0'!H31</f>
        <v>0</v>
      </c>
      <c r="I46" s="88"/>
      <c r="J46" s="89"/>
      <c r="L46" s="35"/>
      <c r="M46" s="35"/>
      <c r="N46" s="35"/>
      <c r="O46" s="19"/>
      <c r="P46" s="21">
        <f>+'Data 7.5'!B35</f>
        <v>0</v>
      </c>
      <c r="Q46" s="16">
        <f>+'Data 7.5'!G35</f>
        <v>0</v>
      </c>
      <c r="R46" s="16">
        <f>+'Data 7.5'!H35</f>
        <v>0</v>
      </c>
      <c r="S46" s="88"/>
      <c r="T46" s="89"/>
      <c r="U46" s="9"/>
      <c r="V46" s="35"/>
      <c r="W46" s="35"/>
      <c r="X46" s="35"/>
      <c r="Y46" s="11"/>
      <c r="Z46" s="90"/>
      <c r="AA46" s="16"/>
      <c r="AB46" s="16"/>
      <c r="AC46" s="88"/>
      <c r="AD46" s="89"/>
      <c r="AE46" s="9"/>
      <c r="AF46" s="35"/>
      <c r="AG46" s="35"/>
      <c r="AH46" s="35"/>
      <c r="AI46" s="35"/>
      <c r="AJ46" s="35"/>
      <c r="AK46" s="35"/>
      <c r="AL46" s="35"/>
      <c r="AM46" s="35"/>
      <c r="AO46" s="35"/>
      <c r="AP46" s="35"/>
      <c r="AQ46" s="35"/>
      <c r="AR46" s="35"/>
      <c r="AS46" s="35"/>
      <c r="AT46" s="35"/>
      <c r="AU46" s="35"/>
      <c r="AV46" s="35"/>
    </row>
    <row r="47" spans="1:48" ht="12.75" customHeight="1" x14ac:dyDescent="0.35">
      <c r="A47" s="35"/>
      <c r="B47" s="35"/>
      <c r="C47" s="35"/>
      <c r="D47" s="35"/>
      <c r="E47" s="35"/>
      <c r="F47" s="21">
        <f>+'Data 8.0'!B32</f>
        <v>0</v>
      </c>
      <c r="G47" s="16">
        <f>+'Data 8.0'!G32</f>
        <v>0</v>
      </c>
      <c r="H47" s="16">
        <f>+'Data 8.0'!H32</f>
        <v>0</v>
      </c>
      <c r="I47" s="88"/>
      <c r="J47" s="89"/>
      <c r="L47" s="74"/>
      <c r="M47" s="35"/>
      <c r="N47" s="35"/>
      <c r="O47" s="19"/>
      <c r="P47" s="21">
        <f>+'Data 7.5'!B36</f>
        <v>0</v>
      </c>
      <c r="Q47" s="16">
        <f>+'Data 7.5'!G36</f>
        <v>0</v>
      </c>
      <c r="R47" s="16">
        <f>+'Data 7.5'!H36</f>
        <v>0</v>
      </c>
      <c r="S47" s="88"/>
      <c r="T47" s="89"/>
      <c r="U47" s="9"/>
      <c r="V47" s="74"/>
      <c r="W47" s="35"/>
      <c r="X47" s="35"/>
      <c r="Y47" s="11"/>
      <c r="Z47" s="90"/>
      <c r="AA47" s="16"/>
      <c r="AB47" s="16"/>
      <c r="AC47" s="88"/>
      <c r="AD47" s="89"/>
      <c r="AE47" s="9"/>
      <c r="AF47" s="74"/>
      <c r="AG47" s="35"/>
      <c r="AH47" s="35"/>
      <c r="AI47" s="35"/>
      <c r="AJ47" s="35"/>
      <c r="AK47" s="35"/>
      <c r="AL47" s="35"/>
      <c r="AM47" s="35"/>
      <c r="AO47" s="35"/>
      <c r="AP47" s="35"/>
      <c r="AQ47" s="35"/>
      <c r="AR47" s="35"/>
      <c r="AS47" s="35"/>
      <c r="AT47" s="35"/>
      <c r="AU47" s="35"/>
      <c r="AV47" s="35"/>
    </row>
    <row r="48" spans="1:48" ht="12.75" customHeight="1" x14ac:dyDescent="0.35">
      <c r="A48" s="35"/>
      <c r="B48" s="35"/>
      <c r="C48" s="35"/>
      <c r="D48" s="35"/>
      <c r="E48" s="35"/>
      <c r="F48" s="21">
        <f>+'Data 8.0'!B33</f>
        <v>0</v>
      </c>
      <c r="G48" s="16">
        <f>+'Data 8.0'!G33</f>
        <v>0</v>
      </c>
      <c r="H48" s="16">
        <f>+'Data 8.0'!H33</f>
        <v>0</v>
      </c>
      <c r="I48" s="88"/>
      <c r="J48" s="89"/>
      <c r="K48" s="9"/>
      <c r="L48" s="74"/>
      <c r="M48" s="35"/>
      <c r="N48" s="35"/>
      <c r="O48" s="19"/>
      <c r="P48" s="21">
        <f>+'Data 7.5'!B37</f>
        <v>0</v>
      </c>
      <c r="Q48" s="16">
        <f>+'Data 7.5'!G37</f>
        <v>0</v>
      </c>
      <c r="R48" s="16">
        <f>+'Data 7.5'!H37</f>
        <v>0</v>
      </c>
      <c r="S48" s="88"/>
      <c r="T48" s="89"/>
      <c r="U48" s="9"/>
      <c r="V48" s="74"/>
      <c r="W48" s="35"/>
      <c r="X48" s="35"/>
      <c r="Y48" s="11"/>
      <c r="Z48" s="90"/>
      <c r="AA48" s="16"/>
      <c r="AB48" s="16"/>
      <c r="AC48" s="88"/>
      <c r="AD48" s="89"/>
      <c r="AE48" s="9"/>
      <c r="AF48" s="74"/>
      <c r="AG48" s="35"/>
      <c r="AH48" s="35"/>
      <c r="AI48" s="35"/>
      <c r="AJ48" s="35"/>
      <c r="AK48" s="35"/>
      <c r="AL48" s="35"/>
      <c r="AM48" s="35"/>
      <c r="AO48" s="35"/>
      <c r="AP48" s="35"/>
      <c r="AQ48" s="35"/>
      <c r="AR48" s="35"/>
      <c r="AS48" s="35"/>
      <c r="AT48" s="35"/>
      <c r="AU48" s="35"/>
      <c r="AV48" s="35"/>
    </row>
    <row r="49" spans="1:48" ht="12.75" customHeight="1" x14ac:dyDescent="0.35">
      <c r="A49" s="35"/>
      <c r="B49" s="35"/>
      <c r="C49" s="35"/>
      <c r="D49" s="35"/>
      <c r="E49" s="35"/>
      <c r="F49" s="21">
        <f>+'Data 8.0'!B34</f>
        <v>0</v>
      </c>
      <c r="G49" s="16">
        <f>+'Data 8.0'!G34</f>
        <v>0</v>
      </c>
      <c r="H49" s="16">
        <f>+'Data 8.0'!H34</f>
        <v>0</v>
      </c>
      <c r="I49" s="88"/>
      <c r="J49" s="89"/>
      <c r="L49" s="74"/>
      <c r="M49" s="35"/>
      <c r="N49" s="35"/>
      <c r="O49" s="19"/>
      <c r="P49" s="21">
        <f>+'Data 7.5'!B38</f>
        <v>0</v>
      </c>
      <c r="Q49" s="16">
        <f>+'Data 7.5'!G38</f>
        <v>0</v>
      </c>
      <c r="R49" s="16">
        <f>+'Data 7.5'!H38</f>
        <v>0</v>
      </c>
      <c r="S49" s="88"/>
      <c r="T49" s="89"/>
      <c r="U49" s="9"/>
      <c r="V49" s="74"/>
      <c r="W49" s="35"/>
      <c r="X49" s="35"/>
      <c r="Y49" s="11"/>
      <c r="Z49" s="90"/>
      <c r="AA49" s="16"/>
      <c r="AB49" s="16"/>
      <c r="AC49" s="88"/>
      <c r="AD49" s="89"/>
      <c r="AE49" s="9"/>
      <c r="AF49" s="74"/>
      <c r="AG49" s="35"/>
      <c r="AH49" s="35"/>
      <c r="AI49" s="35"/>
      <c r="AJ49" s="82"/>
      <c r="AK49" s="82"/>
      <c r="AL49" s="82"/>
      <c r="AM49" s="82"/>
      <c r="AO49" s="82"/>
      <c r="AP49" s="35"/>
      <c r="AQ49" s="35"/>
      <c r="AR49" s="82"/>
      <c r="AS49" s="82"/>
      <c r="AT49" s="35"/>
      <c r="AU49" s="35"/>
      <c r="AV49" s="35"/>
    </row>
    <row r="50" spans="1:48" ht="12.75" customHeight="1" x14ac:dyDescent="0.35">
      <c r="A50" s="35"/>
      <c r="B50" s="35"/>
      <c r="C50" s="35"/>
      <c r="D50" s="35"/>
      <c r="E50" s="35"/>
      <c r="F50" s="13" t="s">
        <v>112</v>
      </c>
      <c r="G50" s="16">
        <f>AVERAGE(G37:G42)</f>
        <v>3.6520000000000059</v>
      </c>
      <c r="H50" s="16">
        <f>AVERAGE(H37:H42)</f>
        <v>2.3180000000000049</v>
      </c>
      <c r="I50" s="16">
        <f>AVERAGE(I37:I42)</f>
        <v>1.3340000000000007</v>
      </c>
      <c r="J50" s="16">
        <f>AVERAGE(J37:J42)</f>
        <v>36.571180378634494</v>
      </c>
      <c r="K50" s="9" t="s">
        <v>113</v>
      </c>
      <c r="L50" s="35"/>
      <c r="M50" s="35"/>
      <c r="N50" s="35"/>
      <c r="O50" s="19"/>
      <c r="P50" s="13" t="s">
        <v>112</v>
      </c>
      <c r="Q50" s="16">
        <f>AVERAGE(Q37:Q42)</f>
        <v>4.201333333333328</v>
      </c>
      <c r="R50" s="16">
        <f>AVERAGE(R37:R42)</f>
        <v>2.808000000000002</v>
      </c>
      <c r="S50" s="16">
        <f>AVERAGE(S37:S42)</f>
        <v>1.3933333333333262</v>
      </c>
      <c r="T50" s="16">
        <f>AVERAGE(T37:T42)</f>
        <v>33.210982713454911</v>
      </c>
      <c r="U50" s="9" t="s">
        <v>113</v>
      </c>
      <c r="V50" s="35"/>
      <c r="W50" s="35"/>
      <c r="X50" s="35"/>
      <c r="Y50" s="9"/>
      <c r="Z50" s="92"/>
      <c r="AA50" s="16"/>
      <c r="AB50" s="16"/>
      <c r="AC50" s="16"/>
      <c r="AD50" s="16"/>
      <c r="AE50" s="9"/>
      <c r="AF50" s="35"/>
      <c r="AG50" s="35"/>
      <c r="AH50" s="35"/>
      <c r="AI50" s="35"/>
      <c r="AJ50" s="74"/>
      <c r="AK50" s="74"/>
      <c r="AL50" s="74"/>
      <c r="AM50" s="74"/>
      <c r="AO50" s="74"/>
      <c r="AP50" s="35"/>
      <c r="AQ50" s="35"/>
      <c r="AR50" s="74"/>
      <c r="AS50" s="74"/>
      <c r="AT50" s="35"/>
      <c r="AU50" s="35"/>
      <c r="AV50" s="35"/>
    </row>
    <row r="51" spans="1:48" ht="12.75" customHeight="1" x14ac:dyDescent="0.35">
      <c r="A51" s="35"/>
      <c r="B51" s="35"/>
      <c r="C51" s="35"/>
      <c r="D51" s="35"/>
      <c r="E51" s="35"/>
      <c r="K51" s="93">
        <f>I50/G50</f>
        <v>0.36527929901423839</v>
      </c>
      <c r="L51" s="35"/>
      <c r="M51" s="35"/>
      <c r="N51" s="35"/>
      <c r="O51" s="19"/>
      <c r="P51" s="9"/>
      <c r="Q51" s="9"/>
      <c r="R51" s="9"/>
      <c r="S51" s="9"/>
      <c r="T51" s="9"/>
      <c r="U51" s="93">
        <f>S50/Q50</f>
        <v>0.33164074896858015</v>
      </c>
      <c r="V51" s="35"/>
      <c r="W51" s="35"/>
      <c r="X51" s="35"/>
      <c r="Y51" s="9"/>
      <c r="Z51" s="9"/>
      <c r="AA51" s="9"/>
      <c r="AB51" s="9"/>
      <c r="AC51" s="9"/>
      <c r="AD51" s="9"/>
      <c r="AE51" s="93"/>
      <c r="AF51" s="35"/>
      <c r="AG51" s="35"/>
      <c r="AH51" s="35"/>
      <c r="AI51" s="35"/>
      <c r="AJ51" s="74"/>
      <c r="AK51" s="74"/>
      <c r="AL51" s="74"/>
      <c r="AM51" s="74"/>
      <c r="AO51" s="74"/>
      <c r="AP51" s="35"/>
      <c r="AQ51" s="35"/>
      <c r="AR51" s="74"/>
      <c r="AS51" s="74"/>
      <c r="AT51" s="35"/>
      <c r="AU51" s="35"/>
      <c r="AV51" s="35"/>
    </row>
    <row r="52" spans="1:48" ht="12.75" customHeight="1" x14ac:dyDescent="0.35">
      <c r="A52" s="35"/>
      <c r="B52" s="35"/>
      <c r="C52" s="35"/>
      <c r="D52" s="35"/>
      <c r="E52" s="35"/>
      <c r="G52" s="35" t="s">
        <v>57</v>
      </c>
      <c r="H52" s="35" t="s">
        <v>58</v>
      </c>
      <c r="I52" s="35" t="s">
        <v>59</v>
      </c>
      <c r="J52" s="35"/>
      <c r="K52" s="35"/>
      <c r="L52" s="35"/>
      <c r="M52" s="35"/>
      <c r="N52" s="35"/>
      <c r="O52" s="19"/>
      <c r="P52" s="9"/>
      <c r="Q52" s="35" t="s">
        <v>57</v>
      </c>
      <c r="R52" s="35" t="s">
        <v>58</v>
      </c>
      <c r="S52" s="35" t="s">
        <v>59</v>
      </c>
      <c r="T52" s="35"/>
      <c r="U52" s="35"/>
      <c r="V52" s="35"/>
      <c r="W52" s="35"/>
      <c r="X52" s="35"/>
      <c r="Y52" s="9"/>
      <c r="Z52" s="9"/>
      <c r="AA52" s="35"/>
      <c r="AB52" s="35"/>
      <c r="AC52" s="35"/>
      <c r="AD52" s="35"/>
      <c r="AE52" s="35"/>
      <c r="AF52" s="35"/>
      <c r="AG52" s="35"/>
      <c r="AH52" s="35"/>
      <c r="AI52" s="35"/>
      <c r="AJ52" s="74"/>
      <c r="AK52" s="74"/>
      <c r="AL52" s="74"/>
      <c r="AM52" s="74"/>
      <c r="AO52" s="74"/>
      <c r="AP52" s="35"/>
      <c r="AQ52" s="35"/>
      <c r="AR52" s="74"/>
      <c r="AS52" s="74"/>
      <c r="AT52" s="35"/>
      <c r="AU52" s="35"/>
      <c r="AV52" s="35"/>
    </row>
    <row r="53" spans="1:48" ht="12.75" customHeight="1" x14ac:dyDescent="0.35">
      <c r="A53" s="35"/>
      <c r="B53" s="35"/>
      <c r="C53" s="35"/>
      <c r="D53" s="35"/>
      <c r="E53" s="94"/>
      <c r="F53" s="95" t="s">
        <v>114</v>
      </c>
      <c r="G53" s="96" t="s">
        <v>102</v>
      </c>
      <c r="H53" s="96" t="s">
        <v>103</v>
      </c>
      <c r="I53" s="96" t="s">
        <v>104</v>
      </c>
      <c r="J53" s="96" t="s">
        <v>105</v>
      </c>
      <c r="K53" s="35"/>
      <c r="L53" s="35"/>
      <c r="M53" s="35"/>
      <c r="N53" s="35"/>
      <c r="O53" s="19"/>
      <c r="P53" s="95" t="s">
        <v>115</v>
      </c>
      <c r="Q53" s="96" t="s">
        <v>102</v>
      </c>
      <c r="R53" s="96" t="s">
        <v>103</v>
      </c>
      <c r="S53" s="96" t="s">
        <v>104</v>
      </c>
      <c r="T53" s="96" t="s">
        <v>105</v>
      </c>
      <c r="U53" s="35"/>
      <c r="V53" s="35"/>
      <c r="W53" s="35"/>
      <c r="X53" s="35"/>
      <c r="Y53" s="97"/>
      <c r="Z53" s="98"/>
      <c r="AA53" s="96"/>
      <c r="AB53" s="96"/>
      <c r="AC53" s="96"/>
      <c r="AD53" s="96"/>
      <c r="AE53" s="35"/>
      <c r="AF53" s="35"/>
      <c r="AG53" s="10"/>
      <c r="AH53" s="10"/>
      <c r="AI53" s="43" t="s">
        <v>107</v>
      </c>
      <c r="AJ53" s="86" t="s">
        <v>108</v>
      </c>
      <c r="AK53" s="86" t="s">
        <v>59</v>
      </c>
      <c r="AL53" s="87" t="s">
        <v>60</v>
      </c>
      <c r="AM53" s="74"/>
      <c r="AO53" s="74"/>
      <c r="AP53" s="43" t="s">
        <v>107</v>
      </c>
      <c r="AQ53" s="86" t="s">
        <v>108</v>
      </c>
      <c r="AR53" s="86" t="s">
        <v>59</v>
      </c>
      <c r="AS53" s="87" t="s">
        <v>60</v>
      </c>
      <c r="AT53" s="35"/>
      <c r="AU53" s="35"/>
      <c r="AV53" s="35"/>
    </row>
    <row r="54" spans="1:48" ht="12.75" customHeight="1" x14ac:dyDescent="0.35">
      <c r="A54" s="35"/>
      <c r="B54" s="35"/>
      <c r="C54" s="35"/>
      <c r="D54" s="35"/>
      <c r="E54" s="94"/>
      <c r="F54" s="21">
        <f>+'Data 8.0'!B6</f>
        <v>0.39583333333333331</v>
      </c>
      <c r="G54" s="16">
        <f>+'Data 8.0'!G6</f>
        <v>5.8320000000000078</v>
      </c>
      <c r="H54" s="16">
        <f>+'Data 8.0'!H6</f>
        <v>3.6599999999999966</v>
      </c>
      <c r="I54" s="88">
        <f t="shared" ref="I54:I59" si="65">G54-H54</f>
        <v>2.1720000000000113</v>
      </c>
      <c r="J54" s="89">
        <f t="shared" ref="J54:J59" si="66">I54*100/G54</f>
        <v>37.242798353909606</v>
      </c>
      <c r="L54" s="35"/>
      <c r="M54" s="35"/>
      <c r="N54" s="99"/>
      <c r="O54" s="9"/>
      <c r="P54" s="21">
        <f>+'Data 7.5'!B6</f>
        <v>0.39583333333333331</v>
      </c>
      <c r="Q54" s="16">
        <f>+'Data 7.5'!G6</f>
        <v>4.5919999999999987</v>
      </c>
      <c r="R54" s="16">
        <f>+'Data 7.5'!H6</f>
        <v>3.1039999999999992</v>
      </c>
      <c r="S54" s="88">
        <f t="shared" ref="S54:S59" si="67">Q54-R54</f>
        <v>1.4879999999999995</v>
      </c>
      <c r="T54" s="89">
        <f t="shared" ref="T54:T59" si="68">S54*100/Q54</f>
        <v>32.404181184668985</v>
      </c>
      <c r="U54" s="9"/>
      <c r="V54" s="35"/>
      <c r="W54" s="35"/>
      <c r="X54" s="99"/>
      <c r="Y54" s="11"/>
      <c r="Z54" s="90"/>
      <c r="AA54" s="16"/>
      <c r="AB54" s="16"/>
      <c r="AC54" s="88"/>
      <c r="AD54" s="89"/>
      <c r="AE54" s="9"/>
      <c r="AF54" s="35"/>
      <c r="AG54" s="43" t="s">
        <v>116</v>
      </c>
      <c r="AH54" s="43" t="s">
        <v>110</v>
      </c>
      <c r="AI54" s="91">
        <f>AVERAGE(G54:G66)</f>
        <v>1.8652307692307697</v>
      </c>
      <c r="AJ54" s="91">
        <f>AVERAGE(H54:H60)</f>
        <v>2.2668571428571442</v>
      </c>
      <c r="AK54" s="91">
        <f t="shared" ref="AK54:AL54" si="69">AVERAGE(I54:I62)</f>
        <v>1.3966666666666658</v>
      </c>
      <c r="AL54" s="91">
        <f t="shared" si="69"/>
        <v>34.635511666955956</v>
      </c>
      <c r="AM54" s="74"/>
      <c r="AN54" s="1" t="s">
        <v>116</v>
      </c>
      <c r="AO54" s="74" t="s">
        <v>110</v>
      </c>
      <c r="AP54" s="91">
        <f t="shared" ref="AP54:AQ54" si="70">AVERAGE(Q54:Q66)</f>
        <v>1.7821538461538455</v>
      </c>
      <c r="AQ54" s="91">
        <f t="shared" si="70"/>
        <v>1.1741538461538448</v>
      </c>
      <c r="AR54" s="91">
        <f t="shared" ref="AR54:AS54" si="71">AVERAGE(S54:S62)</f>
        <v>1.317333333333335</v>
      </c>
      <c r="AS54" s="91">
        <f t="shared" si="71"/>
        <v>34.225194150875424</v>
      </c>
      <c r="AT54" s="35"/>
      <c r="AU54" s="35"/>
      <c r="AV54" s="35"/>
    </row>
    <row r="55" spans="1:48" ht="12.75" customHeight="1" x14ac:dyDescent="0.35">
      <c r="A55" s="35"/>
      <c r="B55" s="35"/>
      <c r="C55" s="35"/>
      <c r="D55" s="35"/>
      <c r="E55" s="94"/>
      <c r="F55" s="21">
        <f>+'Data 8.0'!B7</f>
        <v>0.40972222222222221</v>
      </c>
      <c r="G55" s="16">
        <f>+'Data 8.0'!G7</f>
        <v>5.3719999999999999</v>
      </c>
      <c r="H55" s="16">
        <f>+'Data 8.0'!H7</f>
        <v>3.6880000000000024</v>
      </c>
      <c r="I55" s="88">
        <f t="shared" si="65"/>
        <v>1.6839999999999975</v>
      </c>
      <c r="J55" s="89">
        <f t="shared" si="66"/>
        <v>31.347728965003679</v>
      </c>
      <c r="K55" s="35"/>
      <c r="L55" s="35"/>
      <c r="M55" s="35"/>
      <c r="N55" s="99"/>
      <c r="O55" s="19"/>
      <c r="P55" s="21">
        <f>+'Data 7.5'!B7</f>
        <v>0.40972222222222221</v>
      </c>
      <c r="Q55" s="16">
        <f>+'Data 7.5'!G7</f>
        <v>4.2680000000000007</v>
      </c>
      <c r="R55" s="16">
        <f>+'Data 7.5'!H7</f>
        <v>2.6799999999999926</v>
      </c>
      <c r="S55" s="88">
        <f t="shared" si="67"/>
        <v>1.5880000000000081</v>
      </c>
      <c r="T55" s="89">
        <f t="shared" si="68"/>
        <v>37.207122774133268</v>
      </c>
      <c r="U55" s="35"/>
      <c r="V55" s="35"/>
      <c r="W55" s="35"/>
      <c r="X55" s="99"/>
      <c r="Y55" s="11"/>
      <c r="Z55" s="90"/>
      <c r="AA55" s="16"/>
      <c r="AB55" s="16"/>
      <c r="AC55" s="88"/>
      <c r="AD55" s="89"/>
      <c r="AE55" s="35"/>
      <c r="AF55" s="35"/>
      <c r="AG55" s="35"/>
      <c r="AH55" s="35"/>
      <c r="AI55" s="99"/>
      <c r="AJ55" s="74"/>
      <c r="AK55" s="74"/>
      <c r="AL55" s="74"/>
      <c r="AM55" s="74"/>
      <c r="AO55" s="74"/>
      <c r="AP55" s="35"/>
      <c r="AQ55" s="35"/>
      <c r="AR55" s="74"/>
      <c r="AS55" s="74"/>
      <c r="AT55" s="35"/>
      <c r="AU55" s="35"/>
      <c r="AV55" s="35"/>
    </row>
    <row r="56" spans="1:48" ht="12.75" customHeight="1" x14ac:dyDescent="0.35">
      <c r="A56" s="35"/>
      <c r="B56" s="35"/>
      <c r="C56" s="35"/>
      <c r="D56" s="35"/>
      <c r="E56" s="94"/>
      <c r="F56" s="21">
        <f>+'Data 8.0'!B8</f>
        <v>0.4236111111111111</v>
      </c>
      <c r="G56" s="16">
        <f>+'Data 8.0'!G8</f>
        <v>3.1039999999999992</v>
      </c>
      <c r="H56" s="16">
        <f>+'Data 8.0'!H8</f>
        <v>2.0960000000000036</v>
      </c>
      <c r="I56" s="88">
        <f t="shared" si="65"/>
        <v>1.0079999999999956</v>
      </c>
      <c r="J56" s="89">
        <f t="shared" si="66"/>
        <v>32.474226804123575</v>
      </c>
      <c r="L56" s="35"/>
      <c r="M56" s="35"/>
      <c r="N56" s="35"/>
      <c r="O56" s="19"/>
      <c r="P56" s="21">
        <f>+'Data 7.5'!B8</f>
        <v>0.4236111111111111</v>
      </c>
      <c r="Q56" s="16">
        <f>+'Data 7.5'!G8</f>
        <v>3.4719999999999942</v>
      </c>
      <c r="R56" s="16">
        <f>+'Data 7.5'!H8</f>
        <v>2.2919999999999874</v>
      </c>
      <c r="S56" s="88">
        <f t="shared" si="67"/>
        <v>1.1800000000000068</v>
      </c>
      <c r="T56" s="89">
        <f t="shared" si="68"/>
        <v>33.986175115207629</v>
      </c>
      <c r="U56" s="9"/>
      <c r="V56" s="35"/>
      <c r="W56" s="35"/>
      <c r="X56" s="35"/>
      <c r="Y56" s="11"/>
      <c r="Z56" s="90"/>
      <c r="AA56" s="16"/>
      <c r="AB56" s="16"/>
      <c r="AC56" s="88"/>
      <c r="AD56" s="89"/>
      <c r="AE56" s="9"/>
      <c r="AF56" s="35"/>
      <c r="AG56" s="35"/>
      <c r="AH56" s="35"/>
      <c r="AI56" s="35"/>
      <c r="AJ56" s="74"/>
      <c r="AK56" s="74"/>
      <c r="AL56" s="74"/>
      <c r="AM56" s="74"/>
      <c r="AN56" s="74"/>
      <c r="AO56" s="35"/>
      <c r="AP56" s="35"/>
      <c r="AQ56" s="74"/>
      <c r="AR56" s="74"/>
      <c r="AS56" s="35"/>
      <c r="AT56" s="35"/>
      <c r="AU56" s="35"/>
      <c r="AV56" s="35"/>
    </row>
    <row r="57" spans="1:48" ht="12.75" customHeight="1" x14ac:dyDescent="0.35">
      <c r="A57" s="35"/>
      <c r="B57" s="35"/>
      <c r="C57" s="35"/>
      <c r="D57" s="35"/>
      <c r="E57" s="94"/>
      <c r="F57" s="21">
        <f>+'Data 8.0'!B9</f>
        <v>0.4375</v>
      </c>
      <c r="G57" s="16">
        <f>+'Data 8.0'!G9</f>
        <v>2.8439999999999941</v>
      </c>
      <c r="H57" s="16">
        <f>+'Data 8.0'!H9</f>
        <v>1.7680000000000007</v>
      </c>
      <c r="I57" s="88">
        <f t="shared" si="65"/>
        <v>1.0759999999999934</v>
      </c>
      <c r="J57" s="89">
        <f t="shared" si="66"/>
        <v>37.834036568213634</v>
      </c>
      <c r="L57" s="35"/>
      <c r="M57" s="35"/>
      <c r="N57" s="35"/>
      <c r="O57" s="19"/>
      <c r="P57" s="21">
        <f>+'Data 7.5'!B9</f>
        <v>0.4375</v>
      </c>
      <c r="Q57" s="16">
        <f>+'Data 7.5'!G9</f>
        <v>3.0280000000000058</v>
      </c>
      <c r="R57" s="16">
        <f>+'Data 7.5'!H9</f>
        <v>1.8840000000000003</v>
      </c>
      <c r="S57" s="88">
        <f t="shared" si="67"/>
        <v>1.1440000000000055</v>
      </c>
      <c r="T57" s="89">
        <f t="shared" si="68"/>
        <v>37.780713342140132</v>
      </c>
      <c r="U57" s="9"/>
      <c r="V57" s="35"/>
      <c r="W57" s="35"/>
      <c r="X57" s="35"/>
      <c r="Y57" s="11"/>
      <c r="Z57" s="90"/>
      <c r="AA57" s="16"/>
      <c r="AB57" s="16"/>
      <c r="AC57" s="88"/>
      <c r="AD57" s="89"/>
      <c r="AE57" s="9"/>
      <c r="AF57" s="35"/>
      <c r="AG57" s="35"/>
      <c r="AH57" s="35"/>
      <c r="AI57" s="35"/>
      <c r="AJ57" s="82"/>
      <c r="AK57" s="82"/>
      <c r="AL57" s="82"/>
      <c r="AM57" s="82"/>
      <c r="AN57" s="82"/>
      <c r="AO57" s="34"/>
      <c r="AP57" s="34"/>
      <c r="AQ57" s="82"/>
      <c r="AR57" s="82"/>
      <c r="AS57" s="35"/>
      <c r="AT57" s="35"/>
      <c r="AU57" s="35"/>
      <c r="AV57" s="35"/>
    </row>
    <row r="58" spans="1:48" ht="12.75" customHeight="1" x14ac:dyDescent="0.35">
      <c r="A58" s="35"/>
      <c r="B58" s="35"/>
      <c r="C58" s="35"/>
      <c r="D58" s="35"/>
      <c r="E58" s="94"/>
      <c r="F58" s="21">
        <f>+'Data 8.0'!B10</f>
        <v>0.4513888888888889</v>
      </c>
      <c r="G58" s="16">
        <f>+'Data 8.0'!G10</f>
        <v>3.7039999999999935</v>
      </c>
      <c r="H58" s="16">
        <f>+'Data 8.0'!H10</f>
        <v>2.4879999999999995</v>
      </c>
      <c r="I58" s="88">
        <f t="shared" si="65"/>
        <v>1.215999999999994</v>
      </c>
      <c r="J58" s="89">
        <f t="shared" si="66"/>
        <v>32.82937365010789</v>
      </c>
      <c r="L58" s="35"/>
      <c r="M58" s="35"/>
      <c r="N58" s="35"/>
      <c r="O58" s="19"/>
      <c r="P58" s="21">
        <f>+'Data 7.5'!B10</f>
        <v>0.4513888888888889</v>
      </c>
      <c r="Q58" s="16">
        <f>+'Data 7.5'!G10</f>
        <v>4.1239999999999952</v>
      </c>
      <c r="R58" s="16">
        <f>+'Data 7.5'!H10</f>
        <v>2.7439999999999998</v>
      </c>
      <c r="S58" s="88">
        <f t="shared" si="67"/>
        <v>1.3799999999999955</v>
      </c>
      <c r="T58" s="89">
        <f t="shared" si="68"/>
        <v>33.462657613966954</v>
      </c>
      <c r="U58" s="9"/>
      <c r="V58" s="35"/>
      <c r="W58" s="35"/>
      <c r="X58" s="35"/>
      <c r="Y58" s="11"/>
      <c r="Z58" s="90"/>
      <c r="AA58" s="16"/>
      <c r="AB58" s="16"/>
      <c r="AC58" s="88"/>
      <c r="AD58" s="89"/>
      <c r="AE58" s="9"/>
      <c r="AF58" s="35"/>
      <c r="AG58" s="35"/>
      <c r="AH58" s="35"/>
      <c r="AI58" s="35"/>
      <c r="AJ58" s="74"/>
      <c r="AK58" s="74"/>
      <c r="AL58" s="74"/>
      <c r="AM58" s="74"/>
      <c r="AN58" s="74"/>
      <c r="AO58" s="35"/>
      <c r="AP58" s="35"/>
      <c r="AQ58" s="74"/>
      <c r="AR58" s="74"/>
      <c r="AS58" s="35"/>
      <c r="AT58" s="35"/>
      <c r="AU58" s="35"/>
      <c r="AV58" s="35"/>
    </row>
    <row r="59" spans="1:48" ht="12.75" customHeight="1" x14ac:dyDescent="0.35">
      <c r="A59" s="35"/>
      <c r="B59" s="35"/>
      <c r="C59" s="35"/>
      <c r="D59" s="35"/>
      <c r="E59" s="94"/>
      <c r="F59" s="21">
        <f>+'Data 8.0'!B11</f>
        <v>0.45833333333333331</v>
      </c>
      <c r="G59" s="16">
        <f>+'Data 8.0'!G11</f>
        <v>3.3920000000000101</v>
      </c>
      <c r="H59" s="16">
        <f>+'Data 8.0'!H11</f>
        <v>2.1680000000000064</v>
      </c>
      <c r="I59" s="88">
        <f t="shared" si="65"/>
        <v>1.2240000000000038</v>
      </c>
      <c r="J59" s="89">
        <f t="shared" si="66"/>
        <v>36.084905660377359</v>
      </c>
      <c r="L59" s="35"/>
      <c r="M59" s="35"/>
      <c r="N59" s="35"/>
      <c r="O59" s="19"/>
      <c r="P59" s="21">
        <f>+'Data 7.5'!B11</f>
        <v>0.45833333333333331</v>
      </c>
      <c r="Q59" s="16">
        <f>+'Data 7.5'!G11</f>
        <v>3.6839999999999975</v>
      </c>
      <c r="R59" s="16">
        <f>+'Data 7.5'!H11</f>
        <v>2.5600000000000023</v>
      </c>
      <c r="S59" s="88">
        <f t="shared" si="67"/>
        <v>1.1239999999999952</v>
      </c>
      <c r="T59" s="89">
        <f t="shared" si="68"/>
        <v>30.510314875135613</v>
      </c>
      <c r="U59" s="9"/>
      <c r="V59" s="35"/>
      <c r="W59" s="35"/>
      <c r="X59" s="35"/>
      <c r="Y59" s="11"/>
      <c r="Z59" s="90"/>
      <c r="AA59" s="16"/>
      <c r="AB59" s="16"/>
      <c r="AC59" s="88"/>
      <c r="AD59" s="89"/>
      <c r="AE59" s="9"/>
      <c r="AF59" s="35"/>
      <c r="AG59" s="35"/>
      <c r="AH59" s="35"/>
      <c r="AI59" s="35"/>
      <c r="AJ59" s="74"/>
      <c r="AK59" s="74"/>
      <c r="AL59" s="74"/>
      <c r="AM59" s="74"/>
      <c r="AN59" s="74"/>
      <c r="AO59" s="35"/>
      <c r="AP59" s="35"/>
      <c r="AQ59" s="74"/>
      <c r="AR59" s="74"/>
      <c r="AS59" s="35"/>
      <c r="AT59" s="35"/>
      <c r="AU59" s="35"/>
      <c r="AV59" s="35"/>
    </row>
    <row r="60" spans="1:48" ht="12.75" customHeight="1" x14ac:dyDescent="0.35">
      <c r="A60" s="35"/>
      <c r="B60" s="35"/>
      <c r="C60" s="35"/>
      <c r="D60" s="35"/>
      <c r="E60" s="94"/>
      <c r="F60" s="21">
        <f>+'Data 8.0'!B12</f>
        <v>0</v>
      </c>
      <c r="G60" s="16">
        <f>+'Data 8.0'!G12</f>
        <v>0</v>
      </c>
      <c r="H60" s="16">
        <f>+'Data 8.0'!H12</f>
        <v>0</v>
      </c>
      <c r="I60" s="88"/>
      <c r="J60" s="89"/>
      <c r="K60" s="35"/>
      <c r="L60" s="35"/>
      <c r="M60" s="35"/>
      <c r="N60" s="35"/>
      <c r="O60" s="19"/>
      <c r="P60" s="21">
        <f>+'Data 7.5'!B12</f>
        <v>0</v>
      </c>
      <c r="Q60" s="16">
        <f>+'Data 7.5'!G12</f>
        <v>0</v>
      </c>
      <c r="R60" s="16">
        <f>+'Data 7.5'!H12</f>
        <v>0</v>
      </c>
      <c r="S60" s="88"/>
      <c r="T60" s="89"/>
      <c r="U60" s="35"/>
      <c r="V60" s="35"/>
      <c r="W60" s="35"/>
      <c r="X60" s="35"/>
      <c r="Y60" s="11"/>
      <c r="Z60" s="90"/>
      <c r="AA60" s="16"/>
      <c r="AB60" s="16"/>
      <c r="AC60" s="88"/>
      <c r="AD60" s="89"/>
      <c r="AE60" s="35"/>
      <c r="AF60" s="35"/>
      <c r="AG60" s="35"/>
      <c r="AH60" s="35"/>
      <c r="AI60" s="35"/>
      <c r="AJ60" s="74"/>
      <c r="AK60" s="74"/>
      <c r="AL60" s="74"/>
      <c r="AM60" s="74"/>
      <c r="AN60" s="74"/>
      <c r="AO60" s="35"/>
      <c r="AP60" s="35"/>
      <c r="AQ60" s="74"/>
      <c r="AR60" s="74"/>
      <c r="AS60" s="35"/>
      <c r="AT60" s="35"/>
      <c r="AU60" s="35"/>
      <c r="AV60" s="35"/>
    </row>
    <row r="61" spans="1:48" ht="12.75" customHeight="1" x14ac:dyDescent="0.35">
      <c r="A61" s="35"/>
      <c r="B61" s="35"/>
      <c r="C61" s="35"/>
      <c r="D61" s="35"/>
      <c r="E61" s="94"/>
      <c r="F61" s="21">
        <f>+'Data 8.0'!B13</f>
        <v>0</v>
      </c>
      <c r="G61" s="16">
        <f>+'Data 8.0'!G13</f>
        <v>0</v>
      </c>
      <c r="H61" s="16">
        <f>+'Data 8.0'!H13</f>
        <v>0</v>
      </c>
      <c r="I61" s="88"/>
      <c r="J61" s="89"/>
      <c r="K61" s="35"/>
      <c r="L61" s="35"/>
      <c r="M61" s="35"/>
      <c r="N61" s="35"/>
      <c r="O61" s="19"/>
      <c r="P61" s="21">
        <f>+'Data 7.5'!B13</f>
        <v>0</v>
      </c>
      <c r="Q61" s="16">
        <f>+'Data 7.5'!G13</f>
        <v>0</v>
      </c>
      <c r="R61" s="16">
        <f>+'Data 7.5'!H13</f>
        <v>0</v>
      </c>
      <c r="S61" s="88"/>
      <c r="T61" s="89"/>
      <c r="U61" s="35"/>
      <c r="V61" s="35"/>
      <c r="W61" s="35"/>
      <c r="X61" s="35"/>
      <c r="Y61" s="11"/>
      <c r="Z61" s="90"/>
      <c r="AA61" s="16"/>
      <c r="AB61" s="16"/>
      <c r="AC61" s="88"/>
      <c r="AD61" s="89"/>
      <c r="AE61" s="35"/>
      <c r="AF61" s="35"/>
      <c r="AG61" s="35"/>
      <c r="AH61" s="35"/>
      <c r="AI61" s="35"/>
      <c r="AJ61" s="74"/>
      <c r="AK61" s="74"/>
      <c r="AL61" s="74"/>
      <c r="AM61" s="74"/>
      <c r="AN61" s="74"/>
      <c r="AO61" s="35"/>
      <c r="AP61" s="35"/>
      <c r="AQ61" s="74"/>
      <c r="AR61" s="74"/>
      <c r="AS61" s="35"/>
      <c r="AT61" s="35"/>
      <c r="AU61" s="35"/>
      <c r="AV61" s="35"/>
    </row>
    <row r="62" spans="1:48" ht="12.75" customHeight="1" x14ac:dyDescent="0.35">
      <c r="A62" s="35"/>
      <c r="B62" s="35"/>
      <c r="C62" s="35"/>
      <c r="D62" s="35"/>
      <c r="E62" s="94"/>
      <c r="F62" s="21">
        <f>+'Data 8.0'!B14</f>
        <v>0</v>
      </c>
      <c r="G62" s="16">
        <f>+'Data 8.0'!G14</f>
        <v>0</v>
      </c>
      <c r="H62" s="16">
        <f>+'Data 8.0'!H14</f>
        <v>0</v>
      </c>
      <c r="I62" s="88"/>
      <c r="J62" s="89"/>
      <c r="L62" s="35"/>
      <c r="M62" s="35"/>
      <c r="N62" s="35"/>
      <c r="O62" s="19"/>
      <c r="P62" s="21">
        <f>+'Data 7.5'!B14</f>
        <v>0</v>
      </c>
      <c r="Q62" s="16">
        <f>+'Data 7.5'!G14</f>
        <v>0</v>
      </c>
      <c r="R62" s="16">
        <f>+'Data 7.5'!H14</f>
        <v>0</v>
      </c>
      <c r="S62" s="88"/>
      <c r="T62" s="89"/>
      <c r="U62" s="9"/>
      <c r="V62" s="35"/>
      <c r="W62" s="35"/>
      <c r="X62" s="35"/>
      <c r="Y62" s="11"/>
      <c r="Z62" s="90"/>
      <c r="AA62" s="16"/>
      <c r="AB62" s="16"/>
      <c r="AC62" s="88"/>
      <c r="AD62" s="89"/>
      <c r="AE62" s="9"/>
      <c r="AF62" s="35"/>
      <c r="AG62" s="35"/>
      <c r="AH62" s="35"/>
      <c r="AI62" s="35"/>
      <c r="AJ62" s="74"/>
      <c r="AK62" s="74"/>
      <c r="AL62" s="74"/>
      <c r="AM62" s="74"/>
      <c r="AN62" s="74"/>
      <c r="AO62" s="35"/>
      <c r="AP62" s="35"/>
      <c r="AQ62" s="74"/>
      <c r="AR62" s="74"/>
      <c r="AS62" s="35"/>
      <c r="AT62" s="35"/>
      <c r="AU62" s="35"/>
      <c r="AV62" s="35"/>
    </row>
    <row r="63" spans="1:48" ht="12.75" customHeight="1" x14ac:dyDescent="0.35">
      <c r="A63" s="35"/>
      <c r="B63" s="35"/>
      <c r="C63" s="35"/>
      <c r="D63" s="35"/>
      <c r="E63" s="94"/>
      <c r="F63" s="21">
        <f>+'Data 8.0'!B15</f>
        <v>0</v>
      </c>
      <c r="G63" s="16">
        <f>+'Data 8.0'!G15</f>
        <v>0</v>
      </c>
      <c r="H63" s="16">
        <f>+'Data 8.0'!H15</f>
        <v>0</v>
      </c>
      <c r="I63" s="88"/>
      <c r="J63" s="89"/>
      <c r="L63" s="35"/>
      <c r="M63" s="35"/>
      <c r="N63" s="35"/>
      <c r="O63" s="19"/>
      <c r="P63" s="21">
        <f>+'Data 7.5'!B15</f>
        <v>0</v>
      </c>
      <c r="Q63" s="16">
        <f>+'Data 7.5'!G15</f>
        <v>0</v>
      </c>
      <c r="R63" s="16">
        <f>+'Data 7.5'!H15</f>
        <v>0</v>
      </c>
      <c r="S63" s="88"/>
      <c r="T63" s="89"/>
      <c r="U63" s="9"/>
      <c r="V63" s="35"/>
      <c r="W63" s="35"/>
      <c r="X63" s="35"/>
      <c r="Y63" s="11"/>
      <c r="Z63" s="90"/>
      <c r="AB63" s="16"/>
      <c r="AC63" s="88"/>
      <c r="AD63" s="89"/>
      <c r="AE63" s="9"/>
      <c r="AF63" s="35"/>
      <c r="AG63" s="35"/>
      <c r="AH63" s="35"/>
      <c r="AI63" s="35"/>
      <c r="AJ63" s="74"/>
      <c r="AK63" s="74"/>
      <c r="AL63" s="74"/>
      <c r="AM63" s="74"/>
      <c r="AN63" s="74"/>
      <c r="AO63" s="35"/>
      <c r="AP63" s="35"/>
      <c r="AQ63" s="74"/>
      <c r="AR63" s="74"/>
      <c r="AS63" s="35"/>
      <c r="AT63" s="35"/>
      <c r="AU63" s="35"/>
      <c r="AV63" s="35"/>
    </row>
    <row r="64" spans="1:48" ht="12.75" customHeight="1" x14ac:dyDescent="0.35">
      <c r="A64" s="35"/>
      <c r="B64" s="35"/>
      <c r="C64" s="35"/>
      <c r="D64" s="35"/>
      <c r="E64" s="35"/>
      <c r="F64" s="21">
        <f>+'Data 8.0'!B16</f>
        <v>0</v>
      </c>
      <c r="G64" s="16">
        <f>+'Data 8.0'!G16</f>
        <v>0</v>
      </c>
      <c r="H64" s="16">
        <f>+'Data 8.0'!H16</f>
        <v>0</v>
      </c>
      <c r="I64" s="88"/>
      <c r="J64" s="89"/>
      <c r="L64" s="35"/>
      <c r="M64" s="35"/>
      <c r="N64" s="35"/>
      <c r="O64" s="35"/>
      <c r="P64" s="21">
        <f>+'Data 7.5'!B16</f>
        <v>0</v>
      </c>
      <c r="Q64" s="16">
        <f>+'Data 7.5'!G16</f>
        <v>0</v>
      </c>
      <c r="R64" s="16">
        <f>+'Data 7.5'!H16</f>
        <v>0</v>
      </c>
      <c r="S64" s="88"/>
      <c r="T64" s="89"/>
      <c r="U64" s="9"/>
      <c r="V64" s="35"/>
      <c r="W64" s="35"/>
      <c r="X64" s="35"/>
      <c r="Y64" s="11"/>
      <c r="Z64" s="90"/>
      <c r="AA64" s="16"/>
      <c r="AB64" s="16"/>
      <c r="AC64" s="88"/>
      <c r="AD64" s="89"/>
      <c r="AE64" s="9"/>
      <c r="AF64" s="35"/>
      <c r="AG64" s="35"/>
      <c r="AH64" s="35"/>
      <c r="AI64" s="35"/>
      <c r="AJ64" s="74"/>
      <c r="AK64" s="74"/>
      <c r="AL64" s="74"/>
      <c r="AM64" s="74"/>
      <c r="AN64" s="74"/>
      <c r="AO64" s="35"/>
      <c r="AP64" s="35"/>
      <c r="AQ64" s="74"/>
      <c r="AR64" s="74"/>
      <c r="AS64" s="35"/>
      <c r="AT64" s="35"/>
      <c r="AU64" s="35"/>
      <c r="AV64" s="35"/>
    </row>
    <row r="65" spans="1:48" ht="12.75" customHeight="1" x14ac:dyDescent="0.35">
      <c r="A65" s="35"/>
      <c r="B65" s="35"/>
      <c r="C65" s="35"/>
      <c r="D65" s="35"/>
      <c r="E65" s="35"/>
      <c r="F65" s="21">
        <f>+'Data 8.0'!B17</f>
        <v>0</v>
      </c>
      <c r="G65" s="16">
        <f>+'Data 8.0'!G17</f>
        <v>0</v>
      </c>
      <c r="H65" s="16">
        <f>+'Data 8.0'!H17</f>
        <v>0</v>
      </c>
      <c r="I65" s="88"/>
      <c r="J65" s="89"/>
      <c r="K65" s="35"/>
      <c r="L65" s="35"/>
      <c r="M65" s="35"/>
      <c r="N65" s="35"/>
      <c r="O65" s="35"/>
      <c r="P65" s="21">
        <f>+'Data 7.5'!B17</f>
        <v>0</v>
      </c>
      <c r="Q65" s="16">
        <f>+'Data 7.5'!G17</f>
        <v>0</v>
      </c>
      <c r="R65" s="16">
        <f>+'Data 7.5'!H17</f>
        <v>0</v>
      </c>
      <c r="S65" s="88"/>
      <c r="T65" s="89"/>
      <c r="U65" s="35"/>
      <c r="V65" s="35"/>
      <c r="W65" s="35"/>
      <c r="X65" s="35"/>
      <c r="Y65" s="11"/>
      <c r="Z65" s="90"/>
      <c r="AA65" s="16"/>
      <c r="AB65" s="16"/>
      <c r="AC65" s="88"/>
      <c r="AD65" s="89"/>
      <c r="AE65" s="35"/>
      <c r="AF65" s="35"/>
      <c r="AG65" s="35"/>
      <c r="AH65" s="35"/>
      <c r="AI65" s="35"/>
      <c r="AJ65" s="74"/>
      <c r="AK65" s="74"/>
      <c r="AL65" s="74"/>
      <c r="AM65" s="74"/>
      <c r="AN65" s="74"/>
      <c r="AO65" s="35"/>
      <c r="AP65" s="35"/>
      <c r="AQ65" s="74"/>
      <c r="AR65" s="74"/>
      <c r="AS65" s="35"/>
      <c r="AT65" s="35"/>
      <c r="AU65" s="35"/>
      <c r="AV65" s="35"/>
    </row>
    <row r="66" spans="1:48" ht="12.75" customHeight="1" x14ac:dyDescent="0.35">
      <c r="A66" s="35"/>
      <c r="B66" s="35"/>
      <c r="C66" s="35"/>
      <c r="D66" s="35"/>
      <c r="E66" s="35"/>
      <c r="F66" s="21">
        <f>+'Data 8.0'!B18</f>
        <v>0</v>
      </c>
      <c r="G66" s="16">
        <f>+'Data 8.0'!G18</f>
        <v>0</v>
      </c>
      <c r="H66" s="16">
        <f>+'Data 8.0'!H18</f>
        <v>0</v>
      </c>
      <c r="I66" s="88"/>
      <c r="J66" s="89"/>
      <c r="K66" s="35"/>
      <c r="L66" s="35"/>
      <c r="M66" s="35"/>
      <c r="N66" s="35"/>
      <c r="O66" s="35"/>
      <c r="P66" s="21">
        <f>+'Data 7.5'!B18</f>
        <v>0</v>
      </c>
      <c r="Q66" s="16">
        <f>+'Data 7.5'!G18</f>
        <v>0</v>
      </c>
      <c r="R66" s="16">
        <f>+'Data 7.5'!H18</f>
        <v>0</v>
      </c>
      <c r="S66" s="88"/>
      <c r="T66" s="89"/>
      <c r="U66" s="35"/>
      <c r="V66" s="35"/>
      <c r="W66" s="35"/>
      <c r="X66" s="35"/>
      <c r="Y66" s="11"/>
      <c r="Z66" s="90"/>
      <c r="AA66" s="16"/>
      <c r="AB66" s="16"/>
      <c r="AC66" s="88"/>
      <c r="AD66" s="89"/>
      <c r="AE66" s="35"/>
      <c r="AF66" s="35"/>
      <c r="AG66" s="35"/>
      <c r="AH66" s="35"/>
      <c r="AI66" s="35"/>
      <c r="AJ66" s="74"/>
      <c r="AK66" s="74"/>
      <c r="AL66" s="74"/>
      <c r="AM66" s="74"/>
      <c r="AN66" s="74"/>
      <c r="AO66" s="35"/>
      <c r="AP66" s="35"/>
      <c r="AQ66" s="74"/>
      <c r="AR66" s="74"/>
      <c r="AS66" s="35"/>
      <c r="AT66" s="35"/>
      <c r="AU66" s="35"/>
      <c r="AV66" s="35"/>
    </row>
    <row r="67" spans="1:48" ht="12.75" customHeight="1" x14ac:dyDescent="0.35">
      <c r="A67" s="35"/>
      <c r="B67" s="35"/>
      <c r="C67" s="35"/>
      <c r="D67" s="35"/>
      <c r="E67" s="35"/>
      <c r="F67" s="13" t="s">
        <v>112</v>
      </c>
      <c r="G67" s="16">
        <f>AVERAGE(G54:G59)</f>
        <v>4.0413333333333341</v>
      </c>
      <c r="H67" s="16">
        <f>AVERAGE(H54:H59)</f>
        <v>2.6446666666666681</v>
      </c>
      <c r="I67" s="16">
        <f>AVERAGE(I54:I59)</f>
        <v>1.3966666666666658</v>
      </c>
      <c r="J67" s="16">
        <f>AVERAGE(J54:J59)</f>
        <v>34.635511666955956</v>
      </c>
      <c r="K67" s="9" t="s">
        <v>113</v>
      </c>
      <c r="L67" s="35"/>
      <c r="M67" s="35"/>
      <c r="N67" s="35"/>
      <c r="O67" s="35"/>
      <c r="P67" s="13" t="s">
        <v>112</v>
      </c>
      <c r="Q67" s="16">
        <f>AVERAGE(Q54:Q59)</f>
        <v>3.8613333333333322</v>
      </c>
      <c r="R67" s="16">
        <f>AVERAGE(R54:R59)</f>
        <v>2.5439999999999969</v>
      </c>
      <c r="S67" s="16">
        <f>AVERAGE(S54:S59)</f>
        <v>1.317333333333335</v>
      </c>
      <c r="T67" s="16">
        <f>AVERAGE(T54:T59)</f>
        <v>34.225194150875424</v>
      </c>
      <c r="U67" s="9" t="s">
        <v>113</v>
      </c>
      <c r="V67" s="35"/>
      <c r="W67" s="35"/>
      <c r="X67" s="35"/>
      <c r="Y67" s="9"/>
      <c r="Z67" s="92"/>
      <c r="AA67" s="16"/>
      <c r="AB67" s="16"/>
      <c r="AC67" s="16"/>
      <c r="AD67" s="16"/>
      <c r="AE67" s="9"/>
      <c r="AF67" s="35"/>
      <c r="AG67" s="35"/>
      <c r="AH67" s="35"/>
      <c r="AI67" s="35"/>
      <c r="AJ67" s="74"/>
      <c r="AK67" s="74"/>
      <c r="AL67" s="74"/>
      <c r="AM67" s="74"/>
      <c r="AN67" s="74"/>
      <c r="AO67" s="35"/>
      <c r="AP67" s="35"/>
      <c r="AQ67" s="74"/>
      <c r="AR67" s="74"/>
      <c r="AS67" s="35"/>
      <c r="AT67" s="35"/>
      <c r="AU67" s="35"/>
      <c r="AV67" s="35"/>
    </row>
    <row r="68" spans="1:48" ht="12.75" customHeight="1" x14ac:dyDescent="0.3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93"/>
      <c r="L68" s="35"/>
      <c r="M68" s="35"/>
      <c r="N68" s="35"/>
      <c r="O68" s="35"/>
      <c r="P68" s="35"/>
      <c r="Q68" s="35"/>
      <c r="R68" s="35"/>
      <c r="S68" s="35"/>
      <c r="T68" s="35"/>
      <c r="U68" s="93"/>
      <c r="V68" s="35"/>
      <c r="W68" s="35"/>
      <c r="X68" s="35"/>
      <c r="Y68" s="35"/>
      <c r="Z68" s="35"/>
      <c r="AA68" s="35"/>
      <c r="AB68" s="35"/>
      <c r="AC68" s="35"/>
      <c r="AD68" s="35"/>
      <c r="AE68" s="93"/>
      <c r="AF68" s="35"/>
      <c r="AG68" s="35"/>
      <c r="AH68" s="35"/>
      <c r="AI68" s="35"/>
      <c r="AJ68" s="82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</row>
    <row r="69" spans="1:48" ht="12.75" customHeight="1" x14ac:dyDescent="0.35">
      <c r="A69" s="35" t="s">
        <v>117</v>
      </c>
      <c r="B69" s="35" t="s">
        <v>118</v>
      </c>
      <c r="C69" s="35"/>
      <c r="D69" s="35"/>
      <c r="E69" s="35"/>
      <c r="F69" s="35"/>
      <c r="G69" s="35"/>
      <c r="H69" s="35"/>
      <c r="I69" s="35"/>
      <c r="J69" s="35"/>
      <c r="K69" s="35" t="s">
        <v>119</v>
      </c>
      <c r="L69" s="35"/>
      <c r="M69" s="35" t="s">
        <v>120</v>
      </c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74"/>
      <c r="AF69" s="35"/>
      <c r="AG69" s="35"/>
      <c r="AH69" s="35"/>
      <c r="AI69" s="74"/>
      <c r="AJ69" s="74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</row>
    <row r="70" spans="1:48" ht="12.75" customHeight="1" x14ac:dyDescent="0.35">
      <c r="A70" s="35" t="s">
        <v>121</v>
      </c>
      <c r="B70" s="35" t="s">
        <v>122</v>
      </c>
      <c r="C70" s="35"/>
      <c r="D70" s="35"/>
      <c r="E70" s="35"/>
      <c r="F70" s="35"/>
      <c r="G70" s="35"/>
      <c r="H70" s="35"/>
      <c r="I70" s="35"/>
      <c r="J70" s="35"/>
      <c r="K70" s="35" t="s">
        <v>123</v>
      </c>
      <c r="L70" s="35"/>
      <c r="M70" s="35" t="s">
        <v>124</v>
      </c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74"/>
      <c r="AF70" s="35"/>
      <c r="AG70" s="35"/>
      <c r="AH70" s="35"/>
      <c r="AI70" s="74"/>
      <c r="AJ70" s="74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</row>
    <row r="71" spans="1:48" ht="12.75" customHeight="1" x14ac:dyDescent="0.35">
      <c r="A71" s="35" t="s">
        <v>125</v>
      </c>
      <c r="B71" s="35" t="s">
        <v>126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 t="s">
        <v>127</v>
      </c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74"/>
      <c r="AF71" s="35"/>
      <c r="AG71" s="35"/>
      <c r="AH71" s="35"/>
      <c r="AI71" s="74"/>
      <c r="AJ71" s="74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</row>
    <row r="72" spans="1:48" ht="12.75" customHeight="1" x14ac:dyDescent="0.35">
      <c r="A72" s="35" t="s">
        <v>128</v>
      </c>
      <c r="B72" s="35" t="s">
        <v>129</v>
      </c>
      <c r="C72" s="35"/>
      <c r="D72" s="35"/>
      <c r="E72" s="35"/>
      <c r="F72" s="35"/>
      <c r="G72" s="35"/>
      <c r="H72" s="35"/>
      <c r="I72" s="35"/>
      <c r="J72" s="35"/>
      <c r="K72" s="35" t="s">
        <v>130</v>
      </c>
      <c r="L72" s="35"/>
      <c r="M72" s="35" t="s">
        <v>131</v>
      </c>
      <c r="N72" s="35"/>
      <c r="O72" s="35"/>
      <c r="P72" s="35"/>
      <c r="Q72" s="35"/>
      <c r="R72" s="35"/>
      <c r="S72" s="35"/>
      <c r="T72" s="35"/>
      <c r="U72" s="34"/>
      <c r="V72" s="34"/>
      <c r="W72" s="34"/>
      <c r="X72" s="34"/>
      <c r="Y72" s="35"/>
      <c r="Z72" s="35"/>
      <c r="AA72" s="35"/>
      <c r="AB72" s="35"/>
      <c r="AC72" s="35"/>
      <c r="AD72" s="35"/>
      <c r="AE72" s="82"/>
      <c r="AF72" s="34"/>
      <c r="AG72" s="34"/>
      <c r="AH72" s="34"/>
      <c r="AI72" s="82"/>
      <c r="AJ72" s="82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</row>
    <row r="73" spans="1:48" ht="12.75" customHeight="1" x14ac:dyDescent="0.35">
      <c r="A73" s="35" t="s">
        <v>132</v>
      </c>
      <c r="B73" s="35" t="s">
        <v>133</v>
      </c>
      <c r="C73" s="35"/>
      <c r="D73" s="35"/>
      <c r="E73" s="35"/>
      <c r="F73" s="35"/>
      <c r="G73" s="35"/>
      <c r="H73" s="35"/>
      <c r="I73" s="35"/>
      <c r="J73" s="35"/>
      <c r="K73" s="35" t="s">
        <v>134</v>
      </c>
      <c r="L73" s="35"/>
      <c r="M73" s="35" t="s">
        <v>135</v>
      </c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74"/>
      <c r="AF73" s="35"/>
      <c r="AG73" s="35"/>
      <c r="AH73" s="35"/>
      <c r="AI73" s="74"/>
      <c r="AJ73" s="74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</row>
    <row r="74" spans="1:48" ht="12.75" customHeight="1" x14ac:dyDescent="0.35">
      <c r="A74" s="35" t="s">
        <v>136</v>
      </c>
      <c r="B74" s="35" t="s">
        <v>137</v>
      </c>
      <c r="C74" s="35"/>
      <c r="D74" s="35"/>
      <c r="E74" s="35"/>
      <c r="F74" s="35"/>
      <c r="G74" s="35"/>
      <c r="H74" s="35"/>
      <c r="I74" s="35"/>
      <c r="J74" s="35"/>
      <c r="K74" s="35" t="s">
        <v>138</v>
      </c>
      <c r="L74" s="35"/>
      <c r="M74" s="35" t="s">
        <v>139</v>
      </c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</row>
    <row r="75" spans="1:48" ht="12.75" customHeight="1" x14ac:dyDescent="0.35">
      <c r="A75" s="35" t="s">
        <v>140</v>
      </c>
      <c r="B75" s="35" t="s">
        <v>141</v>
      </c>
      <c r="C75" s="35"/>
      <c r="D75" s="35"/>
      <c r="E75" s="35"/>
      <c r="F75" s="35"/>
      <c r="G75" s="35"/>
      <c r="H75" s="35"/>
      <c r="I75" s="35"/>
      <c r="J75" s="35"/>
      <c r="K75" s="35" t="s">
        <v>142</v>
      </c>
      <c r="L75" s="35"/>
      <c r="M75" s="35" t="s">
        <v>143</v>
      </c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</row>
    <row r="76" spans="1:48" ht="12.75" customHeight="1" x14ac:dyDescent="0.35">
      <c r="A76" s="35" t="s">
        <v>144</v>
      </c>
      <c r="B76" s="35" t="s">
        <v>145</v>
      </c>
      <c r="C76" s="35"/>
      <c r="D76" s="35"/>
      <c r="E76" s="35"/>
      <c r="F76" s="35"/>
      <c r="G76" s="35"/>
      <c r="H76" s="35"/>
      <c r="I76" s="35"/>
      <c r="J76" s="35"/>
      <c r="K76" s="35" t="s">
        <v>146</v>
      </c>
      <c r="L76" s="35"/>
      <c r="M76" s="35" t="s">
        <v>147</v>
      </c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</row>
    <row r="77" spans="1:48" ht="12.75" customHeight="1" x14ac:dyDescent="0.35">
      <c r="A77" s="35" t="s">
        <v>148</v>
      </c>
      <c r="B77" s="35" t="s">
        <v>149</v>
      </c>
      <c r="C77" s="35"/>
      <c r="D77" s="35"/>
      <c r="E77" s="35"/>
      <c r="F77" s="35"/>
      <c r="G77" s="35"/>
      <c r="H77" s="35"/>
      <c r="I77" s="35"/>
      <c r="J77" s="35"/>
      <c r="K77" s="35" t="s">
        <v>150</v>
      </c>
      <c r="L77" s="35"/>
      <c r="M77" s="35" t="s">
        <v>151</v>
      </c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</row>
    <row r="78" spans="1:48" ht="12.75" customHeight="1" x14ac:dyDescent="0.3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</row>
    <row r="79" spans="1:48" ht="12.75" customHeight="1" x14ac:dyDescent="0.3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</row>
    <row r="80" spans="1:48" ht="12.75" customHeight="1" x14ac:dyDescent="0.3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</row>
    <row r="81" spans="1:48" ht="12.75" customHeight="1" x14ac:dyDescent="0.3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</row>
    <row r="82" spans="1:48" ht="12.75" customHeight="1" x14ac:dyDescent="0.3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</row>
    <row r="83" spans="1:48" ht="12.75" customHeight="1" x14ac:dyDescent="0.3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</row>
    <row r="84" spans="1:48" ht="12.75" customHeight="1" x14ac:dyDescent="0.3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</row>
    <row r="85" spans="1:48" ht="12.75" customHeight="1" x14ac:dyDescent="0.3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</row>
    <row r="86" spans="1:48" ht="12.75" customHeight="1" x14ac:dyDescent="0.3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</row>
    <row r="87" spans="1:48" ht="12.75" customHeight="1" x14ac:dyDescent="0.3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</row>
    <row r="88" spans="1:48" ht="12.75" customHeight="1" x14ac:dyDescent="0.3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</row>
    <row r="89" spans="1:48" ht="12.75" customHeight="1" x14ac:dyDescent="0.3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</row>
    <row r="90" spans="1:48" ht="12.75" customHeight="1" x14ac:dyDescent="0.3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</row>
    <row r="91" spans="1:48" ht="12.75" customHeight="1" x14ac:dyDescent="0.3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</row>
    <row r="92" spans="1:48" ht="12.75" customHeight="1" x14ac:dyDescent="0.3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</row>
    <row r="93" spans="1:48" ht="12.75" customHeight="1" x14ac:dyDescent="0.3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</row>
    <row r="94" spans="1:48" ht="12.75" customHeight="1" x14ac:dyDescent="0.3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</row>
    <row r="95" spans="1:48" ht="12.75" customHeight="1" x14ac:dyDescent="0.3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</row>
    <row r="96" spans="1:48" ht="12.75" customHeight="1" x14ac:dyDescent="0.3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</row>
    <row r="97" spans="1:48" ht="12.75" customHeight="1" x14ac:dyDescent="0.3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</row>
    <row r="98" spans="1:48" ht="12.75" customHeight="1" x14ac:dyDescent="0.3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</row>
    <row r="99" spans="1:48" ht="12.75" customHeight="1" x14ac:dyDescent="0.3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</row>
    <row r="100" spans="1:48" ht="12.75" customHeight="1" x14ac:dyDescent="0.3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</row>
    <row r="101" spans="1:48" ht="12.75" customHeight="1" x14ac:dyDescent="0.3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</row>
    <row r="102" spans="1:48" ht="12.75" customHeight="1" x14ac:dyDescent="0.3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</row>
    <row r="103" spans="1:48" ht="12.75" customHeight="1" x14ac:dyDescent="0.3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</row>
    <row r="104" spans="1:48" ht="12.75" customHeight="1" x14ac:dyDescent="0.3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</row>
    <row r="105" spans="1:48" ht="12.75" customHeight="1" x14ac:dyDescent="0.3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</row>
    <row r="106" spans="1:48" ht="12.75" customHeight="1" x14ac:dyDescent="0.3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</row>
    <row r="107" spans="1:48" ht="12.75" customHeight="1" x14ac:dyDescent="0.3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</row>
    <row r="108" spans="1:48" ht="12.75" customHeight="1" x14ac:dyDescent="0.3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</row>
    <row r="109" spans="1:48" ht="12.75" customHeight="1" x14ac:dyDescent="0.3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</row>
    <row r="110" spans="1:48" ht="12.75" customHeight="1" x14ac:dyDescent="0.3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</row>
    <row r="111" spans="1:48" ht="12.75" customHeight="1" x14ac:dyDescent="0.3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</row>
    <row r="112" spans="1:48" ht="12.75" customHeight="1" x14ac:dyDescent="0.3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</row>
    <row r="113" spans="1:48" ht="12.75" customHeight="1" x14ac:dyDescent="0.3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</row>
    <row r="114" spans="1:48" ht="12.75" customHeight="1" x14ac:dyDescent="0.3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</row>
    <row r="115" spans="1:48" ht="12.75" customHeight="1" x14ac:dyDescent="0.3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</row>
    <row r="116" spans="1:48" ht="12.75" customHeight="1" x14ac:dyDescent="0.3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</row>
    <row r="117" spans="1:48" ht="12.75" customHeight="1" x14ac:dyDescent="0.3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</row>
    <row r="118" spans="1:48" ht="12.75" customHeight="1" x14ac:dyDescent="0.3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</row>
    <row r="119" spans="1:48" ht="12.75" customHeight="1" x14ac:dyDescent="0.3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</row>
    <row r="120" spans="1:48" ht="12.75" customHeight="1" x14ac:dyDescent="0.3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</row>
    <row r="121" spans="1:48" ht="12.75" customHeight="1" x14ac:dyDescent="0.3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</row>
    <row r="122" spans="1:48" ht="12.75" customHeight="1" x14ac:dyDescent="0.3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</row>
    <row r="123" spans="1:48" ht="12.75" customHeight="1" x14ac:dyDescent="0.3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</row>
    <row r="124" spans="1:48" ht="12.75" customHeight="1" x14ac:dyDescent="0.3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</row>
    <row r="125" spans="1:48" ht="12.75" customHeight="1" x14ac:dyDescent="0.3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</row>
    <row r="126" spans="1:48" ht="12.75" customHeight="1" x14ac:dyDescent="0.3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</row>
    <row r="127" spans="1:48" ht="12.75" customHeight="1" x14ac:dyDescent="0.3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</row>
    <row r="128" spans="1:48" ht="12.75" customHeight="1" x14ac:dyDescent="0.3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</row>
    <row r="129" spans="1:48" ht="12.75" customHeight="1" x14ac:dyDescent="0.3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</row>
    <row r="130" spans="1:48" ht="12.75" customHeight="1" x14ac:dyDescent="0.3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</row>
    <row r="131" spans="1:48" ht="12.75" customHeight="1" x14ac:dyDescent="0.3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</row>
    <row r="132" spans="1:48" ht="12.75" customHeight="1" x14ac:dyDescent="0.3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</row>
    <row r="133" spans="1:48" ht="12.75" customHeight="1" x14ac:dyDescent="0.3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</row>
    <row r="134" spans="1:48" ht="12.75" customHeight="1" x14ac:dyDescent="0.3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</row>
    <row r="135" spans="1:48" ht="12.75" customHeight="1" x14ac:dyDescent="0.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</row>
    <row r="136" spans="1:48" ht="12.75" customHeight="1" x14ac:dyDescent="0.3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</row>
    <row r="137" spans="1:48" ht="12.75" customHeight="1" x14ac:dyDescent="0.3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</row>
    <row r="138" spans="1:48" ht="12.75" customHeight="1" x14ac:dyDescent="0.3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</row>
    <row r="139" spans="1:48" ht="12.75" customHeight="1" x14ac:dyDescent="0.3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</row>
    <row r="140" spans="1:48" ht="12.75" customHeight="1" x14ac:dyDescent="0.3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</row>
    <row r="141" spans="1:48" ht="12.75" customHeight="1" x14ac:dyDescent="0.3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</row>
    <row r="142" spans="1:48" ht="12.75" customHeight="1" x14ac:dyDescent="0.3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</row>
    <row r="143" spans="1:48" ht="12.75" customHeight="1" x14ac:dyDescent="0.3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</row>
    <row r="144" spans="1:48" ht="12.75" customHeight="1" x14ac:dyDescent="0.3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</row>
    <row r="145" spans="1:48" ht="12.75" customHeight="1" x14ac:dyDescent="0.3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</row>
    <row r="146" spans="1:48" ht="12.75" customHeight="1" x14ac:dyDescent="0.3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</row>
    <row r="147" spans="1:48" ht="12.75" customHeight="1" x14ac:dyDescent="0.3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</row>
    <row r="148" spans="1:48" ht="12.75" customHeight="1" x14ac:dyDescent="0.3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</row>
    <row r="149" spans="1:48" ht="12.75" customHeight="1" x14ac:dyDescent="0.3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</row>
    <row r="150" spans="1:48" ht="12.75" customHeight="1" x14ac:dyDescent="0.3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</row>
    <row r="151" spans="1:48" ht="12.75" customHeight="1" x14ac:dyDescent="0.3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</row>
    <row r="152" spans="1:48" ht="12.75" customHeight="1" x14ac:dyDescent="0.3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</row>
    <row r="153" spans="1:48" ht="12.75" customHeight="1" x14ac:dyDescent="0.3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</row>
    <row r="154" spans="1:48" ht="12.75" customHeight="1" x14ac:dyDescent="0.3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</row>
    <row r="155" spans="1:48" ht="12.75" customHeight="1" x14ac:dyDescent="0.3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</row>
    <row r="156" spans="1:48" ht="12.75" customHeight="1" x14ac:dyDescent="0.3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</row>
    <row r="157" spans="1:48" ht="12.75" customHeight="1" x14ac:dyDescent="0.3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</row>
    <row r="158" spans="1:48" ht="12.75" customHeight="1" x14ac:dyDescent="0.3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</row>
    <row r="159" spans="1:48" ht="12.75" customHeight="1" x14ac:dyDescent="0.3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</row>
    <row r="160" spans="1:48" ht="12.75" customHeight="1" x14ac:dyDescent="0.3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</row>
    <row r="161" spans="1:48" ht="12.75" customHeight="1" x14ac:dyDescent="0.3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</row>
    <row r="162" spans="1:48" ht="12.75" customHeight="1" x14ac:dyDescent="0.3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</row>
    <row r="163" spans="1:48" ht="12.75" customHeight="1" x14ac:dyDescent="0.3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</row>
    <row r="164" spans="1:48" ht="12.75" customHeight="1" x14ac:dyDescent="0.3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</row>
    <row r="165" spans="1:48" ht="12.75" customHeight="1" x14ac:dyDescent="0.3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</row>
    <row r="166" spans="1:48" ht="12.75" customHeight="1" x14ac:dyDescent="0.3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</row>
    <row r="167" spans="1:48" ht="12.75" customHeight="1" x14ac:dyDescent="0.3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</row>
    <row r="168" spans="1:48" ht="12.75" customHeight="1" x14ac:dyDescent="0.3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</row>
    <row r="169" spans="1:48" ht="12.75" customHeight="1" x14ac:dyDescent="0.3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</row>
    <row r="170" spans="1:48" ht="12.75" customHeight="1" x14ac:dyDescent="0.3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</row>
    <row r="171" spans="1:48" ht="12.75" customHeight="1" x14ac:dyDescent="0.3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</row>
    <row r="172" spans="1:48" ht="12.75" customHeight="1" x14ac:dyDescent="0.3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</row>
    <row r="173" spans="1:48" ht="12.75" customHeight="1" x14ac:dyDescent="0.3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</row>
    <row r="174" spans="1:48" ht="12.75" customHeight="1" x14ac:dyDescent="0.3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</row>
    <row r="175" spans="1:48" ht="12.75" customHeight="1" x14ac:dyDescent="0.3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</row>
    <row r="176" spans="1:48" ht="12.75" customHeight="1" x14ac:dyDescent="0.3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</row>
    <row r="177" spans="1:48" ht="12.75" customHeight="1" x14ac:dyDescent="0.3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</row>
    <row r="178" spans="1:48" ht="12.75" customHeight="1" x14ac:dyDescent="0.3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</row>
    <row r="179" spans="1:48" ht="12.75" customHeight="1" x14ac:dyDescent="0.3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</row>
    <row r="180" spans="1:48" ht="12.75" customHeight="1" x14ac:dyDescent="0.3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</row>
    <row r="181" spans="1:48" ht="12.75" customHeight="1" x14ac:dyDescent="0.3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</row>
    <row r="182" spans="1:48" ht="12.75" customHeight="1" x14ac:dyDescent="0.3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</row>
    <row r="183" spans="1:48" ht="12.75" customHeight="1" x14ac:dyDescent="0.3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</row>
    <row r="184" spans="1:48" ht="12.75" customHeight="1" x14ac:dyDescent="0.3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</row>
    <row r="185" spans="1:48" ht="12.75" customHeight="1" x14ac:dyDescent="0.3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</row>
    <row r="186" spans="1:48" ht="12.75" customHeight="1" x14ac:dyDescent="0.3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</row>
    <row r="187" spans="1:48" ht="12.75" customHeight="1" x14ac:dyDescent="0.3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</row>
    <row r="188" spans="1:48" ht="12.75" customHeight="1" x14ac:dyDescent="0.3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</row>
    <row r="189" spans="1:48" ht="12.75" customHeight="1" x14ac:dyDescent="0.3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</row>
    <row r="190" spans="1:48" ht="12.75" customHeight="1" x14ac:dyDescent="0.3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</row>
    <row r="191" spans="1:48" ht="12.75" customHeight="1" x14ac:dyDescent="0.3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</row>
    <row r="192" spans="1:48" ht="12.75" customHeight="1" x14ac:dyDescent="0.3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</row>
    <row r="193" spans="1:48" ht="12.75" customHeight="1" x14ac:dyDescent="0.3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</row>
    <row r="194" spans="1:48" ht="12.75" customHeight="1" x14ac:dyDescent="0.3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</row>
    <row r="195" spans="1:48" ht="12.75" customHeight="1" x14ac:dyDescent="0.3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</row>
    <row r="196" spans="1:48" ht="12.75" customHeight="1" x14ac:dyDescent="0.3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</row>
    <row r="197" spans="1:48" ht="12.75" customHeight="1" x14ac:dyDescent="0.3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</row>
    <row r="198" spans="1:48" ht="12.75" customHeight="1" x14ac:dyDescent="0.3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</row>
    <row r="199" spans="1:48" ht="12.75" customHeight="1" x14ac:dyDescent="0.3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</row>
    <row r="200" spans="1:48" ht="12.75" customHeight="1" x14ac:dyDescent="0.3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</row>
    <row r="201" spans="1:48" ht="12.75" customHeight="1" x14ac:dyDescent="0.3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</row>
    <row r="202" spans="1:48" ht="12.75" customHeight="1" x14ac:dyDescent="0.3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</row>
    <row r="203" spans="1:48" ht="12.75" customHeight="1" x14ac:dyDescent="0.3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</row>
    <row r="204" spans="1:48" ht="12.75" customHeight="1" x14ac:dyDescent="0.3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</row>
    <row r="205" spans="1:48" ht="12.75" customHeight="1" x14ac:dyDescent="0.3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</row>
    <row r="206" spans="1:48" ht="12.75" customHeight="1" x14ac:dyDescent="0.3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</row>
    <row r="207" spans="1:48" ht="12.75" customHeight="1" x14ac:dyDescent="0.3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</row>
    <row r="208" spans="1:48" ht="12.75" customHeight="1" x14ac:dyDescent="0.3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</row>
    <row r="209" spans="1:48" ht="12.75" customHeight="1" x14ac:dyDescent="0.3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</row>
    <row r="210" spans="1:48" ht="12.75" customHeight="1" x14ac:dyDescent="0.3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</row>
    <row r="211" spans="1:48" ht="12.75" customHeight="1" x14ac:dyDescent="0.3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</row>
    <row r="212" spans="1:48" ht="12.75" customHeight="1" x14ac:dyDescent="0.3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</row>
    <row r="213" spans="1:48" ht="12.75" customHeight="1" x14ac:dyDescent="0.3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</row>
    <row r="214" spans="1:48" ht="12.75" customHeight="1" x14ac:dyDescent="0.3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</row>
    <row r="215" spans="1:48" ht="12.75" customHeight="1" x14ac:dyDescent="0.3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</row>
    <row r="216" spans="1:48" ht="12.75" customHeight="1" x14ac:dyDescent="0.3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</row>
    <row r="217" spans="1:48" ht="12.75" customHeight="1" x14ac:dyDescent="0.3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</row>
    <row r="218" spans="1:48" ht="12.75" customHeight="1" x14ac:dyDescent="0.3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</row>
    <row r="219" spans="1:48" ht="12.75" customHeight="1" x14ac:dyDescent="0.3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</row>
    <row r="220" spans="1:48" ht="12.75" customHeight="1" x14ac:dyDescent="0.3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</row>
    <row r="221" spans="1:48" ht="12.75" customHeight="1" x14ac:dyDescent="0.3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</row>
    <row r="222" spans="1:48" ht="12.75" customHeight="1" x14ac:dyDescent="0.3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</row>
    <row r="223" spans="1:48" ht="12.75" customHeight="1" x14ac:dyDescent="0.3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</row>
    <row r="224" spans="1:48" ht="12.75" customHeight="1" x14ac:dyDescent="0.3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</row>
    <row r="225" spans="1:48" ht="12.75" customHeight="1" x14ac:dyDescent="0.3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</row>
    <row r="226" spans="1:48" ht="12.75" customHeight="1" x14ac:dyDescent="0.3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</row>
    <row r="227" spans="1:48" ht="12.75" customHeight="1" x14ac:dyDescent="0.3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</row>
    <row r="228" spans="1:48" ht="12.75" customHeight="1" x14ac:dyDescent="0.3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</row>
    <row r="229" spans="1:48" ht="12.75" customHeight="1" x14ac:dyDescent="0.3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</row>
    <row r="230" spans="1:48" ht="12.75" customHeight="1" x14ac:dyDescent="0.3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</row>
    <row r="231" spans="1:48" ht="12.75" customHeight="1" x14ac:dyDescent="0.3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</row>
    <row r="232" spans="1:48" ht="12.75" customHeight="1" x14ac:dyDescent="0.3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</row>
    <row r="233" spans="1:48" ht="12.75" customHeight="1" x14ac:dyDescent="0.3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</row>
    <row r="234" spans="1:48" ht="12.75" customHeight="1" x14ac:dyDescent="0.3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</row>
    <row r="235" spans="1:48" ht="12.75" customHeight="1" x14ac:dyDescent="0.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</row>
    <row r="236" spans="1:48" ht="12.75" customHeight="1" x14ac:dyDescent="0.3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</row>
    <row r="237" spans="1:48" ht="12.75" customHeight="1" x14ac:dyDescent="0.3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</row>
    <row r="238" spans="1:48" ht="12.75" customHeight="1" x14ac:dyDescent="0.3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</row>
    <row r="239" spans="1:48" ht="12.75" customHeight="1" x14ac:dyDescent="0.3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</row>
    <row r="240" spans="1:48" ht="12.75" customHeight="1" x14ac:dyDescent="0.3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</row>
    <row r="241" spans="1:48" ht="12.75" customHeight="1" x14ac:dyDescent="0.3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</row>
    <row r="242" spans="1:48" ht="12.75" customHeight="1" x14ac:dyDescent="0.3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</row>
    <row r="243" spans="1:48" ht="12.75" customHeight="1" x14ac:dyDescent="0.3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</row>
    <row r="244" spans="1:48" ht="12.75" customHeight="1" x14ac:dyDescent="0.3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</row>
    <row r="245" spans="1:48" ht="12.75" customHeight="1" x14ac:dyDescent="0.3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</row>
    <row r="246" spans="1:48" ht="12.75" customHeight="1" x14ac:dyDescent="0.3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</row>
    <row r="247" spans="1:48" ht="12.75" customHeight="1" x14ac:dyDescent="0.3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</row>
    <row r="248" spans="1:48" ht="12.75" customHeight="1" x14ac:dyDescent="0.3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</row>
    <row r="249" spans="1:48" ht="12.75" customHeight="1" x14ac:dyDescent="0.3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</row>
    <row r="250" spans="1:48" ht="12.75" customHeight="1" x14ac:dyDescent="0.3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</row>
    <row r="251" spans="1:48" ht="12.75" customHeight="1" x14ac:dyDescent="0.3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</row>
    <row r="252" spans="1:48" ht="12.75" customHeight="1" x14ac:dyDescent="0.3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</row>
    <row r="253" spans="1:48" ht="12.75" customHeight="1" x14ac:dyDescent="0.3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</row>
    <row r="254" spans="1:48" ht="12.75" customHeight="1" x14ac:dyDescent="0.3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</row>
    <row r="255" spans="1:48" ht="12.75" customHeight="1" x14ac:dyDescent="0.3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</row>
    <row r="256" spans="1:48" ht="12.75" customHeight="1" x14ac:dyDescent="0.3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</row>
    <row r="257" spans="1:48" ht="12.75" customHeight="1" x14ac:dyDescent="0.3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</row>
    <row r="258" spans="1:48" ht="12.75" customHeight="1" x14ac:dyDescent="0.3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</row>
    <row r="259" spans="1:48" ht="12.75" customHeight="1" x14ac:dyDescent="0.3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</row>
    <row r="260" spans="1:48" ht="12.75" customHeight="1" x14ac:dyDescent="0.3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</row>
    <row r="261" spans="1:48" ht="12.75" customHeight="1" x14ac:dyDescent="0.3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</row>
    <row r="262" spans="1:48" ht="12.75" customHeight="1" x14ac:dyDescent="0.3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</row>
    <row r="263" spans="1:48" ht="12.75" customHeight="1" x14ac:dyDescent="0.3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</row>
    <row r="264" spans="1:48" ht="12.75" customHeight="1" x14ac:dyDescent="0.3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</row>
    <row r="265" spans="1:48" ht="12.75" customHeight="1" x14ac:dyDescent="0.3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</row>
    <row r="266" spans="1:48" ht="12.75" customHeight="1" x14ac:dyDescent="0.3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</row>
    <row r="267" spans="1:48" ht="12.75" customHeight="1" x14ac:dyDescent="0.3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</row>
    <row r="268" spans="1:48" ht="12.75" customHeight="1" x14ac:dyDescent="0.3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</row>
    <row r="269" spans="1:48" ht="12.75" customHeight="1" x14ac:dyDescent="0.3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</row>
    <row r="270" spans="1:48" ht="12.75" customHeight="1" x14ac:dyDescent="0.3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</row>
    <row r="271" spans="1:48" ht="12.75" customHeight="1" x14ac:dyDescent="0.3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</row>
    <row r="272" spans="1:48" ht="12.75" customHeight="1" x14ac:dyDescent="0.3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</row>
    <row r="273" spans="1:48" ht="12.75" customHeight="1" x14ac:dyDescent="0.3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</row>
    <row r="274" spans="1:48" ht="12.75" customHeight="1" x14ac:dyDescent="0.3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</row>
    <row r="275" spans="1:48" ht="12.75" customHeight="1" x14ac:dyDescent="0.3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</row>
    <row r="276" spans="1:48" ht="12.75" customHeight="1" x14ac:dyDescent="0.3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</row>
    <row r="277" spans="1:48" ht="12.75" customHeight="1" x14ac:dyDescent="0.3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</row>
    <row r="278" spans="1:48" ht="12.75" customHeight="1" x14ac:dyDescent="0.3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</row>
    <row r="279" spans="1:48" ht="12.75" customHeight="1" x14ac:dyDescent="0.3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</row>
    <row r="280" spans="1:48" ht="12.75" customHeight="1" x14ac:dyDescent="0.3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</row>
    <row r="281" spans="1:48" ht="12.75" customHeight="1" x14ac:dyDescent="0.3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</row>
    <row r="282" spans="1:48" ht="12.75" customHeight="1" x14ac:dyDescent="0.3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</row>
    <row r="283" spans="1:48" ht="12.75" customHeight="1" x14ac:dyDescent="0.3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</row>
    <row r="284" spans="1:48" ht="12.75" customHeight="1" x14ac:dyDescent="0.3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</row>
    <row r="285" spans="1:48" ht="12.75" customHeight="1" x14ac:dyDescent="0.3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</row>
    <row r="286" spans="1:48" ht="12.75" customHeight="1" x14ac:dyDescent="0.3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</row>
    <row r="287" spans="1:48" ht="12.75" customHeight="1" x14ac:dyDescent="0.3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</row>
    <row r="288" spans="1:48" ht="12.75" customHeight="1" x14ac:dyDescent="0.3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</row>
    <row r="289" spans="1:48" ht="12.75" customHeight="1" x14ac:dyDescent="0.3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</row>
    <row r="290" spans="1:48" ht="12.75" customHeight="1" x14ac:dyDescent="0.3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</row>
    <row r="291" spans="1:48" ht="12.75" customHeight="1" x14ac:dyDescent="0.3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</row>
    <row r="292" spans="1:48" ht="12.75" customHeight="1" x14ac:dyDescent="0.3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</row>
    <row r="293" spans="1:48" ht="12.75" customHeight="1" x14ac:dyDescent="0.3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</row>
    <row r="294" spans="1:48" ht="12.75" customHeight="1" x14ac:dyDescent="0.3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</row>
    <row r="295" spans="1:48" ht="12.75" customHeight="1" x14ac:dyDescent="0.3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</row>
    <row r="296" spans="1:48" ht="12.75" customHeight="1" x14ac:dyDescent="0.3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</row>
    <row r="297" spans="1:48" ht="12.75" customHeight="1" x14ac:dyDescent="0.3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</row>
    <row r="298" spans="1:48" ht="12.75" customHeight="1" x14ac:dyDescent="0.3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</row>
    <row r="299" spans="1:48" ht="12.75" customHeight="1" x14ac:dyDescent="0.3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</row>
    <row r="300" spans="1:48" ht="12.75" customHeight="1" x14ac:dyDescent="0.3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</row>
    <row r="301" spans="1:48" ht="12.75" customHeight="1" x14ac:dyDescent="0.3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</row>
    <row r="302" spans="1:48" ht="12.75" customHeight="1" x14ac:dyDescent="0.3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</row>
    <row r="303" spans="1:48" ht="12.75" customHeight="1" x14ac:dyDescent="0.3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</row>
    <row r="304" spans="1:48" ht="12.75" customHeight="1" x14ac:dyDescent="0.3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</row>
    <row r="305" spans="1:48" ht="12.75" customHeight="1" x14ac:dyDescent="0.3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</row>
    <row r="306" spans="1:48" ht="12.75" customHeight="1" x14ac:dyDescent="0.3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</row>
    <row r="307" spans="1:48" ht="12.75" customHeight="1" x14ac:dyDescent="0.3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</row>
    <row r="308" spans="1:48" ht="12.75" customHeight="1" x14ac:dyDescent="0.3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</row>
    <row r="309" spans="1:48" ht="12.75" customHeight="1" x14ac:dyDescent="0.3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</row>
    <row r="310" spans="1:48" ht="12.75" customHeight="1" x14ac:dyDescent="0.3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</row>
    <row r="311" spans="1:48" ht="12.75" customHeight="1" x14ac:dyDescent="0.3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</row>
    <row r="312" spans="1:48" ht="12.75" customHeight="1" x14ac:dyDescent="0.3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</row>
    <row r="313" spans="1:48" ht="12.75" customHeight="1" x14ac:dyDescent="0.3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</row>
    <row r="314" spans="1:48" ht="12.75" customHeight="1" x14ac:dyDescent="0.3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</row>
    <row r="315" spans="1:48" ht="12.75" customHeight="1" x14ac:dyDescent="0.3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</row>
    <row r="316" spans="1:48" ht="12.75" customHeight="1" x14ac:dyDescent="0.3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</row>
    <row r="317" spans="1:48" ht="12.75" customHeight="1" x14ac:dyDescent="0.3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</row>
    <row r="318" spans="1:48" ht="12.75" customHeight="1" x14ac:dyDescent="0.3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</row>
    <row r="319" spans="1:48" ht="12.75" customHeight="1" x14ac:dyDescent="0.3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</row>
    <row r="320" spans="1:48" ht="12.75" customHeight="1" x14ac:dyDescent="0.3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</row>
    <row r="321" spans="1:48" ht="12.75" customHeight="1" x14ac:dyDescent="0.3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</row>
    <row r="322" spans="1:48" ht="12.75" customHeight="1" x14ac:dyDescent="0.3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</row>
    <row r="323" spans="1:48" ht="12.75" customHeight="1" x14ac:dyDescent="0.3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</row>
    <row r="324" spans="1:48" ht="12.75" customHeight="1" x14ac:dyDescent="0.3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</row>
    <row r="325" spans="1:48" ht="12.75" customHeight="1" x14ac:dyDescent="0.3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</row>
    <row r="326" spans="1:48" ht="12.75" customHeight="1" x14ac:dyDescent="0.3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</row>
    <row r="327" spans="1:48" ht="12.75" customHeight="1" x14ac:dyDescent="0.3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</row>
    <row r="328" spans="1:48" ht="12.75" customHeight="1" x14ac:dyDescent="0.3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</row>
    <row r="329" spans="1:48" ht="12.75" customHeight="1" x14ac:dyDescent="0.3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</row>
    <row r="330" spans="1:48" ht="12.75" customHeight="1" x14ac:dyDescent="0.3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</row>
    <row r="331" spans="1:48" ht="12.75" customHeight="1" x14ac:dyDescent="0.3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</row>
    <row r="332" spans="1:48" ht="12.75" customHeight="1" x14ac:dyDescent="0.3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</row>
    <row r="333" spans="1:48" ht="12.75" customHeight="1" x14ac:dyDescent="0.3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</row>
    <row r="334" spans="1:48" ht="12.75" customHeight="1" x14ac:dyDescent="0.3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</row>
    <row r="335" spans="1:48" ht="12.75" customHeight="1" x14ac:dyDescent="0.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</row>
    <row r="336" spans="1:48" ht="12.75" customHeight="1" x14ac:dyDescent="0.3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</row>
    <row r="337" spans="1:48" ht="12.75" customHeight="1" x14ac:dyDescent="0.3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</row>
    <row r="338" spans="1:48" ht="12.75" customHeight="1" x14ac:dyDescent="0.3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</row>
    <row r="339" spans="1:48" ht="12.75" customHeight="1" x14ac:dyDescent="0.3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</row>
    <row r="340" spans="1:48" ht="12.75" customHeight="1" x14ac:dyDescent="0.3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</row>
    <row r="341" spans="1:48" ht="12.75" customHeight="1" x14ac:dyDescent="0.3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</row>
    <row r="342" spans="1:48" ht="12.75" customHeight="1" x14ac:dyDescent="0.3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</row>
    <row r="343" spans="1:48" ht="12.75" customHeight="1" x14ac:dyDescent="0.3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</row>
    <row r="344" spans="1:48" ht="12.75" customHeight="1" x14ac:dyDescent="0.3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</row>
    <row r="345" spans="1:48" ht="12.75" customHeight="1" x14ac:dyDescent="0.3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</row>
    <row r="346" spans="1:48" ht="12.75" customHeight="1" x14ac:dyDescent="0.3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</row>
    <row r="347" spans="1:48" ht="12.75" customHeight="1" x14ac:dyDescent="0.3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</row>
    <row r="348" spans="1:48" ht="12.75" customHeight="1" x14ac:dyDescent="0.3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</row>
    <row r="349" spans="1:48" ht="12.75" customHeight="1" x14ac:dyDescent="0.3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</row>
    <row r="350" spans="1:48" ht="12.75" customHeight="1" x14ac:dyDescent="0.3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</row>
    <row r="351" spans="1:48" ht="12.75" customHeight="1" x14ac:dyDescent="0.3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</row>
    <row r="352" spans="1:48" ht="12.75" customHeight="1" x14ac:dyDescent="0.3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</row>
    <row r="353" spans="1:48" ht="12.75" customHeight="1" x14ac:dyDescent="0.3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</row>
    <row r="354" spans="1:48" ht="12.75" customHeight="1" x14ac:dyDescent="0.3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</row>
    <row r="355" spans="1:48" ht="12.75" customHeight="1" x14ac:dyDescent="0.3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</row>
    <row r="356" spans="1:48" ht="12.75" customHeight="1" x14ac:dyDescent="0.3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</row>
    <row r="357" spans="1:48" ht="12.75" customHeight="1" x14ac:dyDescent="0.3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</row>
    <row r="358" spans="1:48" ht="12.75" customHeight="1" x14ac:dyDescent="0.3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</row>
    <row r="359" spans="1:48" ht="12.75" customHeight="1" x14ac:dyDescent="0.3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</row>
    <row r="360" spans="1:48" ht="12.75" customHeight="1" x14ac:dyDescent="0.3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</row>
    <row r="361" spans="1:48" ht="12.75" customHeight="1" x14ac:dyDescent="0.3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</row>
    <row r="362" spans="1:48" ht="12.75" customHeight="1" x14ac:dyDescent="0.3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</row>
    <row r="363" spans="1:48" ht="12.75" customHeight="1" x14ac:dyDescent="0.3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</row>
    <row r="364" spans="1:48" ht="12.75" customHeight="1" x14ac:dyDescent="0.3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</row>
    <row r="365" spans="1:48" ht="12.75" customHeight="1" x14ac:dyDescent="0.3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</row>
    <row r="366" spans="1:48" ht="12.75" customHeight="1" x14ac:dyDescent="0.3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</row>
    <row r="367" spans="1:48" ht="12.75" customHeight="1" x14ac:dyDescent="0.3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</row>
    <row r="368" spans="1:48" ht="12.75" customHeight="1" x14ac:dyDescent="0.3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</row>
    <row r="369" spans="1:48" ht="12.75" customHeight="1" x14ac:dyDescent="0.3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</row>
    <row r="370" spans="1:48" ht="12.75" customHeight="1" x14ac:dyDescent="0.3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</row>
    <row r="371" spans="1:48" ht="12.75" customHeight="1" x14ac:dyDescent="0.3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</row>
    <row r="372" spans="1:48" ht="12.75" customHeight="1" x14ac:dyDescent="0.3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</row>
    <row r="373" spans="1:48" ht="12.75" customHeight="1" x14ac:dyDescent="0.3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</row>
    <row r="374" spans="1:48" ht="12.75" customHeight="1" x14ac:dyDescent="0.3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</row>
    <row r="375" spans="1:48" ht="12.75" customHeight="1" x14ac:dyDescent="0.3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</row>
    <row r="376" spans="1:48" ht="12.75" customHeight="1" x14ac:dyDescent="0.3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</row>
    <row r="377" spans="1:48" ht="12.75" customHeight="1" x14ac:dyDescent="0.3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</row>
    <row r="378" spans="1:48" ht="12.75" customHeight="1" x14ac:dyDescent="0.3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</row>
    <row r="379" spans="1:48" ht="12.75" customHeight="1" x14ac:dyDescent="0.3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</row>
    <row r="380" spans="1:48" ht="12.75" customHeight="1" x14ac:dyDescent="0.3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</row>
    <row r="381" spans="1:48" ht="12.75" customHeight="1" x14ac:dyDescent="0.3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</row>
    <row r="382" spans="1:48" ht="12.75" customHeight="1" x14ac:dyDescent="0.3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</row>
    <row r="383" spans="1:48" ht="12.75" customHeight="1" x14ac:dyDescent="0.3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</row>
    <row r="384" spans="1:48" ht="12.75" customHeight="1" x14ac:dyDescent="0.3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</row>
    <row r="385" spans="1:48" ht="12.75" customHeight="1" x14ac:dyDescent="0.3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</row>
    <row r="386" spans="1:48" ht="12.75" customHeight="1" x14ac:dyDescent="0.3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</row>
    <row r="387" spans="1:48" ht="12.75" customHeight="1" x14ac:dyDescent="0.3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</row>
    <row r="388" spans="1:48" ht="12.75" customHeight="1" x14ac:dyDescent="0.3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</row>
    <row r="389" spans="1:48" ht="12.75" customHeight="1" x14ac:dyDescent="0.3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</row>
    <row r="390" spans="1:48" ht="12.75" customHeight="1" x14ac:dyDescent="0.3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</row>
    <row r="391" spans="1:48" ht="12.75" customHeight="1" x14ac:dyDescent="0.3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</row>
    <row r="392" spans="1:48" ht="12.75" customHeight="1" x14ac:dyDescent="0.3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</row>
    <row r="393" spans="1:48" ht="12.75" customHeight="1" x14ac:dyDescent="0.3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</row>
    <row r="394" spans="1:48" ht="12.75" customHeight="1" x14ac:dyDescent="0.3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</row>
    <row r="395" spans="1:48" ht="12.75" customHeight="1" x14ac:dyDescent="0.3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</row>
    <row r="396" spans="1:48" ht="12.75" customHeight="1" x14ac:dyDescent="0.3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</row>
    <row r="397" spans="1:48" ht="12.75" customHeight="1" x14ac:dyDescent="0.3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</row>
    <row r="398" spans="1:48" ht="12.75" customHeight="1" x14ac:dyDescent="0.3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</row>
    <row r="399" spans="1:48" ht="12.75" customHeight="1" x14ac:dyDescent="0.3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</row>
    <row r="400" spans="1:48" ht="12.75" customHeight="1" x14ac:dyDescent="0.3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</row>
    <row r="401" spans="1:48" ht="12.75" customHeight="1" x14ac:dyDescent="0.3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</row>
    <row r="402" spans="1:48" ht="12.75" customHeight="1" x14ac:dyDescent="0.3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</row>
    <row r="403" spans="1:48" ht="12.75" customHeight="1" x14ac:dyDescent="0.3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</row>
    <row r="404" spans="1:48" ht="12.75" customHeight="1" x14ac:dyDescent="0.3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</row>
    <row r="405" spans="1:48" ht="12.75" customHeight="1" x14ac:dyDescent="0.3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</row>
    <row r="406" spans="1:48" ht="12.75" customHeight="1" x14ac:dyDescent="0.3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</row>
    <row r="407" spans="1:48" ht="12.75" customHeight="1" x14ac:dyDescent="0.3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</row>
    <row r="408" spans="1:48" ht="12.75" customHeight="1" x14ac:dyDescent="0.3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</row>
    <row r="409" spans="1:48" ht="12.75" customHeight="1" x14ac:dyDescent="0.3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</row>
    <row r="410" spans="1:48" ht="12.75" customHeight="1" x14ac:dyDescent="0.3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</row>
    <row r="411" spans="1:48" ht="12.75" customHeight="1" x14ac:dyDescent="0.3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</row>
    <row r="412" spans="1:48" ht="12.75" customHeight="1" x14ac:dyDescent="0.3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</row>
    <row r="413" spans="1:48" ht="12.75" customHeight="1" x14ac:dyDescent="0.3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</row>
    <row r="414" spans="1:48" ht="12.75" customHeight="1" x14ac:dyDescent="0.3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</row>
    <row r="415" spans="1:48" ht="12.75" customHeight="1" x14ac:dyDescent="0.3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</row>
    <row r="416" spans="1:48" ht="12.75" customHeight="1" x14ac:dyDescent="0.3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</row>
    <row r="417" spans="1:48" ht="12.75" customHeight="1" x14ac:dyDescent="0.3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</row>
    <row r="418" spans="1:48" ht="12.75" customHeight="1" x14ac:dyDescent="0.3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</row>
    <row r="419" spans="1:48" ht="12.75" customHeight="1" x14ac:dyDescent="0.3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</row>
    <row r="420" spans="1:48" ht="12.75" customHeight="1" x14ac:dyDescent="0.3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</row>
    <row r="421" spans="1:48" ht="12.75" customHeight="1" x14ac:dyDescent="0.3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</row>
    <row r="422" spans="1:48" ht="12.75" customHeight="1" x14ac:dyDescent="0.3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</row>
    <row r="423" spans="1:48" ht="12.75" customHeight="1" x14ac:dyDescent="0.3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</row>
    <row r="424" spans="1:48" ht="12.75" customHeight="1" x14ac:dyDescent="0.3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</row>
    <row r="425" spans="1:48" ht="12.75" customHeight="1" x14ac:dyDescent="0.3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</row>
    <row r="426" spans="1:48" ht="12.75" customHeight="1" x14ac:dyDescent="0.3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</row>
    <row r="427" spans="1:48" ht="12.75" customHeight="1" x14ac:dyDescent="0.3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</row>
    <row r="428" spans="1:48" ht="12.75" customHeight="1" x14ac:dyDescent="0.3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</row>
    <row r="429" spans="1:48" ht="12.75" customHeight="1" x14ac:dyDescent="0.3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</row>
    <row r="430" spans="1:48" ht="12.75" customHeight="1" x14ac:dyDescent="0.3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</row>
    <row r="431" spans="1:48" ht="12.75" customHeight="1" x14ac:dyDescent="0.3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</row>
    <row r="432" spans="1:48" ht="12.75" customHeight="1" x14ac:dyDescent="0.3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</row>
    <row r="433" spans="1:48" ht="12.75" customHeight="1" x14ac:dyDescent="0.3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</row>
    <row r="434" spans="1:48" ht="12.75" customHeight="1" x14ac:dyDescent="0.3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</row>
    <row r="435" spans="1:48" ht="12.75" customHeight="1" x14ac:dyDescent="0.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</row>
    <row r="436" spans="1:48" ht="12.75" customHeight="1" x14ac:dyDescent="0.3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</row>
    <row r="437" spans="1:48" ht="12.75" customHeight="1" x14ac:dyDescent="0.3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</row>
    <row r="438" spans="1:48" ht="12.75" customHeight="1" x14ac:dyDescent="0.3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</row>
    <row r="439" spans="1:48" ht="12.75" customHeight="1" x14ac:dyDescent="0.3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</row>
    <row r="440" spans="1:48" ht="12.75" customHeight="1" x14ac:dyDescent="0.3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</row>
    <row r="441" spans="1:48" ht="12.75" customHeight="1" x14ac:dyDescent="0.3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</row>
    <row r="442" spans="1:48" ht="12.75" customHeight="1" x14ac:dyDescent="0.3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</row>
    <row r="443" spans="1:48" ht="12.75" customHeight="1" x14ac:dyDescent="0.3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</row>
    <row r="444" spans="1:48" ht="12.75" customHeight="1" x14ac:dyDescent="0.3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</row>
    <row r="445" spans="1:48" ht="12.75" customHeight="1" x14ac:dyDescent="0.3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</row>
    <row r="446" spans="1:48" ht="12.75" customHeight="1" x14ac:dyDescent="0.3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</row>
    <row r="447" spans="1:48" ht="12.75" customHeight="1" x14ac:dyDescent="0.3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</row>
    <row r="448" spans="1:48" ht="12.75" customHeight="1" x14ac:dyDescent="0.3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</row>
    <row r="449" spans="1:48" ht="12.75" customHeight="1" x14ac:dyDescent="0.3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</row>
    <row r="450" spans="1:48" ht="12.75" customHeight="1" x14ac:dyDescent="0.3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</row>
    <row r="451" spans="1:48" ht="12.75" customHeight="1" x14ac:dyDescent="0.3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</row>
    <row r="452" spans="1:48" ht="12.75" customHeight="1" x14ac:dyDescent="0.3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</row>
    <row r="453" spans="1:48" ht="12.75" customHeight="1" x14ac:dyDescent="0.3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</row>
    <row r="454" spans="1:48" ht="12.75" customHeight="1" x14ac:dyDescent="0.3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</row>
    <row r="455" spans="1:48" ht="12.75" customHeight="1" x14ac:dyDescent="0.3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</row>
    <row r="456" spans="1:48" ht="12.75" customHeight="1" x14ac:dyDescent="0.3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</row>
    <row r="457" spans="1:48" ht="12.75" customHeight="1" x14ac:dyDescent="0.3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</row>
    <row r="458" spans="1:48" ht="12.75" customHeight="1" x14ac:dyDescent="0.3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</row>
    <row r="459" spans="1:48" ht="12.75" customHeight="1" x14ac:dyDescent="0.3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</row>
    <row r="460" spans="1:48" ht="12.75" customHeight="1" x14ac:dyDescent="0.3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</row>
    <row r="461" spans="1:48" ht="12.75" customHeight="1" x14ac:dyDescent="0.3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</row>
    <row r="462" spans="1:48" ht="12.75" customHeight="1" x14ac:dyDescent="0.3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</row>
    <row r="463" spans="1:48" ht="12.75" customHeight="1" x14ac:dyDescent="0.3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</row>
    <row r="464" spans="1:48" ht="12.75" customHeight="1" x14ac:dyDescent="0.3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</row>
    <row r="465" spans="1:48" ht="12.75" customHeight="1" x14ac:dyDescent="0.3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</row>
    <row r="466" spans="1:48" ht="12.75" customHeight="1" x14ac:dyDescent="0.3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</row>
    <row r="467" spans="1:48" ht="12.75" customHeight="1" x14ac:dyDescent="0.3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</row>
    <row r="468" spans="1:48" ht="12.75" customHeight="1" x14ac:dyDescent="0.3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</row>
    <row r="469" spans="1:48" ht="12.75" customHeight="1" x14ac:dyDescent="0.3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</row>
    <row r="470" spans="1:48" ht="12.75" customHeight="1" x14ac:dyDescent="0.3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</row>
    <row r="471" spans="1:48" ht="12.75" customHeight="1" x14ac:dyDescent="0.3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</row>
    <row r="472" spans="1:48" ht="12.75" customHeight="1" x14ac:dyDescent="0.3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</row>
    <row r="473" spans="1:48" ht="12.75" customHeight="1" x14ac:dyDescent="0.3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</row>
    <row r="474" spans="1:48" ht="12.75" customHeight="1" x14ac:dyDescent="0.3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</row>
    <row r="475" spans="1:48" ht="12.75" customHeight="1" x14ac:dyDescent="0.3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</row>
    <row r="476" spans="1:48" ht="12.75" customHeight="1" x14ac:dyDescent="0.3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</row>
    <row r="477" spans="1:48" ht="12.75" customHeight="1" x14ac:dyDescent="0.3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</row>
    <row r="478" spans="1:48" ht="12.75" customHeight="1" x14ac:dyDescent="0.3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</row>
    <row r="479" spans="1:48" ht="12.75" customHeight="1" x14ac:dyDescent="0.3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</row>
    <row r="480" spans="1:48" ht="12.75" customHeight="1" x14ac:dyDescent="0.3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</row>
    <row r="481" spans="1:48" ht="12.75" customHeight="1" x14ac:dyDescent="0.3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</row>
    <row r="482" spans="1:48" ht="12.75" customHeight="1" x14ac:dyDescent="0.3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</row>
    <row r="483" spans="1:48" ht="12.75" customHeight="1" x14ac:dyDescent="0.3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</row>
    <row r="484" spans="1:48" ht="12.75" customHeight="1" x14ac:dyDescent="0.3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</row>
    <row r="485" spans="1:48" ht="12.75" customHeight="1" x14ac:dyDescent="0.3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</row>
    <row r="486" spans="1:48" ht="12.75" customHeight="1" x14ac:dyDescent="0.3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</row>
    <row r="487" spans="1:48" ht="12.75" customHeight="1" x14ac:dyDescent="0.3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</row>
    <row r="488" spans="1:48" ht="12.75" customHeight="1" x14ac:dyDescent="0.3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</row>
    <row r="489" spans="1:48" ht="12.75" customHeight="1" x14ac:dyDescent="0.3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</row>
    <row r="490" spans="1:48" ht="12.75" customHeight="1" x14ac:dyDescent="0.3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</row>
    <row r="491" spans="1:48" ht="12.75" customHeight="1" x14ac:dyDescent="0.3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</row>
    <row r="492" spans="1:48" ht="12.75" customHeight="1" x14ac:dyDescent="0.3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</row>
    <row r="493" spans="1:48" ht="12.75" customHeight="1" x14ac:dyDescent="0.3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</row>
    <row r="494" spans="1:48" ht="12.75" customHeight="1" x14ac:dyDescent="0.3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</row>
    <row r="495" spans="1:48" ht="12.75" customHeight="1" x14ac:dyDescent="0.3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</row>
    <row r="496" spans="1:48" ht="12.75" customHeight="1" x14ac:dyDescent="0.3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</row>
    <row r="497" spans="1:48" ht="12.75" customHeight="1" x14ac:dyDescent="0.3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</row>
    <row r="498" spans="1:48" ht="12.75" customHeight="1" x14ac:dyDescent="0.3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</row>
    <row r="499" spans="1:48" ht="12.75" customHeight="1" x14ac:dyDescent="0.3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</row>
    <row r="500" spans="1:48" ht="12.75" customHeight="1" x14ac:dyDescent="0.3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</row>
    <row r="501" spans="1:48" ht="12.75" customHeight="1" x14ac:dyDescent="0.3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</row>
    <row r="502" spans="1:48" ht="12.75" customHeight="1" x14ac:dyDescent="0.3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</row>
    <row r="503" spans="1:48" ht="12.75" customHeight="1" x14ac:dyDescent="0.3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</row>
    <row r="504" spans="1:48" ht="12.75" customHeight="1" x14ac:dyDescent="0.3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</row>
    <row r="505" spans="1:48" ht="12.75" customHeight="1" x14ac:dyDescent="0.3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</row>
    <row r="506" spans="1:48" ht="12.75" customHeight="1" x14ac:dyDescent="0.3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</row>
    <row r="507" spans="1:48" ht="12.75" customHeight="1" x14ac:dyDescent="0.3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</row>
    <row r="508" spans="1:48" ht="12.75" customHeight="1" x14ac:dyDescent="0.3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</row>
    <row r="509" spans="1:48" ht="12.75" customHeight="1" x14ac:dyDescent="0.3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</row>
    <row r="510" spans="1:48" ht="12.75" customHeight="1" x14ac:dyDescent="0.3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</row>
    <row r="511" spans="1:48" ht="12.75" customHeight="1" x14ac:dyDescent="0.3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</row>
    <row r="512" spans="1:48" ht="12.75" customHeight="1" x14ac:dyDescent="0.3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</row>
    <row r="513" spans="1:48" ht="12.75" customHeight="1" x14ac:dyDescent="0.3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</row>
    <row r="514" spans="1:48" ht="12.75" customHeight="1" x14ac:dyDescent="0.3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</row>
    <row r="515" spans="1:48" ht="12.75" customHeight="1" x14ac:dyDescent="0.3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</row>
    <row r="516" spans="1:48" ht="12.75" customHeight="1" x14ac:dyDescent="0.3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</row>
    <row r="517" spans="1:48" ht="12.75" customHeight="1" x14ac:dyDescent="0.3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</row>
    <row r="518" spans="1:48" ht="12.75" customHeight="1" x14ac:dyDescent="0.3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</row>
    <row r="519" spans="1:48" ht="12.75" customHeight="1" x14ac:dyDescent="0.3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</row>
    <row r="520" spans="1:48" ht="12.75" customHeight="1" x14ac:dyDescent="0.3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</row>
    <row r="521" spans="1:48" ht="12.75" customHeight="1" x14ac:dyDescent="0.3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</row>
    <row r="522" spans="1:48" ht="12.75" customHeight="1" x14ac:dyDescent="0.3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</row>
    <row r="523" spans="1:48" ht="12.75" customHeight="1" x14ac:dyDescent="0.3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</row>
    <row r="524" spans="1:48" ht="12.75" customHeight="1" x14ac:dyDescent="0.3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</row>
    <row r="525" spans="1:48" ht="12.75" customHeight="1" x14ac:dyDescent="0.3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</row>
    <row r="526" spans="1:48" ht="12.75" customHeight="1" x14ac:dyDescent="0.3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</row>
    <row r="527" spans="1:48" ht="12.75" customHeight="1" x14ac:dyDescent="0.3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</row>
    <row r="528" spans="1:48" ht="12.75" customHeight="1" x14ac:dyDescent="0.3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</row>
    <row r="529" spans="1:48" ht="12.75" customHeight="1" x14ac:dyDescent="0.3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</row>
    <row r="530" spans="1:48" ht="12.75" customHeight="1" x14ac:dyDescent="0.3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</row>
    <row r="531" spans="1:48" ht="12.75" customHeight="1" x14ac:dyDescent="0.3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</row>
    <row r="532" spans="1:48" ht="12.75" customHeight="1" x14ac:dyDescent="0.3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</row>
    <row r="533" spans="1:48" ht="12.75" customHeight="1" x14ac:dyDescent="0.3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</row>
    <row r="534" spans="1:48" ht="12.75" customHeight="1" x14ac:dyDescent="0.3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</row>
    <row r="535" spans="1:48" ht="12.75" customHeight="1" x14ac:dyDescent="0.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</row>
    <row r="536" spans="1:48" ht="12.75" customHeight="1" x14ac:dyDescent="0.3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</row>
    <row r="537" spans="1:48" ht="12.75" customHeight="1" x14ac:dyDescent="0.3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</row>
    <row r="538" spans="1:48" ht="12.75" customHeight="1" x14ac:dyDescent="0.3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</row>
    <row r="539" spans="1:48" ht="12.75" customHeight="1" x14ac:dyDescent="0.3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</row>
    <row r="540" spans="1:48" ht="12.75" customHeight="1" x14ac:dyDescent="0.3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</row>
    <row r="541" spans="1:48" ht="12.75" customHeight="1" x14ac:dyDescent="0.3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</row>
    <row r="542" spans="1:48" ht="12.75" customHeight="1" x14ac:dyDescent="0.3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</row>
    <row r="543" spans="1:48" ht="12.75" customHeight="1" x14ac:dyDescent="0.3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</row>
    <row r="544" spans="1:48" ht="12.75" customHeight="1" x14ac:dyDescent="0.3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</row>
    <row r="545" spans="1:48" ht="12.75" customHeight="1" x14ac:dyDescent="0.3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</row>
    <row r="546" spans="1:48" ht="12.75" customHeight="1" x14ac:dyDescent="0.3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</row>
    <row r="547" spans="1:48" ht="12.75" customHeight="1" x14ac:dyDescent="0.3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</row>
    <row r="548" spans="1:48" ht="12.75" customHeight="1" x14ac:dyDescent="0.3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</row>
    <row r="549" spans="1:48" ht="12.75" customHeight="1" x14ac:dyDescent="0.3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</row>
    <row r="550" spans="1:48" ht="12.75" customHeight="1" x14ac:dyDescent="0.3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</row>
    <row r="551" spans="1:48" ht="12.75" customHeight="1" x14ac:dyDescent="0.3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</row>
    <row r="552" spans="1:48" ht="12.75" customHeight="1" x14ac:dyDescent="0.3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</row>
    <row r="553" spans="1:48" ht="12.75" customHeight="1" x14ac:dyDescent="0.3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</row>
    <row r="554" spans="1:48" ht="12.75" customHeight="1" x14ac:dyDescent="0.3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</row>
    <row r="555" spans="1:48" ht="12.75" customHeight="1" x14ac:dyDescent="0.3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</row>
    <row r="556" spans="1:48" ht="12.75" customHeight="1" x14ac:dyDescent="0.3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</row>
    <row r="557" spans="1:48" ht="12.75" customHeight="1" x14ac:dyDescent="0.3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</row>
    <row r="558" spans="1:48" ht="12.75" customHeight="1" x14ac:dyDescent="0.3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</row>
    <row r="559" spans="1:48" ht="12.75" customHeight="1" x14ac:dyDescent="0.3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</row>
    <row r="560" spans="1:48" ht="12.75" customHeight="1" x14ac:dyDescent="0.3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</row>
    <row r="561" spans="1:48" ht="12.75" customHeight="1" x14ac:dyDescent="0.3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</row>
    <row r="562" spans="1:48" ht="12.75" customHeight="1" x14ac:dyDescent="0.3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</row>
    <row r="563" spans="1:48" ht="12.75" customHeight="1" x14ac:dyDescent="0.3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</row>
    <row r="564" spans="1:48" ht="12.75" customHeight="1" x14ac:dyDescent="0.3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</row>
    <row r="565" spans="1:48" ht="12.75" customHeight="1" x14ac:dyDescent="0.3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</row>
    <row r="566" spans="1:48" ht="12.75" customHeight="1" x14ac:dyDescent="0.3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</row>
    <row r="567" spans="1:48" ht="12.75" customHeight="1" x14ac:dyDescent="0.3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</row>
    <row r="568" spans="1:48" ht="12.75" customHeight="1" x14ac:dyDescent="0.3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</row>
    <row r="569" spans="1:48" ht="12.75" customHeight="1" x14ac:dyDescent="0.3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</row>
    <row r="570" spans="1:48" ht="12.75" customHeight="1" x14ac:dyDescent="0.3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</row>
    <row r="571" spans="1:48" ht="12.75" customHeight="1" x14ac:dyDescent="0.3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</row>
    <row r="572" spans="1:48" ht="12.75" customHeight="1" x14ac:dyDescent="0.3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</row>
    <row r="573" spans="1:48" ht="12.75" customHeight="1" x14ac:dyDescent="0.3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</row>
    <row r="574" spans="1:48" ht="12.75" customHeight="1" x14ac:dyDescent="0.3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</row>
    <row r="575" spans="1:48" ht="12.75" customHeight="1" x14ac:dyDescent="0.3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</row>
    <row r="576" spans="1:48" ht="12.75" customHeight="1" x14ac:dyDescent="0.3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</row>
    <row r="577" spans="1:48" ht="12.75" customHeight="1" x14ac:dyDescent="0.3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</row>
    <row r="578" spans="1:48" ht="12.75" customHeight="1" x14ac:dyDescent="0.3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</row>
    <row r="579" spans="1:48" ht="12.75" customHeight="1" x14ac:dyDescent="0.3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</row>
    <row r="580" spans="1:48" ht="12.75" customHeight="1" x14ac:dyDescent="0.3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</row>
    <row r="581" spans="1:48" ht="12.75" customHeight="1" x14ac:dyDescent="0.3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</row>
    <row r="582" spans="1:48" ht="12.75" customHeight="1" x14ac:dyDescent="0.3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</row>
    <row r="583" spans="1:48" ht="12.75" customHeight="1" x14ac:dyDescent="0.3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</row>
    <row r="584" spans="1:48" ht="12.75" customHeight="1" x14ac:dyDescent="0.3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</row>
    <row r="585" spans="1:48" ht="12.75" customHeight="1" x14ac:dyDescent="0.3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</row>
    <row r="586" spans="1:48" ht="12.75" customHeight="1" x14ac:dyDescent="0.3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</row>
    <row r="587" spans="1:48" ht="12.75" customHeight="1" x14ac:dyDescent="0.3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</row>
    <row r="588" spans="1:48" ht="12.75" customHeight="1" x14ac:dyDescent="0.3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</row>
    <row r="589" spans="1:48" ht="12.75" customHeight="1" x14ac:dyDescent="0.3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</row>
    <row r="590" spans="1:48" ht="12.75" customHeight="1" x14ac:dyDescent="0.3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</row>
    <row r="591" spans="1:48" ht="12.75" customHeight="1" x14ac:dyDescent="0.3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</row>
    <row r="592" spans="1:48" ht="12.75" customHeight="1" x14ac:dyDescent="0.3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</row>
    <row r="593" spans="1:48" ht="12.75" customHeight="1" x14ac:dyDescent="0.3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</row>
    <row r="594" spans="1:48" ht="12.75" customHeight="1" x14ac:dyDescent="0.3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</row>
    <row r="595" spans="1:48" ht="12.75" customHeight="1" x14ac:dyDescent="0.3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</row>
    <row r="596" spans="1:48" ht="12.75" customHeight="1" x14ac:dyDescent="0.3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</row>
    <row r="597" spans="1:48" ht="12.75" customHeight="1" x14ac:dyDescent="0.3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</row>
    <row r="598" spans="1:48" ht="12.75" customHeight="1" x14ac:dyDescent="0.3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</row>
    <row r="599" spans="1:48" ht="12.75" customHeight="1" x14ac:dyDescent="0.3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</row>
    <row r="600" spans="1:48" ht="12.75" customHeight="1" x14ac:dyDescent="0.3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</row>
    <row r="601" spans="1:48" ht="12.75" customHeight="1" x14ac:dyDescent="0.3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</row>
    <row r="602" spans="1:48" ht="12.75" customHeight="1" x14ac:dyDescent="0.3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</row>
    <row r="603" spans="1:48" ht="12.75" customHeight="1" x14ac:dyDescent="0.3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</row>
    <row r="604" spans="1:48" ht="12.75" customHeight="1" x14ac:dyDescent="0.3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</row>
    <row r="605" spans="1:48" ht="12.75" customHeight="1" x14ac:dyDescent="0.3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</row>
    <row r="606" spans="1:48" ht="12.75" customHeight="1" x14ac:dyDescent="0.3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</row>
    <row r="607" spans="1:48" ht="12.75" customHeight="1" x14ac:dyDescent="0.3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</row>
    <row r="608" spans="1:48" ht="12.75" customHeight="1" x14ac:dyDescent="0.3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</row>
    <row r="609" spans="1:48" ht="12.75" customHeight="1" x14ac:dyDescent="0.3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</row>
    <row r="610" spans="1:48" ht="12.75" customHeight="1" x14ac:dyDescent="0.3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</row>
    <row r="611" spans="1:48" ht="12.75" customHeight="1" x14ac:dyDescent="0.3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</row>
    <row r="612" spans="1:48" ht="12.75" customHeight="1" x14ac:dyDescent="0.3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</row>
    <row r="613" spans="1:48" ht="12.75" customHeight="1" x14ac:dyDescent="0.3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</row>
    <row r="614" spans="1:48" ht="12.75" customHeight="1" x14ac:dyDescent="0.3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</row>
    <row r="615" spans="1:48" ht="12.75" customHeight="1" x14ac:dyDescent="0.3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</row>
    <row r="616" spans="1:48" ht="12.75" customHeight="1" x14ac:dyDescent="0.3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</row>
    <row r="617" spans="1:48" ht="12.75" customHeight="1" x14ac:dyDescent="0.3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</row>
    <row r="618" spans="1:48" ht="12.75" customHeight="1" x14ac:dyDescent="0.3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</row>
    <row r="619" spans="1:48" ht="12.75" customHeight="1" x14ac:dyDescent="0.3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</row>
    <row r="620" spans="1:48" ht="12.75" customHeight="1" x14ac:dyDescent="0.3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</row>
    <row r="621" spans="1:48" ht="12.75" customHeight="1" x14ac:dyDescent="0.3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</row>
    <row r="622" spans="1:48" ht="12.75" customHeight="1" x14ac:dyDescent="0.3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</row>
    <row r="623" spans="1:48" ht="12.75" customHeight="1" x14ac:dyDescent="0.3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</row>
    <row r="624" spans="1:48" ht="12.75" customHeight="1" x14ac:dyDescent="0.3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</row>
    <row r="625" spans="1:48" ht="12.75" customHeight="1" x14ac:dyDescent="0.3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</row>
    <row r="626" spans="1:48" ht="12.75" customHeight="1" x14ac:dyDescent="0.3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</row>
    <row r="627" spans="1:48" ht="12.75" customHeight="1" x14ac:dyDescent="0.3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</row>
    <row r="628" spans="1:48" ht="12.75" customHeight="1" x14ac:dyDescent="0.3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</row>
    <row r="629" spans="1:48" ht="12.75" customHeight="1" x14ac:dyDescent="0.3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</row>
    <row r="630" spans="1:48" ht="12.75" customHeight="1" x14ac:dyDescent="0.3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</row>
    <row r="631" spans="1:48" ht="12.75" customHeight="1" x14ac:dyDescent="0.3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</row>
    <row r="632" spans="1:48" ht="12.75" customHeight="1" x14ac:dyDescent="0.3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</row>
    <row r="633" spans="1:48" ht="12.75" customHeight="1" x14ac:dyDescent="0.3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</row>
    <row r="634" spans="1:48" ht="12.75" customHeight="1" x14ac:dyDescent="0.3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</row>
    <row r="635" spans="1:48" ht="12.75" customHeight="1" x14ac:dyDescent="0.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</row>
    <row r="636" spans="1:48" ht="12.75" customHeight="1" x14ac:dyDescent="0.3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</row>
    <row r="637" spans="1:48" ht="12.75" customHeight="1" x14ac:dyDescent="0.3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</row>
    <row r="638" spans="1:48" ht="12.75" customHeight="1" x14ac:dyDescent="0.3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</row>
    <row r="639" spans="1:48" ht="12.75" customHeight="1" x14ac:dyDescent="0.3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</row>
    <row r="640" spans="1:48" ht="12.75" customHeight="1" x14ac:dyDescent="0.3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</row>
    <row r="641" spans="1:48" ht="12.75" customHeight="1" x14ac:dyDescent="0.3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</row>
    <row r="642" spans="1:48" ht="12.75" customHeight="1" x14ac:dyDescent="0.3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</row>
    <row r="643" spans="1:48" ht="12.75" customHeight="1" x14ac:dyDescent="0.3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</row>
    <row r="644" spans="1:48" ht="12.75" customHeight="1" x14ac:dyDescent="0.3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</row>
    <row r="645" spans="1:48" ht="12.75" customHeight="1" x14ac:dyDescent="0.3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</row>
    <row r="646" spans="1:48" ht="12.75" customHeight="1" x14ac:dyDescent="0.3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</row>
    <row r="647" spans="1:48" ht="12.75" customHeight="1" x14ac:dyDescent="0.3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</row>
    <row r="648" spans="1:48" ht="12.75" customHeight="1" x14ac:dyDescent="0.3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</row>
    <row r="649" spans="1:48" ht="12.75" customHeight="1" x14ac:dyDescent="0.3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</row>
    <row r="650" spans="1:48" ht="12.75" customHeight="1" x14ac:dyDescent="0.3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</row>
    <row r="651" spans="1:48" ht="12.75" customHeight="1" x14ac:dyDescent="0.3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</row>
    <row r="652" spans="1:48" ht="12.75" customHeight="1" x14ac:dyDescent="0.3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</row>
    <row r="653" spans="1:48" ht="12.75" customHeight="1" x14ac:dyDescent="0.3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</row>
    <row r="654" spans="1:48" ht="12.75" customHeight="1" x14ac:dyDescent="0.3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</row>
    <row r="655" spans="1:48" ht="12.75" customHeight="1" x14ac:dyDescent="0.3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</row>
    <row r="656" spans="1:48" ht="12.75" customHeight="1" x14ac:dyDescent="0.3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</row>
    <row r="657" spans="1:48" ht="12.75" customHeight="1" x14ac:dyDescent="0.3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</row>
    <row r="658" spans="1:48" ht="12.75" customHeight="1" x14ac:dyDescent="0.3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</row>
    <row r="659" spans="1:48" ht="12.75" customHeight="1" x14ac:dyDescent="0.3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</row>
    <row r="660" spans="1:48" ht="12.75" customHeight="1" x14ac:dyDescent="0.3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</row>
    <row r="661" spans="1:48" ht="12.75" customHeight="1" x14ac:dyDescent="0.3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</row>
    <row r="662" spans="1:48" ht="12.75" customHeight="1" x14ac:dyDescent="0.3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</row>
    <row r="663" spans="1:48" ht="12.75" customHeight="1" x14ac:dyDescent="0.3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</row>
    <row r="664" spans="1:48" ht="12.75" customHeight="1" x14ac:dyDescent="0.3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</row>
    <row r="665" spans="1:48" ht="12.75" customHeight="1" x14ac:dyDescent="0.3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</row>
    <row r="666" spans="1:48" ht="12.75" customHeight="1" x14ac:dyDescent="0.3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</row>
    <row r="667" spans="1:48" ht="12.75" customHeight="1" x14ac:dyDescent="0.3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</row>
    <row r="668" spans="1:48" ht="12.75" customHeight="1" x14ac:dyDescent="0.3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</row>
    <row r="669" spans="1:48" ht="12.75" customHeight="1" x14ac:dyDescent="0.3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</row>
    <row r="670" spans="1:48" ht="12.75" customHeight="1" x14ac:dyDescent="0.3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</row>
    <row r="671" spans="1:48" ht="12.75" customHeight="1" x14ac:dyDescent="0.3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</row>
    <row r="672" spans="1:48" ht="12.75" customHeight="1" x14ac:dyDescent="0.3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</row>
    <row r="673" spans="1:48" ht="12.75" customHeight="1" x14ac:dyDescent="0.3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</row>
    <row r="674" spans="1:48" ht="12.75" customHeight="1" x14ac:dyDescent="0.3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</row>
    <row r="675" spans="1:48" ht="12.75" customHeight="1" x14ac:dyDescent="0.3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</row>
    <row r="676" spans="1:48" ht="12.75" customHeight="1" x14ac:dyDescent="0.3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</row>
    <row r="677" spans="1:48" ht="12.75" customHeight="1" x14ac:dyDescent="0.3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</row>
    <row r="678" spans="1:48" ht="12.75" customHeight="1" x14ac:dyDescent="0.3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</row>
    <row r="679" spans="1:48" ht="12.75" customHeight="1" x14ac:dyDescent="0.3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</row>
    <row r="680" spans="1:48" ht="12.75" customHeight="1" x14ac:dyDescent="0.3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</row>
    <row r="681" spans="1:48" ht="12.75" customHeight="1" x14ac:dyDescent="0.3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</row>
    <row r="682" spans="1:48" ht="12.75" customHeight="1" x14ac:dyDescent="0.3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</row>
    <row r="683" spans="1:48" ht="12.75" customHeight="1" x14ac:dyDescent="0.3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</row>
    <row r="684" spans="1:48" ht="12.75" customHeight="1" x14ac:dyDescent="0.3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</row>
    <row r="685" spans="1:48" ht="12.75" customHeight="1" x14ac:dyDescent="0.3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</row>
    <row r="686" spans="1:48" ht="12.75" customHeight="1" x14ac:dyDescent="0.3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</row>
    <row r="687" spans="1:48" ht="12.75" customHeight="1" x14ac:dyDescent="0.3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</row>
    <row r="688" spans="1:48" ht="12.75" customHeight="1" x14ac:dyDescent="0.3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</row>
    <row r="689" spans="1:48" ht="12.75" customHeight="1" x14ac:dyDescent="0.3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</row>
    <row r="690" spans="1:48" ht="12.75" customHeight="1" x14ac:dyDescent="0.3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</row>
    <row r="691" spans="1:48" ht="12.75" customHeight="1" x14ac:dyDescent="0.3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</row>
    <row r="692" spans="1:48" ht="12.75" customHeight="1" x14ac:dyDescent="0.3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</row>
    <row r="693" spans="1:48" ht="12.75" customHeight="1" x14ac:dyDescent="0.3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</row>
    <row r="694" spans="1:48" ht="12.75" customHeight="1" x14ac:dyDescent="0.3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</row>
    <row r="695" spans="1:48" ht="12.75" customHeight="1" x14ac:dyDescent="0.3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</row>
    <row r="696" spans="1:48" ht="12.75" customHeight="1" x14ac:dyDescent="0.3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</row>
    <row r="697" spans="1:48" ht="12.75" customHeight="1" x14ac:dyDescent="0.3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</row>
    <row r="698" spans="1:48" ht="12.75" customHeight="1" x14ac:dyDescent="0.3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</row>
    <row r="699" spans="1:48" ht="12.75" customHeight="1" x14ac:dyDescent="0.3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</row>
    <row r="700" spans="1:48" ht="12.75" customHeight="1" x14ac:dyDescent="0.3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</row>
    <row r="701" spans="1:48" ht="12.75" customHeight="1" x14ac:dyDescent="0.3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</row>
    <row r="702" spans="1:48" ht="12.75" customHeight="1" x14ac:dyDescent="0.3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</row>
    <row r="703" spans="1:48" ht="12.75" customHeight="1" x14ac:dyDescent="0.3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</row>
    <row r="704" spans="1:48" ht="12.75" customHeight="1" x14ac:dyDescent="0.3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</row>
    <row r="705" spans="1:48" ht="12.75" customHeight="1" x14ac:dyDescent="0.3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</row>
    <row r="706" spans="1:48" ht="12.75" customHeight="1" x14ac:dyDescent="0.3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</row>
    <row r="707" spans="1:48" ht="12.75" customHeight="1" x14ac:dyDescent="0.3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</row>
    <row r="708" spans="1:48" ht="12.75" customHeight="1" x14ac:dyDescent="0.3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</row>
    <row r="709" spans="1:48" ht="12.75" customHeight="1" x14ac:dyDescent="0.3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</row>
    <row r="710" spans="1:48" ht="12.75" customHeight="1" x14ac:dyDescent="0.3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</row>
    <row r="711" spans="1:48" ht="12.75" customHeight="1" x14ac:dyDescent="0.3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</row>
    <row r="712" spans="1:48" ht="12.75" customHeight="1" x14ac:dyDescent="0.3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</row>
    <row r="713" spans="1:48" ht="12.75" customHeight="1" x14ac:dyDescent="0.3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</row>
    <row r="714" spans="1:48" ht="12.75" customHeight="1" x14ac:dyDescent="0.3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</row>
    <row r="715" spans="1:48" ht="12.75" customHeight="1" x14ac:dyDescent="0.3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</row>
    <row r="716" spans="1:48" ht="12.75" customHeight="1" x14ac:dyDescent="0.3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</row>
    <row r="717" spans="1:48" ht="12.75" customHeight="1" x14ac:dyDescent="0.3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</row>
    <row r="718" spans="1:48" ht="12.75" customHeight="1" x14ac:dyDescent="0.3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</row>
    <row r="719" spans="1:48" ht="12.75" customHeight="1" x14ac:dyDescent="0.3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</row>
    <row r="720" spans="1:48" ht="12.75" customHeight="1" x14ac:dyDescent="0.3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</row>
    <row r="721" spans="1:48" ht="12.75" customHeight="1" x14ac:dyDescent="0.3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</row>
    <row r="722" spans="1:48" ht="12.75" customHeight="1" x14ac:dyDescent="0.3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</row>
    <row r="723" spans="1:48" ht="12.75" customHeight="1" x14ac:dyDescent="0.3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</row>
    <row r="724" spans="1:48" ht="12.75" customHeight="1" x14ac:dyDescent="0.3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</row>
    <row r="725" spans="1:48" ht="12.75" customHeight="1" x14ac:dyDescent="0.3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</row>
    <row r="726" spans="1:48" ht="12.75" customHeight="1" x14ac:dyDescent="0.3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</row>
    <row r="727" spans="1:48" ht="12.75" customHeight="1" x14ac:dyDescent="0.3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</row>
    <row r="728" spans="1:48" ht="12.75" customHeight="1" x14ac:dyDescent="0.3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</row>
    <row r="729" spans="1:48" ht="12.75" customHeight="1" x14ac:dyDescent="0.3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</row>
    <row r="730" spans="1:48" ht="12.75" customHeight="1" x14ac:dyDescent="0.3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</row>
    <row r="731" spans="1:48" ht="12.75" customHeight="1" x14ac:dyDescent="0.3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</row>
    <row r="732" spans="1:48" ht="12.75" customHeight="1" x14ac:dyDescent="0.3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</row>
    <row r="733" spans="1:48" ht="12.75" customHeight="1" x14ac:dyDescent="0.3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</row>
    <row r="734" spans="1:48" ht="12.75" customHeight="1" x14ac:dyDescent="0.3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</row>
    <row r="735" spans="1:48" ht="12.75" customHeight="1" x14ac:dyDescent="0.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</row>
    <row r="736" spans="1:48" ht="12.75" customHeight="1" x14ac:dyDescent="0.3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</row>
    <row r="737" spans="1:48" ht="12.75" customHeight="1" x14ac:dyDescent="0.3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</row>
    <row r="738" spans="1:48" ht="12.75" customHeight="1" x14ac:dyDescent="0.3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</row>
    <row r="739" spans="1:48" ht="12.75" customHeight="1" x14ac:dyDescent="0.3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</row>
    <row r="740" spans="1:48" ht="12.75" customHeight="1" x14ac:dyDescent="0.3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</row>
    <row r="741" spans="1:48" ht="12.75" customHeight="1" x14ac:dyDescent="0.3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</row>
    <row r="742" spans="1:48" ht="12.75" customHeight="1" x14ac:dyDescent="0.3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</row>
    <row r="743" spans="1:48" ht="12.75" customHeight="1" x14ac:dyDescent="0.3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</row>
    <row r="744" spans="1:48" ht="12.75" customHeight="1" x14ac:dyDescent="0.3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</row>
    <row r="745" spans="1:48" ht="12.75" customHeight="1" x14ac:dyDescent="0.3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</row>
    <row r="746" spans="1:48" ht="12.75" customHeight="1" x14ac:dyDescent="0.3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</row>
    <row r="747" spans="1:48" ht="12.75" customHeight="1" x14ac:dyDescent="0.3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</row>
    <row r="748" spans="1:48" ht="12.75" customHeight="1" x14ac:dyDescent="0.3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</row>
    <row r="749" spans="1:48" ht="12.75" customHeight="1" x14ac:dyDescent="0.3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</row>
    <row r="750" spans="1:48" ht="12.75" customHeight="1" x14ac:dyDescent="0.3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</row>
    <row r="751" spans="1:48" ht="12.75" customHeight="1" x14ac:dyDescent="0.3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</row>
    <row r="752" spans="1:48" ht="12.75" customHeight="1" x14ac:dyDescent="0.3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</row>
    <row r="753" spans="1:48" ht="12.75" customHeight="1" x14ac:dyDescent="0.3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</row>
    <row r="754" spans="1:48" ht="12.75" customHeight="1" x14ac:dyDescent="0.3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</row>
    <row r="755" spans="1:48" ht="12.75" customHeight="1" x14ac:dyDescent="0.3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</row>
    <row r="756" spans="1:48" ht="12.75" customHeight="1" x14ac:dyDescent="0.3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</row>
    <row r="757" spans="1:48" ht="12.75" customHeight="1" x14ac:dyDescent="0.3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</row>
    <row r="758" spans="1:48" ht="12.75" customHeight="1" x14ac:dyDescent="0.3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</row>
    <row r="759" spans="1:48" ht="12.75" customHeight="1" x14ac:dyDescent="0.3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</row>
    <row r="760" spans="1:48" ht="12.75" customHeight="1" x14ac:dyDescent="0.3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</row>
    <row r="761" spans="1:48" ht="12.75" customHeight="1" x14ac:dyDescent="0.3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</row>
    <row r="762" spans="1:48" ht="12.75" customHeight="1" x14ac:dyDescent="0.3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</row>
    <row r="763" spans="1:48" ht="12.75" customHeight="1" x14ac:dyDescent="0.3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</row>
    <row r="764" spans="1:48" ht="12.75" customHeight="1" x14ac:dyDescent="0.3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</row>
    <row r="765" spans="1:48" ht="12.75" customHeight="1" x14ac:dyDescent="0.3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</row>
    <row r="766" spans="1:48" ht="12.75" customHeight="1" x14ac:dyDescent="0.3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</row>
    <row r="767" spans="1:48" ht="12.75" customHeight="1" x14ac:dyDescent="0.3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</row>
    <row r="768" spans="1:48" ht="12.75" customHeight="1" x14ac:dyDescent="0.3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</row>
    <row r="769" spans="1:48" ht="12.75" customHeight="1" x14ac:dyDescent="0.3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</row>
    <row r="770" spans="1:48" ht="12.75" customHeight="1" x14ac:dyDescent="0.3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</row>
    <row r="771" spans="1:48" ht="12.75" customHeight="1" x14ac:dyDescent="0.3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</row>
    <row r="772" spans="1:48" ht="12.75" customHeight="1" x14ac:dyDescent="0.3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</row>
    <row r="773" spans="1:48" ht="12.75" customHeight="1" x14ac:dyDescent="0.3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</row>
    <row r="774" spans="1:48" ht="12.75" customHeight="1" x14ac:dyDescent="0.3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</row>
    <row r="775" spans="1:48" ht="12.75" customHeight="1" x14ac:dyDescent="0.3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</row>
    <row r="776" spans="1:48" ht="12.75" customHeight="1" x14ac:dyDescent="0.3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</row>
    <row r="777" spans="1:48" ht="12.75" customHeight="1" x14ac:dyDescent="0.3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</row>
    <row r="778" spans="1:48" ht="12.75" customHeight="1" x14ac:dyDescent="0.3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</row>
    <row r="779" spans="1:48" ht="12.75" customHeight="1" x14ac:dyDescent="0.3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</row>
    <row r="780" spans="1:48" ht="12.75" customHeight="1" x14ac:dyDescent="0.3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</row>
    <row r="781" spans="1:48" ht="12.75" customHeight="1" x14ac:dyDescent="0.3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</row>
    <row r="782" spans="1:48" ht="12.75" customHeight="1" x14ac:dyDescent="0.3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</row>
    <row r="783" spans="1:48" ht="12.75" customHeight="1" x14ac:dyDescent="0.3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</row>
    <row r="784" spans="1:48" ht="12.75" customHeight="1" x14ac:dyDescent="0.3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</row>
    <row r="785" spans="1:48" ht="12.75" customHeight="1" x14ac:dyDescent="0.3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</row>
    <row r="786" spans="1:48" ht="12.75" customHeight="1" x14ac:dyDescent="0.3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</row>
    <row r="787" spans="1:48" ht="12.75" customHeight="1" x14ac:dyDescent="0.3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</row>
    <row r="788" spans="1:48" ht="12.75" customHeight="1" x14ac:dyDescent="0.3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</row>
    <row r="789" spans="1:48" ht="12.75" customHeight="1" x14ac:dyDescent="0.3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</row>
    <row r="790" spans="1:48" ht="12.75" customHeight="1" x14ac:dyDescent="0.3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</row>
    <row r="791" spans="1:48" ht="12.75" customHeight="1" x14ac:dyDescent="0.3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</row>
    <row r="792" spans="1:48" ht="12.75" customHeight="1" x14ac:dyDescent="0.3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</row>
    <row r="793" spans="1:48" ht="12.75" customHeight="1" x14ac:dyDescent="0.3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</row>
    <row r="794" spans="1:48" ht="12.75" customHeight="1" x14ac:dyDescent="0.3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</row>
    <row r="795" spans="1:48" ht="12.75" customHeight="1" x14ac:dyDescent="0.3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</row>
    <row r="796" spans="1:48" ht="12.75" customHeight="1" x14ac:dyDescent="0.3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</row>
    <row r="797" spans="1:48" ht="12.75" customHeight="1" x14ac:dyDescent="0.3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</row>
    <row r="798" spans="1:48" ht="12.75" customHeight="1" x14ac:dyDescent="0.3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</row>
    <row r="799" spans="1:48" ht="12.75" customHeight="1" x14ac:dyDescent="0.3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</row>
    <row r="800" spans="1:48" ht="12.75" customHeight="1" x14ac:dyDescent="0.3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</row>
    <row r="801" spans="1:48" ht="12.75" customHeight="1" x14ac:dyDescent="0.3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</row>
    <row r="802" spans="1:48" ht="12.75" customHeight="1" x14ac:dyDescent="0.3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</row>
    <row r="803" spans="1:48" ht="12.75" customHeight="1" x14ac:dyDescent="0.3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</row>
    <row r="804" spans="1:48" ht="12.75" customHeight="1" x14ac:dyDescent="0.3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</row>
    <row r="805" spans="1:48" ht="12.75" customHeight="1" x14ac:dyDescent="0.3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</row>
    <row r="806" spans="1:48" ht="12.75" customHeight="1" x14ac:dyDescent="0.3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</row>
    <row r="807" spans="1:48" ht="12.75" customHeight="1" x14ac:dyDescent="0.3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</row>
    <row r="808" spans="1:48" ht="12.75" customHeight="1" x14ac:dyDescent="0.3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</row>
    <row r="809" spans="1:48" ht="12.75" customHeight="1" x14ac:dyDescent="0.3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</row>
    <row r="810" spans="1:48" ht="12.75" customHeight="1" x14ac:dyDescent="0.3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</row>
    <row r="811" spans="1:48" ht="12.75" customHeight="1" x14ac:dyDescent="0.3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</row>
    <row r="812" spans="1:48" ht="12.75" customHeight="1" x14ac:dyDescent="0.3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</row>
    <row r="813" spans="1:48" ht="12.75" customHeight="1" x14ac:dyDescent="0.3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</row>
    <row r="814" spans="1:48" ht="12.75" customHeight="1" x14ac:dyDescent="0.3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</row>
    <row r="815" spans="1:48" ht="12.75" customHeight="1" x14ac:dyDescent="0.3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</row>
    <row r="816" spans="1:48" ht="12.75" customHeight="1" x14ac:dyDescent="0.3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</row>
    <row r="817" spans="1:48" ht="12.75" customHeight="1" x14ac:dyDescent="0.3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</row>
    <row r="818" spans="1:48" ht="12.75" customHeight="1" x14ac:dyDescent="0.3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</row>
    <row r="819" spans="1:48" ht="12.75" customHeight="1" x14ac:dyDescent="0.3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</row>
    <row r="820" spans="1:48" ht="12.75" customHeight="1" x14ac:dyDescent="0.3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</row>
    <row r="821" spans="1:48" ht="12.75" customHeight="1" x14ac:dyDescent="0.3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</row>
    <row r="822" spans="1:48" ht="12.75" customHeight="1" x14ac:dyDescent="0.3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</row>
    <row r="823" spans="1:48" ht="12.75" customHeight="1" x14ac:dyDescent="0.3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</row>
    <row r="824" spans="1:48" ht="12.75" customHeight="1" x14ac:dyDescent="0.3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</row>
    <row r="825" spans="1:48" ht="12.75" customHeight="1" x14ac:dyDescent="0.3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</row>
    <row r="826" spans="1:48" ht="12.75" customHeight="1" x14ac:dyDescent="0.3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</row>
    <row r="827" spans="1:48" ht="12.75" customHeight="1" x14ac:dyDescent="0.3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</row>
    <row r="828" spans="1:48" ht="12.75" customHeight="1" x14ac:dyDescent="0.3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</row>
    <row r="829" spans="1:48" ht="12.75" customHeight="1" x14ac:dyDescent="0.3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</row>
    <row r="830" spans="1:48" ht="12.75" customHeight="1" x14ac:dyDescent="0.3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</row>
    <row r="831" spans="1:48" ht="12.75" customHeight="1" x14ac:dyDescent="0.3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</row>
    <row r="832" spans="1:48" ht="12.75" customHeight="1" x14ac:dyDescent="0.3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</row>
    <row r="833" spans="1:48" ht="12.75" customHeight="1" x14ac:dyDescent="0.3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</row>
    <row r="834" spans="1:48" ht="12.75" customHeight="1" x14ac:dyDescent="0.3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</row>
    <row r="835" spans="1:48" ht="12.75" customHeight="1" x14ac:dyDescent="0.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</row>
    <row r="836" spans="1:48" ht="12.75" customHeight="1" x14ac:dyDescent="0.3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</row>
    <row r="837" spans="1:48" ht="12.75" customHeight="1" x14ac:dyDescent="0.3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</row>
    <row r="838" spans="1:48" ht="12.75" customHeight="1" x14ac:dyDescent="0.3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</row>
    <row r="839" spans="1:48" ht="12.75" customHeight="1" x14ac:dyDescent="0.3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</row>
    <row r="840" spans="1:48" ht="12.75" customHeight="1" x14ac:dyDescent="0.3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</row>
    <row r="841" spans="1:48" ht="12.75" customHeight="1" x14ac:dyDescent="0.3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</row>
    <row r="842" spans="1:48" ht="12.75" customHeight="1" x14ac:dyDescent="0.3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</row>
    <row r="843" spans="1:48" ht="12.75" customHeight="1" x14ac:dyDescent="0.3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</row>
    <row r="844" spans="1:48" ht="12.75" customHeight="1" x14ac:dyDescent="0.3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</row>
    <row r="845" spans="1:48" ht="12.75" customHeight="1" x14ac:dyDescent="0.3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</row>
    <row r="846" spans="1:48" ht="12.75" customHeight="1" x14ac:dyDescent="0.3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</row>
    <row r="847" spans="1:48" ht="12.75" customHeight="1" x14ac:dyDescent="0.3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</row>
    <row r="848" spans="1:48" ht="12.75" customHeight="1" x14ac:dyDescent="0.3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</row>
    <row r="849" spans="1:48" ht="12.75" customHeight="1" x14ac:dyDescent="0.3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</row>
    <row r="850" spans="1:48" ht="12.75" customHeight="1" x14ac:dyDescent="0.3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</row>
    <row r="851" spans="1:48" ht="12.75" customHeight="1" x14ac:dyDescent="0.3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</row>
    <row r="852" spans="1:48" ht="12.75" customHeight="1" x14ac:dyDescent="0.3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</row>
    <row r="853" spans="1:48" ht="12.75" customHeight="1" x14ac:dyDescent="0.3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</row>
    <row r="854" spans="1:48" ht="12.75" customHeight="1" x14ac:dyDescent="0.3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</row>
    <row r="855" spans="1:48" ht="12.75" customHeight="1" x14ac:dyDescent="0.3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</row>
    <row r="856" spans="1:48" ht="12.75" customHeight="1" x14ac:dyDescent="0.3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</row>
    <row r="857" spans="1:48" ht="12.75" customHeight="1" x14ac:dyDescent="0.3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</row>
    <row r="858" spans="1:48" ht="12.75" customHeight="1" x14ac:dyDescent="0.3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</row>
    <row r="859" spans="1:48" ht="12.75" customHeight="1" x14ac:dyDescent="0.3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</row>
    <row r="860" spans="1:48" ht="12.75" customHeight="1" x14ac:dyDescent="0.3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</row>
    <row r="861" spans="1:48" ht="12.75" customHeight="1" x14ac:dyDescent="0.3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</row>
    <row r="862" spans="1:48" ht="12.75" customHeight="1" x14ac:dyDescent="0.3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</row>
    <row r="863" spans="1:48" ht="12.75" customHeight="1" x14ac:dyDescent="0.3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</row>
    <row r="864" spans="1:48" ht="12.75" customHeight="1" x14ac:dyDescent="0.3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</row>
    <row r="865" spans="1:48" ht="12.75" customHeight="1" x14ac:dyDescent="0.3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</row>
    <row r="866" spans="1:48" ht="12.75" customHeight="1" x14ac:dyDescent="0.3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</row>
    <row r="867" spans="1:48" ht="12.75" customHeight="1" x14ac:dyDescent="0.3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</row>
    <row r="868" spans="1:48" ht="12.75" customHeight="1" x14ac:dyDescent="0.3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</row>
    <row r="869" spans="1:48" ht="12.75" customHeight="1" x14ac:dyDescent="0.3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</row>
    <row r="870" spans="1:48" ht="12.75" customHeight="1" x14ac:dyDescent="0.3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</row>
    <row r="871" spans="1:48" ht="12.75" customHeight="1" x14ac:dyDescent="0.3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</row>
    <row r="872" spans="1:48" ht="12.75" customHeight="1" x14ac:dyDescent="0.3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</row>
    <row r="873" spans="1:48" ht="12.75" customHeight="1" x14ac:dyDescent="0.3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</row>
    <row r="874" spans="1:48" ht="12.75" customHeight="1" x14ac:dyDescent="0.3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</row>
    <row r="875" spans="1:48" ht="12.75" customHeight="1" x14ac:dyDescent="0.3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</row>
    <row r="876" spans="1:48" ht="12.75" customHeight="1" x14ac:dyDescent="0.3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</row>
    <row r="877" spans="1:48" ht="12.75" customHeight="1" x14ac:dyDescent="0.3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</row>
    <row r="878" spans="1:48" ht="12.75" customHeight="1" x14ac:dyDescent="0.3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</row>
    <row r="879" spans="1:48" ht="12.75" customHeight="1" x14ac:dyDescent="0.3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</row>
    <row r="880" spans="1:48" ht="12.75" customHeight="1" x14ac:dyDescent="0.3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</row>
    <row r="881" spans="1:48" ht="12.75" customHeight="1" x14ac:dyDescent="0.3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</row>
    <row r="882" spans="1:48" ht="12.75" customHeight="1" x14ac:dyDescent="0.3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</row>
    <row r="883" spans="1:48" ht="12.75" customHeight="1" x14ac:dyDescent="0.3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</row>
    <row r="884" spans="1:48" ht="12.75" customHeight="1" x14ac:dyDescent="0.3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</row>
    <row r="885" spans="1:48" ht="12.75" customHeight="1" x14ac:dyDescent="0.3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</row>
    <row r="886" spans="1:48" ht="12.75" customHeight="1" x14ac:dyDescent="0.3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</row>
    <row r="887" spans="1:48" ht="12.75" customHeight="1" x14ac:dyDescent="0.3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</row>
    <row r="888" spans="1:48" ht="12.75" customHeight="1" x14ac:dyDescent="0.3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</row>
    <row r="889" spans="1:48" ht="12.75" customHeight="1" x14ac:dyDescent="0.3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</row>
    <row r="890" spans="1:48" ht="12.75" customHeight="1" x14ac:dyDescent="0.3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</row>
    <row r="891" spans="1:48" ht="12.75" customHeight="1" x14ac:dyDescent="0.3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</row>
    <row r="892" spans="1:48" ht="12.75" customHeight="1" x14ac:dyDescent="0.3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</row>
    <row r="893" spans="1:48" ht="12.75" customHeight="1" x14ac:dyDescent="0.3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</row>
    <row r="894" spans="1:48" ht="12.75" customHeight="1" x14ac:dyDescent="0.3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</row>
    <row r="895" spans="1:48" ht="12.75" customHeight="1" x14ac:dyDescent="0.3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</row>
    <row r="896" spans="1:48" ht="12.75" customHeight="1" x14ac:dyDescent="0.3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</row>
    <row r="897" spans="1:48" ht="12.75" customHeight="1" x14ac:dyDescent="0.3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</row>
    <row r="898" spans="1:48" ht="12.75" customHeight="1" x14ac:dyDescent="0.3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</row>
    <row r="899" spans="1:48" ht="12.75" customHeight="1" x14ac:dyDescent="0.3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</row>
    <row r="900" spans="1:48" ht="12.75" customHeight="1" x14ac:dyDescent="0.3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</row>
    <row r="901" spans="1:48" ht="12.75" customHeight="1" x14ac:dyDescent="0.3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</row>
    <row r="902" spans="1:48" ht="12.75" customHeight="1" x14ac:dyDescent="0.3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</row>
    <row r="903" spans="1:48" ht="12.75" customHeight="1" x14ac:dyDescent="0.3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</row>
    <row r="904" spans="1:48" ht="12.75" customHeight="1" x14ac:dyDescent="0.3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</row>
    <row r="905" spans="1:48" ht="12.75" customHeight="1" x14ac:dyDescent="0.3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</row>
    <row r="906" spans="1:48" ht="12.75" customHeight="1" x14ac:dyDescent="0.3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</row>
    <row r="907" spans="1:48" ht="12.75" customHeight="1" x14ac:dyDescent="0.3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</row>
    <row r="908" spans="1:48" ht="12.75" customHeight="1" x14ac:dyDescent="0.3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</row>
    <row r="909" spans="1:48" ht="12.75" customHeight="1" x14ac:dyDescent="0.3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</row>
    <row r="910" spans="1:48" ht="12.75" customHeight="1" x14ac:dyDescent="0.3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</row>
    <row r="911" spans="1:48" ht="12.75" customHeight="1" x14ac:dyDescent="0.3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</row>
    <row r="912" spans="1:48" ht="12.75" customHeight="1" x14ac:dyDescent="0.3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</row>
    <row r="913" spans="1:48" ht="12.75" customHeight="1" x14ac:dyDescent="0.3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</row>
    <row r="914" spans="1:48" ht="12.75" customHeight="1" x14ac:dyDescent="0.3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</row>
    <row r="915" spans="1:48" ht="12.75" customHeight="1" x14ac:dyDescent="0.3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</row>
    <row r="916" spans="1:48" ht="12.75" customHeight="1" x14ac:dyDescent="0.3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</row>
    <row r="917" spans="1:48" ht="12.75" customHeight="1" x14ac:dyDescent="0.3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</row>
    <row r="918" spans="1:48" ht="12.75" customHeight="1" x14ac:dyDescent="0.3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</row>
    <row r="919" spans="1:48" ht="12.75" customHeight="1" x14ac:dyDescent="0.3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</row>
    <row r="920" spans="1:48" ht="12.75" customHeight="1" x14ac:dyDescent="0.3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</row>
    <row r="921" spans="1:48" ht="12.75" customHeight="1" x14ac:dyDescent="0.3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</row>
    <row r="922" spans="1:48" ht="12.75" customHeight="1" x14ac:dyDescent="0.3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</row>
    <row r="923" spans="1:48" ht="12.75" customHeight="1" x14ac:dyDescent="0.3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</row>
    <row r="924" spans="1:48" ht="12.75" customHeight="1" x14ac:dyDescent="0.3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</row>
    <row r="925" spans="1:48" ht="12.75" customHeight="1" x14ac:dyDescent="0.3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</row>
    <row r="926" spans="1:48" ht="12.75" customHeight="1" x14ac:dyDescent="0.3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</row>
    <row r="927" spans="1:48" ht="12.75" customHeight="1" x14ac:dyDescent="0.3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</row>
    <row r="928" spans="1:48" ht="12.75" customHeight="1" x14ac:dyDescent="0.3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</row>
    <row r="929" spans="1:48" ht="12.75" customHeight="1" x14ac:dyDescent="0.3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</row>
    <row r="930" spans="1:48" ht="12.75" customHeight="1" x14ac:dyDescent="0.3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</row>
    <row r="931" spans="1:48" ht="12.75" customHeight="1" x14ac:dyDescent="0.3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</row>
    <row r="932" spans="1:48" ht="12.75" customHeight="1" x14ac:dyDescent="0.3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</row>
    <row r="933" spans="1:48" ht="12.75" customHeight="1" x14ac:dyDescent="0.3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</row>
    <row r="934" spans="1:48" ht="12.75" customHeight="1" x14ac:dyDescent="0.3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</row>
    <row r="935" spans="1:48" ht="12.75" customHeight="1" x14ac:dyDescent="0.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</row>
    <row r="936" spans="1:48" ht="12.75" customHeight="1" x14ac:dyDescent="0.3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</row>
    <row r="937" spans="1:48" ht="12.75" customHeight="1" x14ac:dyDescent="0.3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</row>
    <row r="938" spans="1:48" ht="12.75" customHeight="1" x14ac:dyDescent="0.3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</row>
    <row r="939" spans="1:48" ht="12.75" customHeight="1" x14ac:dyDescent="0.3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</row>
    <row r="940" spans="1:48" ht="12.75" customHeight="1" x14ac:dyDescent="0.3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</row>
    <row r="941" spans="1:48" ht="12.75" customHeight="1" x14ac:dyDescent="0.3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</row>
    <row r="942" spans="1:48" ht="12.75" customHeight="1" x14ac:dyDescent="0.3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</row>
    <row r="943" spans="1:48" ht="12.75" customHeight="1" x14ac:dyDescent="0.3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</row>
    <row r="944" spans="1:48" ht="12.75" customHeight="1" x14ac:dyDescent="0.3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</row>
    <row r="945" spans="1:48" ht="12.75" customHeight="1" x14ac:dyDescent="0.3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</row>
    <row r="946" spans="1:48" ht="12.75" customHeight="1" x14ac:dyDescent="0.3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</row>
    <row r="947" spans="1:48" ht="12.75" customHeight="1" x14ac:dyDescent="0.3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</row>
    <row r="948" spans="1:48" ht="12.75" customHeight="1" x14ac:dyDescent="0.3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</row>
    <row r="949" spans="1:48" ht="12.75" customHeight="1" x14ac:dyDescent="0.3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</row>
    <row r="950" spans="1:48" ht="12.75" customHeight="1" x14ac:dyDescent="0.3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</row>
    <row r="951" spans="1:48" ht="12.75" customHeight="1" x14ac:dyDescent="0.3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</row>
    <row r="952" spans="1:48" ht="12.75" customHeight="1" x14ac:dyDescent="0.3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</row>
    <row r="953" spans="1:48" ht="12.75" customHeight="1" x14ac:dyDescent="0.3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</row>
    <row r="954" spans="1:48" ht="12.75" customHeight="1" x14ac:dyDescent="0.3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</row>
    <row r="955" spans="1:48" ht="12.75" customHeight="1" x14ac:dyDescent="0.3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</row>
    <row r="956" spans="1:48" ht="12.75" customHeight="1" x14ac:dyDescent="0.3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</row>
    <row r="957" spans="1:48" ht="12.75" customHeight="1" x14ac:dyDescent="0.3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</row>
    <row r="958" spans="1:48" ht="12.75" customHeight="1" x14ac:dyDescent="0.3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</row>
    <row r="959" spans="1:48" ht="12.75" customHeight="1" x14ac:dyDescent="0.3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</row>
    <row r="960" spans="1:48" ht="12.75" customHeight="1" x14ac:dyDescent="0.3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</row>
    <row r="961" spans="1:48" ht="12.75" customHeight="1" x14ac:dyDescent="0.3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</row>
    <row r="962" spans="1:48" ht="12.75" customHeight="1" x14ac:dyDescent="0.3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</row>
    <row r="963" spans="1:48" ht="12.75" customHeight="1" x14ac:dyDescent="0.3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</row>
    <row r="964" spans="1:48" ht="12.75" customHeight="1" x14ac:dyDescent="0.3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</row>
    <row r="965" spans="1:48" ht="12.75" customHeight="1" x14ac:dyDescent="0.3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</row>
    <row r="966" spans="1:48" ht="12.75" customHeight="1" x14ac:dyDescent="0.3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</row>
    <row r="967" spans="1:48" ht="12.75" customHeight="1" x14ac:dyDescent="0.3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</row>
    <row r="968" spans="1:48" ht="12.75" customHeight="1" x14ac:dyDescent="0.3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</row>
    <row r="969" spans="1:48" ht="12.75" customHeight="1" x14ac:dyDescent="0.3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</row>
    <row r="970" spans="1:48" ht="12.75" customHeight="1" x14ac:dyDescent="0.3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</row>
    <row r="971" spans="1:48" ht="12.75" customHeight="1" x14ac:dyDescent="0.3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</row>
    <row r="972" spans="1:48" ht="12.75" customHeight="1" x14ac:dyDescent="0.3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</row>
    <row r="973" spans="1:48" ht="12.75" customHeight="1" x14ac:dyDescent="0.3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</row>
    <row r="974" spans="1:48" ht="12.75" customHeight="1" x14ac:dyDescent="0.3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</row>
    <row r="975" spans="1:48" ht="12.75" customHeight="1" x14ac:dyDescent="0.3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</row>
    <row r="976" spans="1:48" ht="12.75" customHeight="1" x14ac:dyDescent="0.3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</row>
    <row r="977" spans="1:48" ht="12.75" customHeight="1" x14ac:dyDescent="0.3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</row>
    <row r="978" spans="1:48" ht="12.75" customHeight="1" x14ac:dyDescent="0.3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</row>
    <row r="979" spans="1:48" ht="12.75" customHeight="1" x14ac:dyDescent="0.3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</row>
    <row r="980" spans="1:48" ht="12.75" customHeight="1" x14ac:dyDescent="0.3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</row>
    <row r="981" spans="1:48" ht="12.75" customHeight="1" x14ac:dyDescent="0.3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</row>
    <row r="982" spans="1:48" ht="12.75" customHeight="1" x14ac:dyDescent="0.3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</row>
    <row r="983" spans="1:48" ht="12.75" customHeight="1" x14ac:dyDescent="0.3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</row>
    <row r="984" spans="1:48" ht="12.75" customHeight="1" x14ac:dyDescent="0.3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</row>
    <row r="985" spans="1:48" ht="12.75" customHeight="1" x14ac:dyDescent="0.3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</row>
    <row r="986" spans="1:48" ht="12.75" customHeight="1" x14ac:dyDescent="0.3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</row>
    <row r="987" spans="1:48" ht="12.75" customHeight="1" x14ac:dyDescent="0.3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</row>
    <row r="988" spans="1:48" ht="12.75" customHeight="1" x14ac:dyDescent="0.3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</row>
    <row r="989" spans="1:48" ht="12.75" customHeight="1" x14ac:dyDescent="0.3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</row>
    <row r="990" spans="1:48" ht="12.75" customHeight="1" x14ac:dyDescent="0.3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</row>
    <row r="991" spans="1:48" ht="12.75" customHeight="1" x14ac:dyDescent="0.3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</row>
    <row r="992" spans="1:48" ht="12.75" customHeight="1" x14ac:dyDescent="0.3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</row>
  </sheetData>
  <pageMargins left="0.75" right="0.75" top="1" bottom="1" header="0" footer="0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53125" defaultRowHeight="15" customHeight="1" x14ac:dyDescent="0.35"/>
  <cols>
    <col min="1" max="1" width="10.08984375" customWidth="1"/>
    <col min="2" max="2" width="10.7265625" customWidth="1"/>
    <col min="3" max="3" width="11.26953125" customWidth="1"/>
    <col min="4" max="26" width="8.7265625" customWidth="1"/>
  </cols>
  <sheetData>
    <row r="1" spans="1:4" ht="14.5" x14ac:dyDescent="0.35">
      <c r="A1" s="9" t="s">
        <v>25</v>
      </c>
      <c r="B1" s="9" t="s">
        <v>152</v>
      </c>
      <c r="C1" s="9" t="s">
        <v>153</v>
      </c>
      <c r="D1" s="9" t="s">
        <v>154</v>
      </c>
    </row>
    <row r="2" spans="1:4" ht="14.5" x14ac:dyDescent="0.35">
      <c r="A2" s="1">
        <v>1</v>
      </c>
      <c r="B2" s="9"/>
      <c r="C2" s="11"/>
    </row>
    <row r="3" spans="1:4" ht="14.5" x14ac:dyDescent="0.35">
      <c r="A3" s="1">
        <v>2</v>
      </c>
      <c r="B3" s="11"/>
      <c r="C3" s="11"/>
    </row>
    <row r="4" spans="1:4" ht="14.5" x14ac:dyDescent="0.35">
      <c r="A4" s="1">
        <v>3</v>
      </c>
      <c r="B4" s="11"/>
      <c r="C4" s="11"/>
    </row>
    <row r="5" spans="1:4" ht="14.5" x14ac:dyDescent="0.35">
      <c r="A5" s="1">
        <v>4</v>
      </c>
      <c r="B5" s="11"/>
      <c r="C5" s="11"/>
    </row>
    <row r="6" spans="1:4" ht="14.5" x14ac:dyDescent="0.35">
      <c r="A6" s="1">
        <v>5</v>
      </c>
      <c r="B6" s="11"/>
      <c r="C6" s="11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53125" defaultRowHeight="15" customHeight="1" x14ac:dyDescent="0.35"/>
  <cols>
    <col min="1" max="1" width="9.81640625" customWidth="1"/>
    <col min="2" max="2" width="17.453125" customWidth="1"/>
    <col min="3" max="3" width="20" customWidth="1"/>
    <col min="4" max="5" width="17.453125" customWidth="1"/>
    <col min="6" max="6" width="13.08984375" customWidth="1"/>
    <col min="7" max="7" width="11.54296875" customWidth="1"/>
    <col min="8" max="28" width="8.7265625" customWidth="1"/>
  </cols>
  <sheetData>
    <row r="1" spans="1:10" ht="14.5" x14ac:dyDescent="0.35">
      <c r="A1" s="100" t="s">
        <v>155</v>
      </c>
      <c r="B1" s="101" t="s">
        <v>156</v>
      </c>
      <c r="C1" s="102"/>
      <c r="D1" s="101"/>
      <c r="E1" s="101"/>
      <c r="F1" s="103"/>
      <c r="G1" s="103"/>
      <c r="H1" s="103"/>
      <c r="I1" s="103"/>
      <c r="J1" s="103"/>
    </row>
    <row r="2" spans="1:10" ht="43.5" x14ac:dyDescent="0.35">
      <c r="A2" s="104" t="s">
        <v>157</v>
      </c>
      <c r="B2" s="105" t="s">
        <v>158</v>
      </c>
      <c r="C2" s="106" t="s">
        <v>159</v>
      </c>
      <c r="D2" s="107" t="s">
        <v>160</v>
      </c>
      <c r="E2" s="106" t="s">
        <v>161</v>
      </c>
      <c r="F2" s="105" t="s">
        <v>162</v>
      </c>
      <c r="G2" s="105" t="s">
        <v>163</v>
      </c>
      <c r="H2" s="108" t="s">
        <v>164</v>
      </c>
      <c r="I2" s="108" t="s">
        <v>165</v>
      </c>
      <c r="J2" s="109" t="s">
        <v>166</v>
      </c>
    </row>
    <row r="3" spans="1:10" ht="14.5" x14ac:dyDescent="0.35">
      <c r="A3" s="10" t="s">
        <v>84</v>
      </c>
      <c r="B3" s="48">
        <v>8</v>
      </c>
      <c r="C3" s="110">
        <v>20.341000000000001</v>
      </c>
      <c r="D3" s="110">
        <v>0.67400000000000004</v>
      </c>
      <c r="E3" s="110">
        <v>22.397500000000001</v>
      </c>
      <c r="F3" s="71">
        <f t="shared" ref="F3:F9" si="0">E3-C3</f>
        <v>2.0564999999999998</v>
      </c>
      <c r="G3" s="111"/>
      <c r="H3" s="112">
        <v>12.3949</v>
      </c>
      <c r="I3" s="113">
        <f t="shared" ref="I3:I9" si="1">H3-D3</f>
        <v>11.7209</v>
      </c>
      <c r="J3" s="61"/>
    </row>
    <row r="4" spans="1:10" ht="14.5" x14ac:dyDescent="0.35">
      <c r="A4" s="10" t="s">
        <v>84</v>
      </c>
      <c r="B4" s="48">
        <v>9</v>
      </c>
      <c r="C4" s="110">
        <v>19.783999999999999</v>
      </c>
      <c r="D4" s="110">
        <v>0.56799999999999995</v>
      </c>
      <c r="E4" s="110">
        <v>21.9636</v>
      </c>
      <c r="F4" s="71">
        <f t="shared" si="0"/>
        <v>2.1796000000000006</v>
      </c>
      <c r="G4" s="48"/>
      <c r="H4" s="114">
        <v>12.412699999999999</v>
      </c>
      <c r="I4" s="75">
        <f t="shared" si="1"/>
        <v>11.8447</v>
      </c>
      <c r="J4" s="61"/>
    </row>
    <row r="5" spans="1:10" ht="14.5" x14ac:dyDescent="0.35">
      <c r="A5" s="10" t="s">
        <v>84</v>
      </c>
      <c r="B5" s="48">
        <v>10</v>
      </c>
      <c r="C5" s="110">
        <v>19.989999999999998</v>
      </c>
      <c r="D5" s="110">
        <v>0.57899999999999996</v>
      </c>
      <c r="E5" s="110">
        <v>21.093499999999999</v>
      </c>
      <c r="F5" s="71">
        <f t="shared" si="0"/>
        <v>1.1035000000000004</v>
      </c>
      <c r="G5" s="48"/>
      <c r="H5" s="114">
        <v>9.4565000000000001</v>
      </c>
      <c r="I5" s="75">
        <f t="shared" si="1"/>
        <v>8.8774999999999995</v>
      </c>
      <c r="J5" s="61"/>
    </row>
    <row r="6" spans="1:10" ht="14.5" x14ac:dyDescent="0.35">
      <c r="A6" s="10" t="s">
        <v>85</v>
      </c>
      <c r="B6" s="48">
        <v>11</v>
      </c>
      <c r="C6" s="110">
        <v>20.504999999999999</v>
      </c>
      <c r="D6" s="4">
        <v>0.58799999999999997</v>
      </c>
      <c r="E6" s="4">
        <v>22.635999999999999</v>
      </c>
      <c r="F6" s="71">
        <f t="shared" si="0"/>
        <v>2.1310000000000002</v>
      </c>
      <c r="G6" s="48"/>
      <c r="H6" s="114">
        <v>12.3055</v>
      </c>
      <c r="I6" s="75">
        <f t="shared" si="1"/>
        <v>11.717500000000001</v>
      </c>
      <c r="J6" s="61"/>
    </row>
    <row r="7" spans="1:10" ht="14.5" x14ac:dyDescent="0.35">
      <c r="A7" s="10" t="s">
        <v>85</v>
      </c>
      <c r="B7" s="48">
        <v>12</v>
      </c>
      <c r="C7" s="110">
        <v>18.863</v>
      </c>
      <c r="D7" s="4">
        <v>0.44400000000000001</v>
      </c>
      <c r="E7" s="4">
        <v>19.662299999999998</v>
      </c>
      <c r="F7" s="71">
        <f t="shared" si="0"/>
        <v>0.79929999999999879</v>
      </c>
      <c r="G7" s="48"/>
      <c r="H7" s="114">
        <v>7.4425999999999997</v>
      </c>
      <c r="I7" s="75">
        <f t="shared" si="1"/>
        <v>6.9985999999999997</v>
      </c>
      <c r="J7" s="61"/>
    </row>
    <row r="8" spans="1:10" ht="14.5" x14ac:dyDescent="0.35">
      <c r="A8" s="10" t="s">
        <v>86</v>
      </c>
      <c r="B8" s="48">
        <v>13</v>
      </c>
      <c r="C8" s="4">
        <v>19.942</v>
      </c>
      <c r="D8" s="4">
        <v>0.502</v>
      </c>
      <c r="E8" s="4">
        <v>20.959700000000002</v>
      </c>
      <c r="F8" s="71">
        <f t="shared" si="0"/>
        <v>1.0177000000000014</v>
      </c>
      <c r="G8" s="48"/>
      <c r="H8" s="114">
        <v>7.8627000000000002</v>
      </c>
      <c r="I8" s="75">
        <f t="shared" si="1"/>
        <v>7.3607000000000005</v>
      </c>
      <c r="J8" s="61"/>
    </row>
    <row r="9" spans="1:10" ht="14.5" x14ac:dyDescent="0.35">
      <c r="A9" s="10" t="s">
        <v>86</v>
      </c>
      <c r="B9" s="48">
        <v>14</v>
      </c>
      <c r="C9" s="4">
        <v>19.068999999999999</v>
      </c>
      <c r="D9" s="4">
        <v>0.71599999999999997</v>
      </c>
      <c r="E9" s="4">
        <v>20.453199999999999</v>
      </c>
      <c r="F9" s="71">
        <f t="shared" si="0"/>
        <v>1.3841999999999999</v>
      </c>
      <c r="G9" s="48"/>
      <c r="H9" s="114">
        <v>7.3159999999999998</v>
      </c>
      <c r="I9" s="75">
        <f t="shared" si="1"/>
        <v>6.6</v>
      </c>
      <c r="J9" s="61"/>
    </row>
    <row r="10" spans="1:10" ht="14.5" x14ac:dyDescent="0.35">
      <c r="A10" s="10"/>
      <c r="B10" s="10"/>
      <c r="C10" s="10"/>
      <c r="D10" s="10"/>
      <c r="E10" s="10"/>
      <c r="F10" s="75"/>
      <c r="G10" s="10"/>
      <c r="H10" s="61"/>
      <c r="I10" s="61"/>
      <c r="J10" s="61"/>
    </row>
    <row r="11" spans="1:10" ht="14.5" x14ac:dyDescent="0.35">
      <c r="A11" s="10"/>
      <c r="B11" s="10"/>
      <c r="C11" s="10"/>
      <c r="D11" s="10"/>
      <c r="E11" s="10"/>
      <c r="F11" s="75"/>
      <c r="G11" s="10"/>
      <c r="H11" s="61"/>
      <c r="I11" s="61"/>
      <c r="J11" s="61"/>
    </row>
    <row r="12" spans="1:10" ht="14.5" x14ac:dyDescent="0.35">
      <c r="A12" s="100" t="s">
        <v>91</v>
      </c>
      <c r="B12" s="102" t="s">
        <v>91</v>
      </c>
      <c r="C12" s="102"/>
      <c r="D12" s="102"/>
      <c r="E12" s="102"/>
      <c r="F12" s="102"/>
      <c r="G12" s="102"/>
      <c r="H12" s="103"/>
      <c r="I12" s="103"/>
      <c r="J12" s="103"/>
    </row>
    <row r="13" spans="1:10" ht="43.5" x14ac:dyDescent="0.35">
      <c r="A13" s="104" t="s">
        <v>157</v>
      </c>
      <c r="B13" s="106" t="s">
        <v>158</v>
      </c>
      <c r="C13" s="106" t="s">
        <v>159</v>
      </c>
      <c r="D13" s="107" t="s">
        <v>160</v>
      </c>
      <c r="E13" s="106" t="s">
        <v>161</v>
      </c>
      <c r="F13" s="106" t="s">
        <v>162</v>
      </c>
      <c r="G13" s="106" t="s">
        <v>163</v>
      </c>
      <c r="H13" s="109" t="s">
        <v>167</v>
      </c>
      <c r="I13" s="108" t="s">
        <v>165</v>
      </c>
      <c r="J13" s="109" t="s">
        <v>166</v>
      </c>
    </row>
    <row r="14" spans="1:10" ht="14.5" x14ac:dyDescent="0.35">
      <c r="A14" s="10" t="s">
        <v>92</v>
      </c>
      <c r="B14" s="48">
        <v>1</v>
      </c>
      <c r="C14" s="110">
        <v>17.062000000000001</v>
      </c>
      <c r="D14" s="110">
        <v>0.61499999999999999</v>
      </c>
      <c r="E14" s="110">
        <v>18.2959</v>
      </c>
      <c r="F14" s="71">
        <f t="shared" ref="F14:F20" si="2">E14-C14</f>
        <v>1.2338999999999984</v>
      </c>
      <c r="G14" s="48"/>
      <c r="H14" s="112">
        <v>5.8878000000000004</v>
      </c>
      <c r="I14" s="113">
        <f t="shared" ref="I14:I20" si="3">H14-D14</f>
        <v>5.2728000000000002</v>
      </c>
      <c r="J14" s="61"/>
    </row>
    <row r="15" spans="1:10" ht="14.5" x14ac:dyDescent="0.35">
      <c r="A15" s="10" t="s">
        <v>92</v>
      </c>
      <c r="B15" s="48">
        <v>2</v>
      </c>
      <c r="C15" s="110">
        <v>19.298999999999999</v>
      </c>
      <c r="D15" s="110">
        <v>0.64200000000000002</v>
      </c>
      <c r="E15" s="110">
        <v>20.352799999999998</v>
      </c>
      <c r="F15" s="71">
        <f t="shared" si="2"/>
        <v>1.053799999999999</v>
      </c>
      <c r="G15" s="48"/>
      <c r="H15" s="114">
        <v>7.8808999999999996</v>
      </c>
      <c r="I15" s="75">
        <f t="shared" si="3"/>
        <v>7.2388999999999992</v>
      </c>
      <c r="J15" s="61"/>
    </row>
    <row r="16" spans="1:10" ht="14.5" x14ac:dyDescent="0.35">
      <c r="A16" s="10" t="s">
        <v>93</v>
      </c>
      <c r="B16" s="48">
        <v>3</v>
      </c>
      <c r="C16" s="110">
        <v>19.149000000000001</v>
      </c>
      <c r="D16" s="110">
        <v>0.63800000000000001</v>
      </c>
      <c r="E16" s="110">
        <v>21.0367</v>
      </c>
      <c r="F16" s="71">
        <f t="shared" si="2"/>
        <v>1.8876999999999988</v>
      </c>
      <c r="G16" s="48"/>
      <c r="H16" s="114">
        <v>8.4821000000000009</v>
      </c>
      <c r="I16" s="75">
        <f t="shared" si="3"/>
        <v>7.844100000000001</v>
      </c>
      <c r="J16" s="61"/>
    </row>
    <row r="17" spans="1:11" ht="14.5" x14ac:dyDescent="0.35">
      <c r="A17" s="10" t="s">
        <v>93</v>
      </c>
      <c r="B17" s="48">
        <v>4</v>
      </c>
      <c r="C17" s="110">
        <v>19.297000000000001</v>
      </c>
      <c r="D17" s="4">
        <v>0.64700000000000002</v>
      </c>
      <c r="E17" s="4">
        <v>21.094100000000001</v>
      </c>
      <c r="F17" s="71">
        <f t="shared" si="2"/>
        <v>1.7971000000000004</v>
      </c>
      <c r="G17" s="48"/>
      <c r="H17" s="114">
        <v>9.2640999999999991</v>
      </c>
      <c r="I17" s="75">
        <f t="shared" si="3"/>
        <v>8.6170999999999989</v>
      </c>
      <c r="J17" s="61"/>
      <c r="K17" s="9"/>
    </row>
    <row r="18" spans="1:11" ht="14.5" x14ac:dyDescent="0.35">
      <c r="A18" s="10" t="s">
        <v>94</v>
      </c>
      <c r="B18" s="48">
        <v>5</v>
      </c>
      <c r="C18" s="110">
        <v>19.579999999999998</v>
      </c>
      <c r="D18" s="4">
        <v>0.65500000000000003</v>
      </c>
      <c r="E18" s="4">
        <v>22.41</v>
      </c>
      <c r="F18" s="71">
        <f t="shared" si="2"/>
        <v>2.8300000000000018</v>
      </c>
      <c r="G18" s="48"/>
      <c r="H18" s="114">
        <v>12.2257</v>
      </c>
      <c r="I18" s="75">
        <f t="shared" si="3"/>
        <v>11.5707</v>
      </c>
      <c r="J18" s="61"/>
    </row>
    <row r="19" spans="1:11" ht="14.5" x14ac:dyDescent="0.35">
      <c r="A19" s="10" t="s">
        <v>94</v>
      </c>
      <c r="B19" s="48">
        <v>6</v>
      </c>
      <c r="C19" s="4">
        <v>19.477</v>
      </c>
      <c r="D19" s="4">
        <v>0.71299999999999997</v>
      </c>
      <c r="E19" s="4">
        <v>20.9236</v>
      </c>
      <c r="F19" s="71">
        <f t="shared" si="2"/>
        <v>1.4466000000000001</v>
      </c>
      <c r="G19" s="48"/>
      <c r="H19" s="114">
        <v>8.6959999999999997</v>
      </c>
      <c r="I19" s="75">
        <f t="shared" si="3"/>
        <v>7.9829999999999997</v>
      </c>
      <c r="J19" s="61"/>
    </row>
    <row r="20" spans="1:11" ht="14.5" x14ac:dyDescent="0.35">
      <c r="A20" s="10" t="s">
        <v>95</v>
      </c>
      <c r="B20" s="48">
        <v>7</v>
      </c>
      <c r="C20" s="4">
        <v>20.184000000000001</v>
      </c>
      <c r="D20" s="4">
        <v>0.71199999999999997</v>
      </c>
      <c r="E20" s="4">
        <v>21.064299999999999</v>
      </c>
      <c r="F20" s="71">
        <f t="shared" si="2"/>
        <v>0.88029999999999831</v>
      </c>
      <c r="G20" s="48"/>
      <c r="H20" s="114">
        <v>7.2107000000000001</v>
      </c>
      <c r="I20" s="75">
        <f t="shared" si="3"/>
        <v>6.4987000000000004</v>
      </c>
      <c r="J20" s="61"/>
    </row>
    <row r="21" spans="1:11" ht="15.75" customHeight="1" x14ac:dyDescent="0.35">
      <c r="A21" s="10"/>
      <c r="B21" s="10"/>
      <c r="C21" s="10"/>
      <c r="D21" s="10"/>
      <c r="E21" s="115"/>
      <c r="F21" s="75"/>
      <c r="G21" s="10"/>
      <c r="H21" s="115"/>
      <c r="I21" s="61"/>
      <c r="J21" s="61"/>
    </row>
    <row r="22" spans="1:11" ht="15.75" customHeight="1" x14ac:dyDescent="0.35">
      <c r="A22" s="13"/>
      <c r="B22" s="13"/>
      <c r="C22" s="13"/>
      <c r="D22" s="9"/>
      <c r="E22" s="9"/>
      <c r="F22" s="20"/>
      <c r="G22" s="9"/>
    </row>
    <row r="23" spans="1:11" ht="15.75" customHeight="1" x14ac:dyDescent="0.35">
      <c r="A23" s="9"/>
    </row>
    <row r="24" spans="1:11" ht="15.75" customHeight="1" x14ac:dyDescent="0.35">
      <c r="A24" s="9"/>
    </row>
    <row r="25" spans="1:11" ht="15.75" customHeight="1" x14ac:dyDescent="0.35">
      <c r="A25" s="23"/>
      <c r="B25" s="1"/>
      <c r="C25" s="9"/>
      <c r="D25" s="9"/>
      <c r="E25" s="9"/>
      <c r="F25" s="9"/>
      <c r="G25" s="9"/>
    </row>
    <row r="26" spans="1:11" ht="15.75" customHeight="1" x14ac:dyDescent="0.35">
      <c r="A26" s="13"/>
      <c r="B26" s="13"/>
      <c r="C26" s="13"/>
      <c r="D26" s="13"/>
      <c r="E26" s="13"/>
      <c r="F26" s="12"/>
      <c r="G26" s="12"/>
    </row>
    <row r="27" spans="1:11" ht="15.75" customHeight="1" x14ac:dyDescent="0.35">
      <c r="A27" s="13"/>
      <c r="B27" s="13"/>
      <c r="C27" s="13"/>
      <c r="D27" s="9"/>
      <c r="E27" s="9"/>
      <c r="F27" s="20"/>
      <c r="G27" s="9"/>
    </row>
    <row r="28" spans="1:11" ht="15.75" customHeight="1" x14ac:dyDescent="0.35">
      <c r="A28" s="13"/>
      <c r="B28" s="13"/>
      <c r="C28" s="13"/>
      <c r="D28" s="9"/>
      <c r="E28" s="9"/>
      <c r="F28" s="20"/>
      <c r="G28" s="9"/>
    </row>
    <row r="29" spans="1:11" ht="15.75" customHeight="1" x14ac:dyDescent="0.35">
      <c r="A29" s="13"/>
      <c r="B29" s="13"/>
      <c r="C29" s="13"/>
      <c r="D29" s="9"/>
      <c r="E29" s="9"/>
      <c r="F29" s="20"/>
      <c r="G29" s="9"/>
    </row>
    <row r="30" spans="1:11" ht="15.75" customHeight="1" x14ac:dyDescent="0.35">
      <c r="A30" s="13"/>
      <c r="B30" s="13"/>
      <c r="C30" s="13"/>
      <c r="D30" s="9"/>
      <c r="E30" s="9"/>
      <c r="F30" s="20"/>
      <c r="G30" s="9"/>
    </row>
    <row r="31" spans="1:11" ht="15.75" customHeight="1" x14ac:dyDescent="0.35">
      <c r="A31" s="13"/>
      <c r="B31" s="13"/>
      <c r="C31" s="13"/>
      <c r="D31" s="9"/>
      <c r="E31" s="9"/>
      <c r="F31" s="20"/>
      <c r="G31" s="9"/>
    </row>
    <row r="32" spans="1:11" ht="15.75" customHeight="1" x14ac:dyDescent="0.35">
      <c r="A32" s="13"/>
      <c r="B32" s="13"/>
      <c r="C32" s="13"/>
      <c r="D32" s="9"/>
      <c r="E32" s="9"/>
      <c r="F32" s="20"/>
      <c r="G32" s="9"/>
    </row>
    <row r="33" spans="1:7" ht="15.75" customHeight="1" x14ac:dyDescent="0.35">
      <c r="A33" s="13"/>
      <c r="B33" s="13"/>
      <c r="C33" s="13"/>
      <c r="D33" s="9"/>
      <c r="E33" s="9"/>
      <c r="F33" s="20"/>
      <c r="G33" s="9"/>
    </row>
    <row r="34" spans="1:7" ht="15.75" customHeight="1" x14ac:dyDescent="0.35">
      <c r="A34" s="9"/>
    </row>
    <row r="35" spans="1:7" ht="15.75" customHeight="1" x14ac:dyDescent="0.35">
      <c r="A35" s="9"/>
    </row>
    <row r="36" spans="1:7" ht="15.75" customHeight="1" x14ac:dyDescent="0.35">
      <c r="A36" s="9"/>
    </row>
    <row r="37" spans="1:7" ht="15.75" customHeight="1" x14ac:dyDescent="0.35">
      <c r="A37" s="9"/>
    </row>
    <row r="38" spans="1:7" ht="15.75" customHeight="1" x14ac:dyDescent="0.35">
      <c r="A38" s="9"/>
    </row>
    <row r="39" spans="1:7" ht="15.75" customHeight="1" x14ac:dyDescent="0.35">
      <c r="A39" s="9"/>
    </row>
    <row r="40" spans="1:7" ht="15.75" customHeight="1" x14ac:dyDescent="0.35">
      <c r="A40" s="9"/>
    </row>
    <row r="41" spans="1:7" ht="15.75" customHeight="1" x14ac:dyDescent="0.35">
      <c r="A41" s="9"/>
    </row>
    <row r="42" spans="1:7" ht="15.75" customHeight="1" x14ac:dyDescent="0.35">
      <c r="A42" s="9"/>
    </row>
    <row r="43" spans="1:7" ht="15.75" customHeight="1" x14ac:dyDescent="0.35">
      <c r="A43" s="9"/>
    </row>
    <row r="44" spans="1:7" ht="15.75" customHeight="1" x14ac:dyDescent="0.35">
      <c r="A44" s="9"/>
    </row>
    <row r="45" spans="1:7" ht="15.75" customHeight="1" x14ac:dyDescent="0.35">
      <c r="A45" s="9"/>
    </row>
    <row r="46" spans="1:7" ht="15.75" customHeight="1" x14ac:dyDescent="0.35">
      <c r="A46" s="9"/>
    </row>
    <row r="47" spans="1:7" ht="15.75" customHeight="1" x14ac:dyDescent="0.35">
      <c r="A47" s="9"/>
    </row>
    <row r="48" spans="1:7" ht="15.75" customHeight="1" x14ac:dyDescent="0.35">
      <c r="A48" s="9"/>
    </row>
    <row r="49" spans="1:1" ht="15.75" customHeight="1" x14ac:dyDescent="0.35">
      <c r="A49" s="9"/>
    </row>
    <row r="50" spans="1:1" ht="15.75" customHeight="1" x14ac:dyDescent="0.35">
      <c r="A50" s="9"/>
    </row>
    <row r="51" spans="1:1" ht="15.75" customHeight="1" x14ac:dyDescent="0.35">
      <c r="A51" s="9"/>
    </row>
    <row r="52" spans="1:1" ht="15.75" customHeight="1" x14ac:dyDescent="0.35">
      <c r="A52" s="9"/>
    </row>
    <row r="53" spans="1:1" ht="15.75" customHeight="1" x14ac:dyDescent="0.35">
      <c r="A53" s="9"/>
    </row>
    <row r="54" spans="1:1" ht="15.75" customHeight="1" x14ac:dyDescent="0.35">
      <c r="A54" s="9"/>
    </row>
    <row r="55" spans="1:1" ht="15.75" customHeight="1" x14ac:dyDescent="0.35">
      <c r="A55" s="9"/>
    </row>
    <row r="56" spans="1:1" ht="15.75" customHeight="1" x14ac:dyDescent="0.35">
      <c r="A56" s="9"/>
    </row>
    <row r="57" spans="1:1" ht="15.75" customHeight="1" x14ac:dyDescent="0.35">
      <c r="A57" s="9"/>
    </row>
    <row r="58" spans="1:1" ht="15.75" customHeight="1" x14ac:dyDescent="0.35">
      <c r="A58" s="9"/>
    </row>
    <row r="59" spans="1:1" ht="15.75" customHeight="1" x14ac:dyDescent="0.35">
      <c r="A59" s="9"/>
    </row>
    <row r="60" spans="1:1" ht="15.75" customHeight="1" x14ac:dyDescent="0.35">
      <c r="A60" s="9"/>
    </row>
    <row r="61" spans="1:1" ht="15.75" customHeight="1" x14ac:dyDescent="0.35">
      <c r="A61" s="9"/>
    </row>
    <row r="62" spans="1:1" ht="15.75" customHeight="1" x14ac:dyDescent="0.35">
      <c r="A62" s="9"/>
    </row>
    <row r="63" spans="1:1" ht="15.75" customHeight="1" x14ac:dyDescent="0.35">
      <c r="A63" s="9"/>
    </row>
    <row r="64" spans="1:1" ht="15.75" customHeight="1" x14ac:dyDescent="0.35">
      <c r="A64" s="9"/>
    </row>
    <row r="65" spans="1:1" ht="15.75" customHeight="1" x14ac:dyDescent="0.35">
      <c r="A65" s="9"/>
    </row>
    <row r="66" spans="1:1" ht="15.75" customHeight="1" x14ac:dyDescent="0.35">
      <c r="A66" s="9"/>
    </row>
    <row r="67" spans="1:1" ht="15.75" customHeight="1" x14ac:dyDescent="0.35">
      <c r="A67" s="9"/>
    </row>
    <row r="68" spans="1:1" ht="15.75" customHeight="1" x14ac:dyDescent="0.35">
      <c r="A68" s="9"/>
    </row>
    <row r="69" spans="1:1" ht="15.75" customHeight="1" x14ac:dyDescent="0.35">
      <c r="A69" s="9"/>
    </row>
    <row r="70" spans="1:1" ht="15.75" customHeight="1" x14ac:dyDescent="0.35">
      <c r="A70" s="9"/>
    </row>
    <row r="71" spans="1:1" ht="15.75" customHeight="1" x14ac:dyDescent="0.35">
      <c r="A71" s="9"/>
    </row>
    <row r="72" spans="1:1" ht="15.75" customHeight="1" x14ac:dyDescent="0.35">
      <c r="A72" s="9"/>
    </row>
    <row r="73" spans="1:1" ht="15.75" customHeight="1" x14ac:dyDescent="0.35">
      <c r="A73" s="9"/>
    </row>
    <row r="74" spans="1:1" ht="15.75" customHeight="1" x14ac:dyDescent="0.35">
      <c r="A74" s="9"/>
    </row>
    <row r="75" spans="1:1" ht="15.75" customHeight="1" x14ac:dyDescent="0.35">
      <c r="A75" s="9"/>
    </row>
    <row r="76" spans="1:1" ht="15.75" customHeight="1" x14ac:dyDescent="0.35">
      <c r="A76" s="9"/>
    </row>
    <row r="77" spans="1:1" ht="15.75" customHeight="1" x14ac:dyDescent="0.35">
      <c r="A77" s="9"/>
    </row>
    <row r="78" spans="1:1" ht="15.75" customHeight="1" x14ac:dyDescent="0.35">
      <c r="A78" s="9"/>
    </row>
    <row r="79" spans="1:1" ht="15.75" customHeight="1" x14ac:dyDescent="0.35">
      <c r="A79" s="9"/>
    </row>
    <row r="80" spans="1:1" ht="15.75" customHeight="1" x14ac:dyDescent="0.35">
      <c r="A80" s="9"/>
    </row>
    <row r="81" spans="1:1" ht="15.75" customHeight="1" x14ac:dyDescent="0.35">
      <c r="A81" s="9"/>
    </row>
    <row r="82" spans="1:1" ht="15.75" customHeight="1" x14ac:dyDescent="0.35">
      <c r="A82" s="9"/>
    </row>
    <row r="83" spans="1:1" ht="15.75" customHeight="1" x14ac:dyDescent="0.35">
      <c r="A83" s="9"/>
    </row>
    <row r="84" spans="1:1" ht="15.75" customHeight="1" x14ac:dyDescent="0.35">
      <c r="A84" s="9"/>
    </row>
    <row r="85" spans="1:1" ht="15.75" customHeight="1" x14ac:dyDescent="0.35">
      <c r="A85" s="9"/>
    </row>
    <row r="86" spans="1:1" ht="15.75" customHeight="1" x14ac:dyDescent="0.35">
      <c r="A86" s="9"/>
    </row>
    <row r="87" spans="1:1" ht="15.75" customHeight="1" x14ac:dyDescent="0.35">
      <c r="A87" s="9"/>
    </row>
    <row r="88" spans="1:1" ht="15.75" customHeight="1" x14ac:dyDescent="0.35">
      <c r="A88" s="9"/>
    </row>
    <row r="89" spans="1:1" ht="15.75" customHeight="1" x14ac:dyDescent="0.35">
      <c r="A89" s="9"/>
    </row>
    <row r="90" spans="1:1" ht="15.75" customHeight="1" x14ac:dyDescent="0.35">
      <c r="A90" s="9"/>
    </row>
    <row r="91" spans="1:1" ht="15.75" customHeight="1" x14ac:dyDescent="0.35">
      <c r="A91" s="9"/>
    </row>
    <row r="92" spans="1:1" ht="15.75" customHeight="1" x14ac:dyDescent="0.35">
      <c r="A92" s="9"/>
    </row>
    <row r="93" spans="1:1" ht="15.75" customHeight="1" x14ac:dyDescent="0.35">
      <c r="A93" s="9"/>
    </row>
    <row r="94" spans="1:1" ht="15.75" customHeight="1" x14ac:dyDescent="0.35">
      <c r="A94" s="9"/>
    </row>
    <row r="95" spans="1:1" ht="15.75" customHeight="1" x14ac:dyDescent="0.35">
      <c r="A95" s="9"/>
    </row>
    <row r="96" spans="1:1" ht="15.75" customHeight="1" x14ac:dyDescent="0.35">
      <c r="A96" s="9"/>
    </row>
    <row r="97" spans="1:1" ht="15.75" customHeight="1" x14ac:dyDescent="0.35">
      <c r="A97" s="9"/>
    </row>
    <row r="98" spans="1:1" ht="15.75" customHeight="1" x14ac:dyDescent="0.35">
      <c r="A98" s="9"/>
    </row>
    <row r="99" spans="1:1" ht="15.75" customHeight="1" x14ac:dyDescent="0.35">
      <c r="A99" s="9"/>
    </row>
    <row r="100" spans="1:1" ht="15.75" customHeight="1" x14ac:dyDescent="0.35">
      <c r="A100" s="9"/>
    </row>
    <row r="101" spans="1:1" ht="15.75" customHeight="1" x14ac:dyDescent="0.35">
      <c r="A101" s="9"/>
    </row>
    <row r="102" spans="1:1" ht="15.75" customHeight="1" x14ac:dyDescent="0.35">
      <c r="A102" s="9"/>
    </row>
    <row r="103" spans="1:1" ht="15.75" customHeight="1" x14ac:dyDescent="0.35">
      <c r="A103" s="9"/>
    </row>
    <row r="104" spans="1:1" ht="15.75" customHeight="1" x14ac:dyDescent="0.35">
      <c r="A104" s="9"/>
    </row>
    <row r="105" spans="1:1" ht="15.75" customHeight="1" x14ac:dyDescent="0.35">
      <c r="A105" s="9"/>
    </row>
    <row r="106" spans="1:1" ht="15.75" customHeight="1" x14ac:dyDescent="0.35">
      <c r="A106" s="9"/>
    </row>
    <row r="107" spans="1:1" ht="15.75" customHeight="1" x14ac:dyDescent="0.35">
      <c r="A107" s="9"/>
    </row>
    <row r="108" spans="1:1" ht="15.75" customHeight="1" x14ac:dyDescent="0.35">
      <c r="A108" s="9"/>
    </row>
    <row r="109" spans="1:1" ht="15.75" customHeight="1" x14ac:dyDescent="0.35">
      <c r="A109" s="9"/>
    </row>
    <row r="110" spans="1:1" ht="15.75" customHeight="1" x14ac:dyDescent="0.35">
      <c r="A110" s="9"/>
    </row>
    <row r="111" spans="1:1" ht="15.75" customHeight="1" x14ac:dyDescent="0.35">
      <c r="A111" s="9"/>
    </row>
    <row r="112" spans="1:1" ht="15.75" customHeight="1" x14ac:dyDescent="0.35">
      <c r="A112" s="9"/>
    </row>
    <row r="113" spans="1:1" ht="15.75" customHeight="1" x14ac:dyDescent="0.35">
      <c r="A113" s="9"/>
    </row>
    <row r="114" spans="1:1" ht="15.75" customHeight="1" x14ac:dyDescent="0.35">
      <c r="A114" s="9"/>
    </row>
    <row r="115" spans="1:1" ht="15.75" customHeight="1" x14ac:dyDescent="0.35">
      <c r="A115" s="9"/>
    </row>
    <row r="116" spans="1:1" ht="15.75" customHeight="1" x14ac:dyDescent="0.35">
      <c r="A116" s="9"/>
    </row>
    <row r="117" spans="1:1" ht="15.75" customHeight="1" x14ac:dyDescent="0.35">
      <c r="A117" s="9"/>
    </row>
    <row r="118" spans="1:1" ht="15.75" customHeight="1" x14ac:dyDescent="0.35">
      <c r="A118" s="9"/>
    </row>
    <row r="119" spans="1:1" ht="15.75" customHeight="1" x14ac:dyDescent="0.35">
      <c r="A119" s="9"/>
    </row>
    <row r="120" spans="1:1" ht="15.75" customHeight="1" x14ac:dyDescent="0.35">
      <c r="A120" s="9"/>
    </row>
    <row r="121" spans="1:1" ht="15.75" customHeight="1" x14ac:dyDescent="0.35">
      <c r="A121" s="9"/>
    </row>
    <row r="122" spans="1:1" ht="15.75" customHeight="1" x14ac:dyDescent="0.35">
      <c r="A122" s="9"/>
    </row>
    <row r="123" spans="1:1" ht="15.75" customHeight="1" x14ac:dyDescent="0.35">
      <c r="A123" s="9"/>
    </row>
    <row r="124" spans="1:1" ht="15.75" customHeight="1" x14ac:dyDescent="0.35">
      <c r="A124" s="9"/>
    </row>
    <row r="125" spans="1:1" ht="15.75" customHeight="1" x14ac:dyDescent="0.35">
      <c r="A125" s="9"/>
    </row>
    <row r="126" spans="1:1" ht="15.75" customHeight="1" x14ac:dyDescent="0.35">
      <c r="A126" s="9"/>
    </row>
    <row r="127" spans="1:1" ht="15.75" customHeight="1" x14ac:dyDescent="0.35">
      <c r="A127" s="9"/>
    </row>
    <row r="128" spans="1:1" ht="15.75" customHeight="1" x14ac:dyDescent="0.35">
      <c r="A128" s="9"/>
    </row>
    <row r="129" spans="1:1" ht="15.75" customHeight="1" x14ac:dyDescent="0.35">
      <c r="A129" s="9"/>
    </row>
    <row r="130" spans="1:1" ht="15.75" customHeight="1" x14ac:dyDescent="0.35">
      <c r="A130" s="9"/>
    </row>
    <row r="131" spans="1:1" ht="15.75" customHeight="1" x14ac:dyDescent="0.35">
      <c r="A131" s="9"/>
    </row>
    <row r="132" spans="1:1" ht="15.75" customHeight="1" x14ac:dyDescent="0.35">
      <c r="A132" s="9"/>
    </row>
    <row r="133" spans="1:1" ht="15.75" customHeight="1" x14ac:dyDescent="0.35">
      <c r="A133" s="9"/>
    </row>
    <row r="134" spans="1:1" ht="15.75" customHeight="1" x14ac:dyDescent="0.35">
      <c r="A134" s="9"/>
    </row>
    <row r="135" spans="1:1" ht="15.75" customHeight="1" x14ac:dyDescent="0.35">
      <c r="A135" s="9"/>
    </row>
    <row r="136" spans="1:1" ht="15.75" customHeight="1" x14ac:dyDescent="0.35">
      <c r="A136" s="9"/>
    </row>
    <row r="137" spans="1:1" ht="15.75" customHeight="1" x14ac:dyDescent="0.35">
      <c r="A137" s="9"/>
    </row>
    <row r="138" spans="1:1" ht="15.75" customHeight="1" x14ac:dyDescent="0.35">
      <c r="A138" s="9"/>
    </row>
    <row r="139" spans="1:1" ht="15.75" customHeight="1" x14ac:dyDescent="0.35">
      <c r="A139" s="9"/>
    </row>
    <row r="140" spans="1:1" ht="15.75" customHeight="1" x14ac:dyDescent="0.35">
      <c r="A140" s="9"/>
    </row>
    <row r="141" spans="1:1" ht="15.75" customHeight="1" x14ac:dyDescent="0.35">
      <c r="A141" s="9"/>
    </row>
    <row r="142" spans="1:1" ht="15.75" customHeight="1" x14ac:dyDescent="0.35">
      <c r="A142" s="9"/>
    </row>
    <row r="143" spans="1:1" ht="15.75" customHeight="1" x14ac:dyDescent="0.35">
      <c r="A143" s="9"/>
    </row>
    <row r="144" spans="1:1" ht="15.75" customHeight="1" x14ac:dyDescent="0.35">
      <c r="A144" s="9"/>
    </row>
    <row r="145" spans="1:1" ht="15.75" customHeight="1" x14ac:dyDescent="0.35">
      <c r="A145" s="9"/>
    </row>
    <row r="146" spans="1:1" ht="15.75" customHeight="1" x14ac:dyDescent="0.35">
      <c r="A146" s="9"/>
    </row>
    <row r="147" spans="1:1" ht="15.75" customHeight="1" x14ac:dyDescent="0.35">
      <c r="A147" s="9"/>
    </row>
    <row r="148" spans="1:1" ht="15.75" customHeight="1" x14ac:dyDescent="0.35">
      <c r="A148" s="9"/>
    </row>
    <row r="149" spans="1:1" ht="15.75" customHeight="1" x14ac:dyDescent="0.35">
      <c r="A149" s="9"/>
    </row>
    <row r="150" spans="1:1" ht="15.75" customHeight="1" x14ac:dyDescent="0.35">
      <c r="A150" s="9"/>
    </row>
    <row r="151" spans="1:1" ht="15.75" customHeight="1" x14ac:dyDescent="0.35">
      <c r="A151" s="9"/>
    </row>
    <row r="152" spans="1:1" ht="15.75" customHeight="1" x14ac:dyDescent="0.35">
      <c r="A152" s="9"/>
    </row>
    <row r="153" spans="1:1" ht="15.75" customHeight="1" x14ac:dyDescent="0.35">
      <c r="A153" s="9"/>
    </row>
    <row r="154" spans="1:1" ht="15.75" customHeight="1" x14ac:dyDescent="0.35">
      <c r="A154" s="9"/>
    </row>
    <row r="155" spans="1:1" ht="15.75" customHeight="1" x14ac:dyDescent="0.35">
      <c r="A155" s="9"/>
    </row>
    <row r="156" spans="1:1" ht="15.75" customHeight="1" x14ac:dyDescent="0.35">
      <c r="A156" s="9"/>
    </row>
    <row r="157" spans="1:1" ht="15.75" customHeight="1" x14ac:dyDescent="0.35">
      <c r="A157" s="9"/>
    </row>
    <row r="158" spans="1:1" ht="15.75" customHeight="1" x14ac:dyDescent="0.35">
      <c r="A158" s="9"/>
    </row>
    <row r="159" spans="1:1" ht="15.75" customHeight="1" x14ac:dyDescent="0.35">
      <c r="A159" s="9"/>
    </row>
    <row r="160" spans="1:1" ht="15.75" customHeight="1" x14ac:dyDescent="0.35">
      <c r="A160" s="9"/>
    </row>
    <row r="161" spans="1:1" ht="15.75" customHeight="1" x14ac:dyDescent="0.35">
      <c r="A161" s="9"/>
    </row>
    <row r="162" spans="1:1" ht="15.75" customHeight="1" x14ac:dyDescent="0.35">
      <c r="A162" s="9"/>
    </row>
    <row r="163" spans="1:1" ht="15.75" customHeight="1" x14ac:dyDescent="0.35">
      <c r="A163" s="9"/>
    </row>
    <row r="164" spans="1:1" ht="15.75" customHeight="1" x14ac:dyDescent="0.35">
      <c r="A164" s="9"/>
    </row>
    <row r="165" spans="1:1" ht="15.75" customHeight="1" x14ac:dyDescent="0.35">
      <c r="A165" s="9"/>
    </row>
    <row r="166" spans="1:1" ht="15.75" customHeight="1" x14ac:dyDescent="0.35">
      <c r="A166" s="9"/>
    </row>
    <row r="167" spans="1:1" ht="15.75" customHeight="1" x14ac:dyDescent="0.35">
      <c r="A167" s="9"/>
    </row>
    <row r="168" spans="1:1" ht="15.75" customHeight="1" x14ac:dyDescent="0.35">
      <c r="A168" s="9"/>
    </row>
    <row r="169" spans="1:1" ht="15.75" customHeight="1" x14ac:dyDescent="0.35">
      <c r="A169" s="9"/>
    </row>
    <row r="170" spans="1:1" ht="15.75" customHeight="1" x14ac:dyDescent="0.35">
      <c r="A170" s="9"/>
    </row>
    <row r="171" spans="1:1" ht="15.75" customHeight="1" x14ac:dyDescent="0.35">
      <c r="A171" s="9"/>
    </row>
    <row r="172" spans="1:1" ht="15.75" customHeight="1" x14ac:dyDescent="0.35">
      <c r="A172" s="9"/>
    </row>
    <row r="173" spans="1:1" ht="15.75" customHeight="1" x14ac:dyDescent="0.35">
      <c r="A173" s="9"/>
    </row>
    <row r="174" spans="1:1" ht="15.75" customHeight="1" x14ac:dyDescent="0.35">
      <c r="A174" s="9"/>
    </row>
    <row r="175" spans="1:1" ht="15.75" customHeight="1" x14ac:dyDescent="0.35">
      <c r="A175" s="9"/>
    </row>
    <row r="176" spans="1:1" ht="15.75" customHeight="1" x14ac:dyDescent="0.35">
      <c r="A176" s="9"/>
    </row>
    <row r="177" spans="1:1" ht="15.75" customHeight="1" x14ac:dyDescent="0.35">
      <c r="A177" s="9"/>
    </row>
    <row r="178" spans="1:1" ht="15.75" customHeight="1" x14ac:dyDescent="0.35">
      <c r="A178" s="9"/>
    </row>
    <row r="179" spans="1:1" ht="15.75" customHeight="1" x14ac:dyDescent="0.35">
      <c r="A179" s="9"/>
    </row>
    <row r="180" spans="1:1" ht="15.75" customHeight="1" x14ac:dyDescent="0.35">
      <c r="A180" s="9"/>
    </row>
    <row r="181" spans="1:1" ht="15.75" customHeight="1" x14ac:dyDescent="0.35">
      <c r="A181" s="9"/>
    </row>
    <row r="182" spans="1:1" ht="15.75" customHeight="1" x14ac:dyDescent="0.35">
      <c r="A182" s="9"/>
    </row>
    <row r="183" spans="1:1" ht="15.75" customHeight="1" x14ac:dyDescent="0.35">
      <c r="A183" s="9"/>
    </row>
    <row r="184" spans="1:1" ht="15.75" customHeight="1" x14ac:dyDescent="0.35">
      <c r="A184" s="9"/>
    </row>
    <row r="185" spans="1:1" ht="15.75" customHeight="1" x14ac:dyDescent="0.35">
      <c r="A185" s="9"/>
    </row>
    <row r="186" spans="1:1" ht="15.75" customHeight="1" x14ac:dyDescent="0.35">
      <c r="A186" s="9"/>
    </row>
    <row r="187" spans="1:1" ht="15.75" customHeight="1" x14ac:dyDescent="0.35">
      <c r="A187" s="9"/>
    </row>
    <row r="188" spans="1:1" ht="15.75" customHeight="1" x14ac:dyDescent="0.35">
      <c r="A188" s="9"/>
    </row>
    <row r="189" spans="1:1" ht="15.75" customHeight="1" x14ac:dyDescent="0.35">
      <c r="A189" s="9"/>
    </row>
    <row r="190" spans="1:1" ht="15.75" customHeight="1" x14ac:dyDescent="0.35">
      <c r="A190" s="9"/>
    </row>
    <row r="191" spans="1:1" ht="15.75" customHeight="1" x14ac:dyDescent="0.35">
      <c r="A191" s="9"/>
    </row>
    <row r="192" spans="1:1" ht="15.75" customHeight="1" x14ac:dyDescent="0.35">
      <c r="A192" s="9"/>
    </row>
    <row r="193" spans="1:1" ht="15.75" customHeight="1" x14ac:dyDescent="0.35">
      <c r="A193" s="9"/>
    </row>
    <row r="194" spans="1:1" ht="15.75" customHeight="1" x14ac:dyDescent="0.35">
      <c r="A194" s="9"/>
    </row>
    <row r="195" spans="1:1" ht="15.75" customHeight="1" x14ac:dyDescent="0.35">
      <c r="A195" s="9"/>
    </row>
    <row r="196" spans="1:1" ht="15.75" customHeight="1" x14ac:dyDescent="0.35">
      <c r="A196" s="9"/>
    </row>
    <row r="197" spans="1:1" ht="15.75" customHeight="1" x14ac:dyDescent="0.35">
      <c r="A197" s="9"/>
    </row>
    <row r="198" spans="1:1" ht="15.75" customHeight="1" x14ac:dyDescent="0.35">
      <c r="A198" s="9"/>
    </row>
    <row r="199" spans="1:1" ht="15.75" customHeight="1" x14ac:dyDescent="0.35">
      <c r="A199" s="9"/>
    </row>
    <row r="200" spans="1:1" ht="15.75" customHeight="1" x14ac:dyDescent="0.35">
      <c r="A200" s="9"/>
    </row>
    <row r="201" spans="1:1" ht="15.75" customHeight="1" x14ac:dyDescent="0.35">
      <c r="A201" s="9"/>
    </row>
    <row r="202" spans="1:1" ht="15.75" customHeight="1" x14ac:dyDescent="0.35">
      <c r="A202" s="9"/>
    </row>
    <row r="203" spans="1:1" ht="15.75" customHeight="1" x14ac:dyDescent="0.35">
      <c r="A203" s="9"/>
    </row>
    <row r="204" spans="1:1" ht="15.75" customHeight="1" x14ac:dyDescent="0.35">
      <c r="A204" s="9"/>
    </row>
    <row r="205" spans="1:1" ht="15.75" customHeight="1" x14ac:dyDescent="0.35">
      <c r="A205" s="9"/>
    </row>
    <row r="206" spans="1:1" ht="15.75" customHeight="1" x14ac:dyDescent="0.35">
      <c r="A206" s="9"/>
    </row>
    <row r="207" spans="1:1" ht="15.75" customHeight="1" x14ac:dyDescent="0.35">
      <c r="A207" s="9"/>
    </row>
    <row r="208" spans="1:1" ht="15.75" customHeight="1" x14ac:dyDescent="0.35">
      <c r="A208" s="9"/>
    </row>
    <row r="209" spans="1:1" ht="15.75" customHeight="1" x14ac:dyDescent="0.35">
      <c r="A209" s="9"/>
    </row>
    <row r="210" spans="1:1" ht="15.75" customHeight="1" x14ac:dyDescent="0.35">
      <c r="A210" s="9"/>
    </row>
    <row r="211" spans="1:1" ht="15.75" customHeight="1" x14ac:dyDescent="0.35">
      <c r="A211" s="9"/>
    </row>
    <row r="212" spans="1:1" ht="15.75" customHeight="1" x14ac:dyDescent="0.35">
      <c r="A212" s="9"/>
    </row>
    <row r="213" spans="1:1" ht="15.75" customHeight="1" x14ac:dyDescent="0.35">
      <c r="A213" s="9"/>
    </row>
    <row r="214" spans="1:1" ht="15.75" customHeight="1" x14ac:dyDescent="0.35">
      <c r="A214" s="9"/>
    </row>
    <row r="215" spans="1:1" ht="15.75" customHeight="1" x14ac:dyDescent="0.35">
      <c r="A215" s="9"/>
    </row>
    <row r="216" spans="1:1" ht="15.75" customHeight="1" x14ac:dyDescent="0.35">
      <c r="A216" s="9"/>
    </row>
    <row r="217" spans="1:1" ht="15.75" customHeight="1" x14ac:dyDescent="0.35">
      <c r="A217" s="9"/>
    </row>
    <row r="218" spans="1:1" ht="15.75" customHeight="1" x14ac:dyDescent="0.35">
      <c r="A218" s="9"/>
    </row>
    <row r="219" spans="1:1" ht="15.75" customHeight="1" x14ac:dyDescent="0.35">
      <c r="A219" s="9"/>
    </row>
    <row r="220" spans="1:1" ht="15.75" customHeight="1" x14ac:dyDescent="0.35">
      <c r="A220" s="9"/>
    </row>
    <row r="221" spans="1:1" ht="15.75" customHeight="1" x14ac:dyDescent="0.35">
      <c r="A221" s="9"/>
    </row>
    <row r="222" spans="1:1" ht="15.75" customHeight="1" x14ac:dyDescent="0.35">
      <c r="A222" s="9"/>
    </row>
    <row r="223" spans="1:1" ht="15.75" customHeight="1" x14ac:dyDescent="0.35">
      <c r="A223" s="9"/>
    </row>
    <row r="224" spans="1:1" ht="15.75" customHeight="1" x14ac:dyDescent="0.35">
      <c r="A224" s="9"/>
    </row>
    <row r="225" spans="1:1" ht="15.75" customHeight="1" x14ac:dyDescent="0.35">
      <c r="A225" s="9"/>
    </row>
    <row r="226" spans="1:1" ht="15.75" customHeight="1" x14ac:dyDescent="0.35">
      <c r="A226" s="9"/>
    </row>
    <row r="227" spans="1:1" ht="15.75" customHeight="1" x14ac:dyDescent="0.35">
      <c r="A227" s="9"/>
    </row>
    <row r="228" spans="1:1" ht="15.75" customHeight="1" x14ac:dyDescent="0.35">
      <c r="A228" s="9"/>
    </row>
    <row r="229" spans="1:1" ht="15.75" customHeight="1" x14ac:dyDescent="0.35">
      <c r="A229" s="9"/>
    </row>
    <row r="230" spans="1:1" ht="15.75" customHeight="1" x14ac:dyDescent="0.35">
      <c r="A230" s="9"/>
    </row>
    <row r="231" spans="1:1" ht="15.75" customHeight="1" x14ac:dyDescent="0.35">
      <c r="A231" s="9"/>
    </row>
    <row r="232" spans="1:1" ht="15.75" customHeight="1" x14ac:dyDescent="0.35">
      <c r="A232" s="9"/>
    </row>
    <row r="233" spans="1:1" ht="15.75" customHeight="1" x14ac:dyDescent="0.35">
      <c r="A233" s="9"/>
    </row>
    <row r="234" spans="1:1" ht="15.75" customHeight="1" x14ac:dyDescent="0.35">
      <c r="A234" s="9"/>
    </row>
    <row r="235" spans="1:1" ht="15.75" customHeight="1" x14ac:dyDescent="0.35">
      <c r="A235" s="9"/>
    </row>
    <row r="236" spans="1:1" ht="15.75" customHeight="1" x14ac:dyDescent="0.35">
      <c r="A236" s="9"/>
    </row>
    <row r="237" spans="1:1" ht="15.75" customHeight="1" x14ac:dyDescent="0.35">
      <c r="A237" s="9"/>
    </row>
    <row r="238" spans="1:1" ht="15.75" customHeight="1" x14ac:dyDescent="0.35">
      <c r="A238" s="9"/>
    </row>
    <row r="239" spans="1:1" ht="15.75" customHeight="1" x14ac:dyDescent="0.35">
      <c r="A239" s="9"/>
    </row>
    <row r="240" spans="1:1" ht="15.75" customHeight="1" x14ac:dyDescent="0.35">
      <c r="A240" s="9"/>
    </row>
    <row r="241" spans="1:1" ht="15.75" customHeight="1" x14ac:dyDescent="0.35">
      <c r="A241" s="9"/>
    </row>
    <row r="242" spans="1:1" ht="15.75" customHeight="1" x14ac:dyDescent="0.35">
      <c r="A242" s="9"/>
    </row>
    <row r="243" spans="1:1" ht="15.75" customHeight="1" x14ac:dyDescent="0.35">
      <c r="A243" s="9"/>
    </row>
    <row r="244" spans="1:1" ht="15.75" customHeight="1" x14ac:dyDescent="0.35">
      <c r="A244" s="9"/>
    </row>
    <row r="245" spans="1:1" ht="15.75" customHeight="1" x14ac:dyDescent="0.35">
      <c r="A245" s="9"/>
    </row>
    <row r="246" spans="1:1" ht="15.75" customHeight="1" x14ac:dyDescent="0.35">
      <c r="A246" s="9"/>
    </row>
    <row r="247" spans="1:1" ht="15.75" customHeight="1" x14ac:dyDescent="0.35">
      <c r="A247" s="9"/>
    </row>
    <row r="248" spans="1:1" ht="15.75" customHeight="1" x14ac:dyDescent="0.35">
      <c r="A248" s="9"/>
    </row>
    <row r="249" spans="1:1" ht="15.75" customHeight="1" x14ac:dyDescent="0.35">
      <c r="A249" s="9"/>
    </row>
    <row r="250" spans="1:1" ht="15.75" customHeight="1" x14ac:dyDescent="0.35">
      <c r="A250" s="9"/>
    </row>
    <row r="251" spans="1:1" ht="15.75" customHeight="1" x14ac:dyDescent="0.35">
      <c r="A251" s="9"/>
    </row>
    <row r="252" spans="1:1" ht="15.75" customHeight="1" x14ac:dyDescent="0.35">
      <c r="A252" s="9"/>
    </row>
    <row r="253" spans="1:1" ht="15.75" customHeight="1" x14ac:dyDescent="0.35">
      <c r="A253" s="9"/>
    </row>
    <row r="254" spans="1:1" ht="15.75" customHeight="1" x14ac:dyDescent="0.35">
      <c r="A254" s="9"/>
    </row>
    <row r="255" spans="1:1" ht="15.75" customHeight="1" x14ac:dyDescent="0.35">
      <c r="A255" s="9"/>
    </row>
    <row r="256" spans="1:1" ht="15.75" customHeight="1" x14ac:dyDescent="0.35">
      <c r="A256" s="9"/>
    </row>
    <row r="257" spans="1:1" ht="15.75" customHeight="1" x14ac:dyDescent="0.35">
      <c r="A257" s="9"/>
    </row>
    <row r="258" spans="1:1" ht="15.75" customHeight="1" x14ac:dyDescent="0.35">
      <c r="A258" s="9"/>
    </row>
    <row r="259" spans="1:1" ht="15.75" customHeight="1" x14ac:dyDescent="0.35">
      <c r="A259" s="9"/>
    </row>
    <row r="260" spans="1:1" ht="15.75" customHeight="1" x14ac:dyDescent="0.35">
      <c r="A260" s="9"/>
    </row>
    <row r="261" spans="1:1" ht="15.75" customHeight="1" x14ac:dyDescent="0.35">
      <c r="A261" s="9"/>
    </row>
    <row r="262" spans="1:1" ht="15.75" customHeight="1" x14ac:dyDescent="0.35">
      <c r="A262" s="9"/>
    </row>
    <row r="263" spans="1:1" ht="15.75" customHeight="1" x14ac:dyDescent="0.35">
      <c r="A263" s="9"/>
    </row>
    <row r="264" spans="1:1" ht="15.75" customHeight="1" x14ac:dyDescent="0.35">
      <c r="A264" s="9"/>
    </row>
    <row r="265" spans="1:1" ht="15.75" customHeight="1" x14ac:dyDescent="0.35">
      <c r="A265" s="9"/>
    </row>
    <row r="266" spans="1:1" ht="15.75" customHeight="1" x14ac:dyDescent="0.35">
      <c r="A266" s="9"/>
    </row>
    <row r="267" spans="1:1" ht="15.75" customHeight="1" x14ac:dyDescent="0.35">
      <c r="A267" s="9"/>
    </row>
    <row r="268" spans="1:1" ht="15.75" customHeight="1" x14ac:dyDescent="0.35">
      <c r="A268" s="9"/>
    </row>
    <row r="269" spans="1:1" ht="15.75" customHeight="1" x14ac:dyDescent="0.35">
      <c r="A269" s="9"/>
    </row>
    <row r="270" spans="1:1" ht="15.75" customHeight="1" x14ac:dyDescent="0.35">
      <c r="A270" s="9"/>
    </row>
    <row r="271" spans="1:1" ht="15.75" customHeight="1" x14ac:dyDescent="0.35">
      <c r="A271" s="9"/>
    </row>
    <row r="272" spans="1:1" ht="15.75" customHeight="1" x14ac:dyDescent="0.35">
      <c r="A272" s="9"/>
    </row>
    <row r="273" spans="1:1" ht="15.75" customHeight="1" x14ac:dyDescent="0.35">
      <c r="A273" s="9"/>
    </row>
    <row r="274" spans="1:1" ht="15.75" customHeight="1" x14ac:dyDescent="0.35">
      <c r="A274" s="9"/>
    </row>
    <row r="275" spans="1:1" ht="15.75" customHeight="1" x14ac:dyDescent="0.35">
      <c r="A275" s="9"/>
    </row>
    <row r="276" spans="1:1" ht="15.75" customHeight="1" x14ac:dyDescent="0.35">
      <c r="A276" s="9"/>
    </row>
    <row r="277" spans="1:1" ht="15.75" customHeight="1" x14ac:dyDescent="0.35">
      <c r="A277" s="9"/>
    </row>
    <row r="278" spans="1:1" ht="15.75" customHeight="1" x14ac:dyDescent="0.35">
      <c r="A278" s="9"/>
    </row>
    <row r="279" spans="1:1" ht="15.75" customHeight="1" x14ac:dyDescent="0.35">
      <c r="A279" s="9"/>
    </row>
    <row r="280" spans="1:1" ht="15.75" customHeight="1" x14ac:dyDescent="0.35">
      <c r="A280" s="9"/>
    </row>
    <row r="281" spans="1:1" ht="15.75" customHeight="1" x14ac:dyDescent="0.35">
      <c r="A281" s="9"/>
    </row>
    <row r="282" spans="1:1" ht="15.75" customHeight="1" x14ac:dyDescent="0.35">
      <c r="A282" s="9"/>
    </row>
    <row r="283" spans="1:1" ht="15.75" customHeight="1" x14ac:dyDescent="0.35">
      <c r="A283" s="9"/>
    </row>
    <row r="284" spans="1:1" ht="15.75" customHeight="1" x14ac:dyDescent="0.35">
      <c r="A284" s="9"/>
    </row>
    <row r="285" spans="1:1" ht="15.75" customHeight="1" x14ac:dyDescent="0.35">
      <c r="A285" s="9"/>
    </row>
    <row r="286" spans="1:1" ht="15.75" customHeight="1" x14ac:dyDescent="0.35">
      <c r="A286" s="9"/>
    </row>
    <row r="287" spans="1:1" ht="15.75" customHeight="1" x14ac:dyDescent="0.35">
      <c r="A287" s="9"/>
    </row>
    <row r="288" spans="1:1" ht="15.75" customHeight="1" x14ac:dyDescent="0.35">
      <c r="A288" s="9"/>
    </row>
    <row r="289" spans="1:1" ht="15.75" customHeight="1" x14ac:dyDescent="0.35">
      <c r="A289" s="9"/>
    </row>
    <row r="290" spans="1:1" ht="15.75" customHeight="1" x14ac:dyDescent="0.35">
      <c r="A290" s="9"/>
    </row>
    <row r="291" spans="1:1" ht="15.75" customHeight="1" x14ac:dyDescent="0.35">
      <c r="A291" s="9"/>
    </row>
    <row r="292" spans="1:1" ht="15.75" customHeight="1" x14ac:dyDescent="0.35">
      <c r="A292" s="9"/>
    </row>
    <row r="293" spans="1:1" ht="15.75" customHeight="1" x14ac:dyDescent="0.35">
      <c r="A293" s="9"/>
    </row>
    <row r="294" spans="1:1" ht="15.75" customHeight="1" x14ac:dyDescent="0.35">
      <c r="A294" s="9"/>
    </row>
    <row r="295" spans="1:1" ht="15.75" customHeight="1" x14ac:dyDescent="0.35">
      <c r="A295" s="9"/>
    </row>
    <row r="296" spans="1:1" ht="15.75" customHeight="1" x14ac:dyDescent="0.35">
      <c r="A296" s="9"/>
    </row>
    <row r="297" spans="1:1" ht="15.75" customHeight="1" x14ac:dyDescent="0.35">
      <c r="A297" s="9"/>
    </row>
    <row r="298" spans="1:1" ht="15.75" customHeight="1" x14ac:dyDescent="0.35">
      <c r="A298" s="9"/>
    </row>
    <row r="299" spans="1:1" ht="15.75" customHeight="1" x14ac:dyDescent="0.35">
      <c r="A299" s="9"/>
    </row>
    <row r="300" spans="1:1" ht="15.75" customHeight="1" x14ac:dyDescent="0.35">
      <c r="A300" s="9"/>
    </row>
    <row r="301" spans="1:1" ht="15.75" customHeight="1" x14ac:dyDescent="0.35">
      <c r="A301" s="9"/>
    </row>
    <row r="302" spans="1:1" ht="15.75" customHeight="1" x14ac:dyDescent="0.35">
      <c r="A302" s="9"/>
    </row>
    <row r="303" spans="1:1" ht="15.75" customHeight="1" x14ac:dyDescent="0.35">
      <c r="A303" s="9"/>
    </row>
    <row r="304" spans="1:1" ht="15.75" customHeight="1" x14ac:dyDescent="0.35">
      <c r="A304" s="9"/>
    </row>
    <row r="305" spans="1:1" ht="15.75" customHeight="1" x14ac:dyDescent="0.35">
      <c r="A305" s="9"/>
    </row>
    <row r="306" spans="1:1" ht="15.75" customHeight="1" x14ac:dyDescent="0.35">
      <c r="A306" s="9"/>
    </row>
    <row r="307" spans="1:1" ht="15.75" customHeight="1" x14ac:dyDescent="0.35">
      <c r="A307" s="9"/>
    </row>
    <row r="308" spans="1:1" ht="15.75" customHeight="1" x14ac:dyDescent="0.35">
      <c r="A308" s="9"/>
    </row>
    <row r="309" spans="1:1" ht="15.75" customHeight="1" x14ac:dyDescent="0.35">
      <c r="A309" s="9"/>
    </row>
    <row r="310" spans="1:1" ht="15.75" customHeight="1" x14ac:dyDescent="0.35">
      <c r="A310" s="9"/>
    </row>
    <row r="311" spans="1:1" ht="15.75" customHeight="1" x14ac:dyDescent="0.35">
      <c r="A311" s="9"/>
    </row>
    <row r="312" spans="1:1" ht="15.75" customHeight="1" x14ac:dyDescent="0.35">
      <c r="A312" s="9"/>
    </row>
    <row r="313" spans="1:1" ht="15.75" customHeight="1" x14ac:dyDescent="0.35">
      <c r="A313" s="9"/>
    </row>
    <row r="314" spans="1:1" ht="15.75" customHeight="1" x14ac:dyDescent="0.35">
      <c r="A314" s="9"/>
    </row>
    <row r="315" spans="1:1" ht="15.75" customHeight="1" x14ac:dyDescent="0.35">
      <c r="A315" s="9"/>
    </row>
    <row r="316" spans="1:1" ht="15.75" customHeight="1" x14ac:dyDescent="0.35">
      <c r="A316" s="9"/>
    </row>
    <row r="317" spans="1:1" ht="15.75" customHeight="1" x14ac:dyDescent="0.35">
      <c r="A317" s="9"/>
    </row>
    <row r="318" spans="1:1" ht="15.75" customHeight="1" x14ac:dyDescent="0.35">
      <c r="A318" s="9"/>
    </row>
    <row r="319" spans="1:1" ht="15.75" customHeight="1" x14ac:dyDescent="0.35">
      <c r="A319" s="9"/>
    </row>
    <row r="320" spans="1:1" ht="15.75" customHeight="1" x14ac:dyDescent="0.35">
      <c r="A320" s="9"/>
    </row>
    <row r="321" spans="1:1" ht="15.75" customHeight="1" x14ac:dyDescent="0.35">
      <c r="A321" s="9"/>
    </row>
    <row r="322" spans="1:1" ht="15.75" customHeight="1" x14ac:dyDescent="0.35">
      <c r="A322" s="9"/>
    </row>
    <row r="323" spans="1:1" ht="15.75" customHeight="1" x14ac:dyDescent="0.35">
      <c r="A323" s="9"/>
    </row>
    <row r="324" spans="1:1" ht="15.75" customHeight="1" x14ac:dyDescent="0.35">
      <c r="A324" s="9"/>
    </row>
    <row r="325" spans="1:1" ht="15.75" customHeight="1" x14ac:dyDescent="0.35">
      <c r="A325" s="9"/>
    </row>
    <row r="326" spans="1:1" ht="15.75" customHeight="1" x14ac:dyDescent="0.35">
      <c r="A326" s="9"/>
    </row>
    <row r="327" spans="1:1" ht="15.75" customHeight="1" x14ac:dyDescent="0.35">
      <c r="A327" s="9"/>
    </row>
    <row r="328" spans="1:1" ht="15.75" customHeight="1" x14ac:dyDescent="0.35">
      <c r="A328" s="9"/>
    </row>
    <row r="329" spans="1:1" ht="15.75" customHeight="1" x14ac:dyDescent="0.35">
      <c r="A329" s="9"/>
    </row>
    <row r="330" spans="1:1" ht="15.75" customHeight="1" x14ac:dyDescent="0.35">
      <c r="A330" s="9"/>
    </row>
    <row r="331" spans="1:1" ht="15.75" customHeight="1" x14ac:dyDescent="0.35">
      <c r="A331" s="9"/>
    </row>
    <row r="332" spans="1:1" ht="15.75" customHeight="1" x14ac:dyDescent="0.35">
      <c r="A332" s="9"/>
    </row>
    <row r="333" spans="1:1" ht="15.75" customHeight="1" x14ac:dyDescent="0.35">
      <c r="A333" s="9"/>
    </row>
    <row r="334" spans="1:1" ht="15.75" customHeight="1" x14ac:dyDescent="0.35">
      <c r="A334" s="9"/>
    </row>
    <row r="335" spans="1:1" ht="15.75" customHeight="1" x14ac:dyDescent="0.35">
      <c r="A335" s="9"/>
    </row>
    <row r="336" spans="1:1" ht="15.75" customHeight="1" x14ac:dyDescent="0.35">
      <c r="A336" s="9"/>
    </row>
    <row r="337" spans="1:1" ht="15.75" customHeight="1" x14ac:dyDescent="0.35">
      <c r="A337" s="9"/>
    </row>
    <row r="338" spans="1:1" ht="15.75" customHeight="1" x14ac:dyDescent="0.35">
      <c r="A338" s="9"/>
    </row>
    <row r="339" spans="1:1" ht="15.75" customHeight="1" x14ac:dyDescent="0.35">
      <c r="A339" s="9"/>
    </row>
    <row r="340" spans="1:1" ht="15.75" customHeight="1" x14ac:dyDescent="0.35">
      <c r="A340" s="9"/>
    </row>
    <row r="341" spans="1:1" ht="15.75" customHeight="1" x14ac:dyDescent="0.35">
      <c r="A341" s="9"/>
    </row>
    <row r="342" spans="1:1" ht="15.75" customHeight="1" x14ac:dyDescent="0.35">
      <c r="A342" s="9"/>
    </row>
    <row r="343" spans="1:1" ht="15.75" customHeight="1" x14ac:dyDescent="0.35">
      <c r="A343" s="9"/>
    </row>
    <row r="344" spans="1:1" ht="15.75" customHeight="1" x14ac:dyDescent="0.35">
      <c r="A344" s="9"/>
    </row>
    <row r="345" spans="1:1" ht="15.75" customHeight="1" x14ac:dyDescent="0.35">
      <c r="A345" s="9"/>
    </row>
    <row r="346" spans="1:1" ht="15.75" customHeight="1" x14ac:dyDescent="0.35">
      <c r="A346" s="9"/>
    </row>
    <row r="347" spans="1:1" ht="15.75" customHeight="1" x14ac:dyDescent="0.35">
      <c r="A347" s="9"/>
    </row>
    <row r="348" spans="1:1" ht="15.75" customHeight="1" x14ac:dyDescent="0.35">
      <c r="A348" s="9"/>
    </row>
    <row r="349" spans="1:1" ht="15.75" customHeight="1" x14ac:dyDescent="0.35">
      <c r="A349" s="9"/>
    </row>
    <row r="350" spans="1:1" ht="15.75" customHeight="1" x14ac:dyDescent="0.35">
      <c r="A350" s="9"/>
    </row>
    <row r="351" spans="1:1" ht="15.75" customHeight="1" x14ac:dyDescent="0.35">
      <c r="A351" s="9"/>
    </row>
    <row r="352" spans="1:1" ht="15.75" customHeight="1" x14ac:dyDescent="0.35">
      <c r="A352" s="9"/>
    </row>
    <row r="353" spans="1:1" ht="15.75" customHeight="1" x14ac:dyDescent="0.35">
      <c r="A353" s="9"/>
    </row>
    <row r="354" spans="1:1" ht="15.75" customHeight="1" x14ac:dyDescent="0.35">
      <c r="A354" s="9"/>
    </row>
    <row r="355" spans="1:1" ht="15.75" customHeight="1" x14ac:dyDescent="0.35">
      <c r="A355" s="9"/>
    </row>
    <row r="356" spans="1:1" ht="15.75" customHeight="1" x14ac:dyDescent="0.35">
      <c r="A356" s="9"/>
    </row>
    <row r="357" spans="1:1" ht="15.75" customHeight="1" x14ac:dyDescent="0.35">
      <c r="A357" s="9"/>
    </row>
    <row r="358" spans="1:1" ht="15.75" customHeight="1" x14ac:dyDescent="0.35">
      <c r="A358" s="9"/>
    </row>
    <row r="359" spans="1:1" ht="15.75" customHeight="1" x14ac:dyDescent="0.35">
      <c r="A359" s="9"/>
    </row>
    <row r="360" spans="1:1" ht="15.75" customHeight="1" x14ac:dyDescent="0.35">
      <c r="A360" s="9"/>
    </row>
    <row r="361" spans="1:1" ht="15.75" customHeight="1" x14ac:dyDescent="0.35">
      <c r="A361" s="9"/>
    </row>
    <row r="362" spans="1:1" ht="15.75" customHeight="1" x14ac:dyDescent="0.35">
      <c r="A362" s="9"/>
    </row>
    <row r="363" spans="1:1" ht="15.75" customHeight="1" x14ac:dyDescent="0.35">
      <c r="A363" s="9"/>
    </row>
    <row r="364" spans="1:1" ht="15.75" customHeight="1" x14ac:dyDescent="0.35">
      <c r="A364" s="9"/>
    </row>
    <row r="365" spans="1:1" ht="15.75" customHeight="1" x14ac:dyDescent="0.35">
      <c r="A365" s="9"/>
    </row>
    <row r="366" spans="1:1" ht="15.75" customHeight="1" x14ac:dyDescent="0.35">
      <c r="A366" s="9"/>
    </row>
    <row r="367" spans="1:1" ht="15.75" customHeight="1" x14ac:dyDescent="0.35">
      <c r="A367" s="9"/>
    </row>
    <row r="368" spans="1:1" ht="15.75" customHeight="1" x14ac:dyDescent="0.35">
      <c r="A368" s="9"/>
    </row>
    <row r="369" spans="1:1" ht="15.75" customHeight="1" x14ac:dyDescent="0.35">
      <c r="A369" s="9"/>
    </row>
    <row r="370" spans="1:1" ht="15.75" customHeight="1" x14ac:dyDescent="0.35">
      <c r="A370" s="9"/>
    </row>
    <row r="371" spans="1:1" ht="15.75" customHeight="1" x14ac:dyDescent="0.35">
      <c r="A371" s="9"/>
    </row>
    <row r="372" spans="1:1" ht="15.75" customHeight="1" x14ac:dyDescent="0.35">
      <c r="A372" s="9"/>
    </row>
    <row r="373" spans="1:1" ht="15.75" customHeight="1" x14ac:dyDescent="0.35">
      <c r="A373" s="9"/>
    </row>
    <row r="374" spans="1:1" ht="15.75" customHeight="1" x14ac:dyDescent="0.35">
      <c r="A374" s="9"/>
    </row>
    <row r="375" spans="1:1" ht="15.75" customHeight="1" x14ac:dyDescent="0.35">
      <c r="A375" s="9"/>
    </row>
    <row r="376" spans="1:1" ht="15.75" customHeight="1" x14ac:dyDescent="0.35">
      <c r="A376" s="9"/>
    </row>
    <row r="377" spans="1:1" ht="15.75" customHeight="1" x14ac:dyDescent="0.35">
      <c r="A377" s="9"/>
    </row>
    <row r="378" spans="1:1" ht="15.75" customHeight="1" x14ac:dyDescent="0.35">
      <c r="A378" s="9"/>
    </row>
    <row r="379" spans="1:1" ht="15.75" customHeight="1" x14ac:dyDescent="0.35">
      <c r="A379" s="9"/>
    </row>
    <row r="380" spans="1:1" ht="15.75" customHeight="1" x14ac:dyDescent="0.35">
      <c r="A380" s="9"/>
    </row>
    <row r="381" spans="1:1" ht="15.75" customHeight="1" x14ac:dyDescent="0.35">
      <c r="A381" s="9"/>
    </row>
    <row r="382" spans="1:1" ht="15.75" customHeight="1" x14ac:dyDescent="0.35">
      <c r="A382" s="9"/>
    </row>
    <row r="383" spans="1:1" ht="15.75" customHeight="1" x14ac:dyDescent="0.35">
      <c r="A383" s="9"/>
    </row>
    <row r="384" spans="1:1" ht="15.75" customHeight="1" x14ac:dyDescent="0.35">
      <c r="A384" s="9"/>
    </row>
    <row r="385" spans="1:1" ht="15.75" customHeight="1" x14ac:dyDescent="0.35">
      <c r="A385" s="9"/>
    </row>
    <row r="386" spans="1:1" ht="15.75" customHeight="1" x14ac:dyDescent="0.35">
      <c r="A386" s="9"/>
    </row>
    <row r="387" spans="1:1" ht="15.75" customHeight="1" x14ac:dyDescent="0.35">
      <c r="A387" s="9"/>
    </row>
    <row r="388" spans="1:1" ht="15.75" customHeight="1" x14ac:dyDescent="0.35">
      <c r="A388" s="9"/>
    </row>
    <row r="389" spans="1:1" ht="15.75" customHeight="1" x14ac:dyDescent="0.35">
      <c r="A389" s="9"/>
    </row>
    <row r="390" spans="1:1" ht="15.75" customHeight="1" x14ac:dyDescent="0.35">
      <c r="A390" s="9"/>
    </row>
    <row r="391" spans="1:1" ht="15.75" customHeight="1" x14ac:dyDescent="0.35">
      <c r="A391" s="9"/>
    </row>
    <row r="392" spans="1:1" ht="15.75" customHeight="1" x14ac:dyDescent="0.35">
      <c r="A392" s="9"/>
    </row>
    <row r="393" spans="1:1" ht="15.75" customHeight="1" x14ac:dyDescent="0.35">
      <c r="A393" s="9"/>
    </row>
    <row r="394" spans="1:1" ht="15.75" customHeight="1" x14ac:dyDescent="0.35">
      <c r="A394" s="9"/>
    </row>
    <row r="395" spans="1:1" ht="15.75" customHeight="1" x14ac:dyDescent="0.35">
      <c r="A395" s="9"/>
    </row>
    <row r="396" spans="1:1" ht="15.75" customHeight="1" x14ac:dyDescent="0.35">
      <c r="A396" s="9"/>
    </row>
    <row r="397" spans="1:1" ht="15.75" customHeight="1" x14ac:dyDescent="0.35">
      <c r="A397" s="9"/>
    </row>
    <row r="398" spans="1:1" ht="15.75" customHeight="1" x14ac:dyDescent="0.35">
      <c r="A398" s="9"/>
    </row>
    <row r="399" spans="1:1" ht="15.75" customHeight="1" x14ac:dyDescent="0.35">
      <c r="A399" s="9"/>
    </row>
    <row r="400" spans="1:1" ht="15.75" customHeight="1" x14ac:dyDescent="0.35">
      <c r="A400" s="9"/>
    </row>
    <row r="401" spans="1:1" ht="15.75" customHeight="1" x14ac:dyDescent="0.35">
      <c r="A401" s="9"/>
    </row>
    <row r="402" spans="1:1" ht="15.75" customHeight="1" x14ac:dyDescent="0.35">
      <c r="A402" s="9"/>
    </row>
    <row r="403" spans="1:1" ht="15.75" customHeight="1" x14ac:dyDescent="0.35">
      <c r="A403" s="9"/>
    </row>
    <row r="404" spans="1:1" ht="15.75" customHeight="1" x14ac:dyDescent="0.35">
      <c r="A404" s="9"/>
    </row>
    <row r="405" spans="1:1" ht="15.75" customHeight="1" x14ac:dyDescent="0.35">
      <c r="A405" s="9"/>
    </row>
    <row r="406" spans="1:1" ht="15.75" customHeight="1" x14ac:dyDescent="0.35">
      <c r="A406" s="9"/>
    </row>
    <row r="407" spans="1:1" ht="15.75" customHeight="1" x14ac:dyDescent="0.35">
      <c r="A407" s="9"/>
    </row>
    <row r="408" spans="1:1" ht="15.75" customHeight="1" x14ac:dyDescent="0.35">
      <c r="A408" s="9"/>
    </row>
    <row r="409" spans="1:1" ht="15.75" customHeight="1" x14ac:dyDescent="0.35">
      <c r="A409" s="9"/>
    </row>
    <row r="410" spans="1:1" ht="15.75" customHeight="1" x14ac:dyDescent="0.35">
      <c r="A410" s="9"/>
    </row>
    <row r="411" spans="1:1" ht="15.75" customHeight="1" x14ac:dyDescent="0.35">
      <c r="A411" s="9"/>
    </row>
    <row r="412" spans="1:1" ht="15.75" customHeight="1" x14ac:dyDescent="0.35">
      <c r="A412" s="9"/>
    </row>
    <row r="413" spans="1:1" ht="15.75" customHeight="1" x14ac:dyDescent="0.35">
      <c r="A413" s="9"/>
    </row>
    <row r="414" spans="1:1" ht="15.75" customHeight="1" x14ac:dyDescent="0.35">
      <c r="A414" s="9"/>
    </row>
    <row r="415" spans="1:1" ht="15.75" customHeight="1" x14ac:dyDescent="0.35">
      <c r="A415" s="9"/>
    </row>
    <row r="416" spans="1:1" ht="15.75" customHeight="1" x14ac:dyDescent="0.35">
      <c r="A416" s="9"/>
    </row>
    <row r="417" spans="1:1" ht="15.75" customHeight="1" x14ac:dyDescent="0.35">
      <c r="A417" s="9"/>
    </row>
    <row r="418" spans="1:1" ht="15.75" customHeight="1" x14ac:dyDescent="0.35">
      <c r="A418" s="9"/>
    </row>
    <row r="419" spans="1:1" ht="15.75" customHeight="1" x14ac:dyDescent="0.35">
      <c r="A419" s="9"/>
    </row>
    <row r="420" spans="1:1" ht="15.75" customHeight="1" x14ac:dyDescent="0.35">
      <c r="A420" s="9"/>
    </row>
    <row r="421" spans="1:1" ht="15.75" customHeight="1" x14ac:dyDescent="0.35">
      <c r="A421" s="9"/>
    </row>
    <row r="422" spans="1:1" ht="15.75" customHeight="1" x14ac:dyDescent="0.35">
      <c r="A422" s="9"/>
    </row>
    <row r="423" spans="1:1" ht="15.75" customHeight="1" x14ac:dyDescent="0.35">
      <c r="A423" s="9"/>
    </row>
    <row r="424" spans="1:1" ht="15.75" customHeight="1" x14ac:dyDescent="0.35">
      <c r="A424" s="9"/>
    </row>
    <row r="425" spans="1:1" ht="15.75" customHeight="1" x14ac:dyDescent="0.35">
      <c r="A425" s="9"/>
    </row>
    <row r="426" spans="1:1" ht="15.75" customHeight="1" x14ac:dyDescent="0.35">
      <c r="A426" s="9"/>
    </row>
    <row r="427" spans="1:1" ht="15.75" customHeight="1" x14ac:dyDescent="0.35">
      <c r="A427" s="9"/>
    </row>
    <row r="428" spans="1:1" ht="15.75" customHeight="1" x14ac:dyDescent="0.35">
      <c r="A428" s="9"/>
    </row>
    <row r="429" spans="1:1" ht="15.75" customHeight="1" x14ac:dyDescent="0.35">
      <c r="A429" s="9"/>
    </row>
    <row r="430" spans="1:1" ht="15.75" customHeight="1" x14ac:dyDescent="0.35">
      <c r="A430" s="9"/>
    </row>
    <row r="431" spans="1:1" ht="15.75" customHeight="1" x14ac:dyDescent="0.35">
      <c r="A431" s="9"/>
    </row>
    <row r="432" spans="1:1" ht="15.75" customHeight="1" x14ac:dyDescent="0.35">
      <c r="A432" s="9"/>
    </row>
    <row r="433" spans="1:1" ht="15.75" customHeight="1" x14ac:dyDescent="0.35">
      <c r="A433" s="9"/>
    </row>
    <row r="434" spans="1:1" ht="15.75" customHeight="1" x14ac:dyDescent="0.35">
      <c r="A434" s="9"/>
    </row>
    <row r="435" spans="1:1" ht="15.75" customHeight="1" x14ac:dyDescent="0.35">
      <c r="A435" s="9"/>
    </row>
    <row r="436" spans="1:1" ht="15.75" customHeight="1" x14ac:dyDescent="0.35">
      <c r="A436" s="9"/>
    </row>
    <row r="437" spans="1:1" ht="15.75" customHeight="1" x14ac:dyDescent="0.35">
      <c r="A437" s="9"/>
    </row>
    <row r="438" spans="1:1" ht="15.75" customHeight="1" x14ac:dyDescent="0.35">
      <c r="A438" s="9"/>
    </row>
    <row r="439" spans="1:1" ht="15.75" customHeight="1" x14ac:dyDescent="0.35">
      <c r="A439" s="9"/>
    </row>
    <row r="440" spans="1:1" ht="15.75" customHeight="1" x14ac:dyDescent="0.35">
      <c r="A440" s="9"/>
    </row>
    <row r="441" spans="1:1" ht="15.75" customHeight="1" x14ac:dyDescent="0.35">
      <c r="A441" s="9"/>
    </row>
    <row r="442" spans="1:1" ht="15.75" customHeight="1" x14ac:dyDescent="0.35">
      <c r="A442" s="9"/>
    </row>
    <row r="443" spans="1:1" ht="15.75" customHeight="1" x14ac:dyDescent="0.35">
      <c r="A443" s="9"/>
    </row>
    <row r="444" spans="1:1" ht="15.75" customHeight="1" x14ac:dyDescent="0.35">
      <c r="A444" s="9"/>
    </row>
    <row r="445" spans="1:1" ht="15.75" customHeight="1" x14ac:dyDescent="0.35">
      <c r="A445" s="9"/>
    </row>
    <row r="446" spans="1:1" ht="15.75" customHeight="1" x14ac:dyDescent="0.35">
      <c r="A446" s="9"/>
    </row>
    <row r="447" spans="1:1" ht="15.75" customHeight="1" x14ac:dyDescent="0.35">
      <c r="A447" s="9"/>
    </row>
    <row r="448" spans="1:1" ht="15.75" customHeight="1" x14ac:dyDescent="0.35">
      <c r="A448" s="9"/>
    </row>
    <row r="449" spans="1:1" ht="15.75" customHeight="1" x14ac:dyDescent="0.35">
      <c r="A449" s="9"/>
    </row>
    <row r="450" spans="1:1" ht="15.75" customHeight="1" x14ac:dyDescent="0.35">
      <c r="A450" s="9"/>
    </row>
    <row r="451" spans="1:1" ht="15.75" customHeight="1" x14ac:dyDescent="0.35">
      <c r="A451" s="9"/>
    </row>
    <row r="452" spans="1:1" ht="15.75" customHeight="1" x14ac:dyDescent="0.35">
      <c r="A452" s="9"/>
    </row>
    <row r="453" spans="1:1" ht="15.75" customHeight="1" x14ac:dyDescent="0.35">
      <c r="A453" s="9"/>
    </row>
    <row r="454" spans="1:1" ht="15.75" customHeight="1" x14ac:dyDescent="0.35">
      <c r="A454" s="9"/>
    </row>
    <row r="455" spans="1:1" ht="15.75" customHeight="1" x14ac:dyDescent="0.35">
      <c r="A455" s="9"/>
    </row>
    <row r="456" spans="1:1" ht="15.75" customHeight="1" x14ac:dyDescent="0.35">
      <c r="A456" s="9"/>
    </row>
    <row r="457" spans="1:1" ht="15.75" customHeight="1" x14ac:dyDescent="0.35">
      <c r="A457" s="9"/>
    </row>
    <row r="458" spans="1:1" ht="15.75" customHeight="1" x14ac:dyDescent="0.35">
      <c r="A458" s="9"/>
    </row>
    <row r="459" spans="1:1" ht="15.75" customHeight="1" x14ac:dyDescent="0.35">
      <c r="A459" s="9"/>
    </row>
    <row r="460" spans="1:1" ht="15.75" customHeight="1" x14ac:dyDescent="0.35">
      <c r="A460" s="9"/>
    </row>
    <row r="461" spans="1:1" ht="15.75" customHeight="1" x14ac:dyDescent="0.35">
      <c r="A461" s="9"/>
    </row>
    <row r="462" spans="1:1" ht="15.75" customHeight="1" x14ac:dyDescent="0.35">
      <c r="A462" s="9"/>
    </row>
    <row r="463" spans="1:1" ht="15.75" customHeight="1" x14ac:dyDescent="0.35">
      <c r="A463" s="9"/>
    </row>
    <row r="464" spans="1:1" ht="15.75" customHeight="1" x14ac:dyDescent="0.35">
      <c r="A464" s="9"/>
    </row>
    <row r="465" spans="1:1" ht="15.75" customHeight="1" x14ac:dyDescent="0.35">
      <c r="A465" s="9"/>
    </row>
    <row r="466" spans="1:1" ht="15.75" customHeight="1" x14ac:dyDescent="0.35">
      <c r="A466" s="9"/>
    </row>
    <row r="467" spans="1:1" ht="15.75" customHeight="1" x14ac:dyDescent="0.35">
      <c r="A467" s="9"/>
    </row>
    <row r="468" spans="1:1" ht="15.75" customHeight="1" x14ac:dyDescent="0.35">
      <c r="A468" s="9"/>
    </row>
    <row r="469" spans="1:1" ht="15.75" customHeight="1" x14ac:dyDescent="0.35">
      <c r="A469" s="9"/>
    </row>
    <row r="470" spans="1:1" ht="15.75" customHeight="1" x14ac:dyDescent="0.35">
      <c r="A470" s="9"/>
    </row>
    <row r="471" spans="1:1" ht="15.75" customHeight="1" x14ac:dyDescent="0.35">
      <c r="A471" s="9"/>
    </row>
    <row r="472" spans="1:1" ht="15.75" customHeight="1" x14ac:dyDescent="0.35">
      <c r="A472" s="9"/>
    </row>
    <row r="473" spans="1:1" ht="15.75" customHeight="1" x14ac:dyDescent="0.35">
      <c r="A473" s="9"/>
    </row>
    <row r="474" spans="1:1" ht="15.75" customHeight="1" x14ac:dyDescent="0.35">
      <c r="A474" s="9"/>
    </row>
    <row r="475" spans="1:1" ht="15.75" customHeight="1" x14ac:dyDescent="0.35">
      <c r="A475" s="9"/>
    </row>
    <row r="476" spans="1:1" ht="15.75" customHeight="1" x14ac:dyDescent="0.35">
      <c r="A476" s="9"/>
    </row>
    <row r="477" spans="1:1" ht="15.75" customHeight="1" x14ac:dyDescent="0.35">
      <c r="A477" s="9"/>
    </row>
    <row r="478" spans="1:1" ht="15.75" customHeight="1" x14ac:dyDescent="0.35">
      <c r="A478" s="9"/>
    </row>
    <row r="479" spans="1:1" ht="15.75" customHeight="1" x14ac:dyDescent="0.35">
      <c r="A479" s="9"/>
    </row>
    <row r="480" spans="1:1" ht="15.75" customHeight="1" x14ac:dyDescent="0.35">
      <c r="A480" s="9"/>
    </row>
    <row r="481" spans="1:1" ht="15.75" customHeight="1" x14ac:dyDescent="0.35">
      <c r="A481" s="9"/>
    </row>
    <row r="482" spans="1:1" ht="15.75" customHeight="1" x14ac:dyDescent="0.35">
      <c r="A482" s="9"/>
    </row>
    <row r="483" spans="1:1" ht="15.75" customHeight="1" x14ac:dyDescent="0.35">
      <c r="A483" s="9"/>
    </row>
    <row r="484" spans="1:1" ht="15.75" customHeight="1" x14ac:dyDescent="0.35">
      <c r="A484" s="9"/>
    </row>
    <row r="485" spans="1:1" ht="15.75" customHeight="1" x14ac:dyDescent="0.35">
      <c r="A485" s="9"/>
    </row>
    <row r="486" spans="1:1" ht="15.75" customHeight="1" x14ac:dyDescent="0.35">
      <c r="A486" s="9"/>
    </row>
    <row r="487" spans="1:1" ht="15.75" customHeight="1" x14ac:dyDescent="0.35">
      <c r="A487" s="9"/>
    </row>
    <row r="488" spans="1:1" ht="15.75" customHeight="1" x14ac:dyDescent="0.35">
      <c r="A488" s="9"/>
    </row>
    <row r="489" spans="1:1" ht="15.75" customHeight="1" x14ac:dyDescent="0.35">
      <c r="A489" s="9"/>
    </row>
    <row r="490" spans="1:1" ht="15.75" customHeight="1" x14ac:dyDescent="0.35">
      <c r="A490" s="9"/>
    </row>
    <row r="491" spans="1:1" ht="15.75" customHeight="1" x14ac:dyDescent="0.35">
      <c r="A491" s="9"/>
    </row>
    <row r="492" spans="1:1" ht="15.75" customHeight="1" x14ac:dyDescent="0.35">
      <c r="A492" s="9"/>
    </row>
    <row r="493" spans="1:1" ht="15.75" customHeight="1" x14ac:dyDescent="0.35">
      <c r="A493" s="9"/>
    </row>
    <row r="494" spans="1:1" ht="15.75" customHeight="1" x14ac:dyDescent="0.35">
      <c r="A494" s="9"/>
    </row>
    <row r="495" spans="1:1" ht="15.75" customHeight="1" x14ac:dyDescent="0.35">
      <c r="A495" s="9"/>
    </row>
    <row r="496" spans="1:1" ht="15.75" customHeight="1" x14ac:dyDescent="0.35">
      <c r="A496" s="9"/>
    </row>
    <row r="497" spans="1:1" ht="15.75" customHeight="1" x14ac:dyDescent="0.35">
      <c r="A497" s="9"/>
    </row>
    <row r="498" spans="1:1" ht="15.75" customHeight="1" x14ac:dyDescent="0.35">
      <c r="A498" s="9"/>
    </row>
    <row r="499" spans="1:1" ht="15.75" customHeight="1" x14ac:dyDescent="0.35">
      <c r="A499" s="9"/>
    </row>
    <row r="500" spans="1:1" ht="15.75" customHeight="1" x14ac:dyDescent="0.35">
      <c r="A500" s="9"/>
    </row>
    <row r="501" spans="1:1" ht="15.75" customHeight="1" x14ac:dyDescent="0.35">
      <c r="A501" s="9"/>
    </row>
    <row r="502" spans="1:1" ht="15.75" customHeight="1" x14ac:dyDescent="0.35">
      <c r="A502" s="9"/>
    </row>
    <row r="503" spans="1:1" ht="15.75" customHeight="1" x14ac:dyDescent="0.35">
      <c r="A503" s="9"/>
    </row>
    <row r="504" spans="1:1" ht="15.75" customHeight="1" x14ac:dyDescent="0.35">
      <c r="A504" s="9"/>
    </row>
    <row r="505" spans="1:1" ht="15.75" customHeight="1" x14ac:dyDescent="0.35">
      <c r="A505" s="9"/>
    </row>
    <row r="506" spans="1:1" ht="15.75" customHeight="1" x14ac:dyDescent="0.35">
      <c r="A506" s="9"/>
    </row>
    <row r="507" spans="1:1" ht="15.75" customHeight="1" x14ac:dyDescent="0.35">
      <c r="A507" s="9"/>
    </row>
    <row r="508" spans="1:1" ht="15.75" customHeight="1" x14ac:dyDescent="0.35">
      <c r="A508" s="9"/>
    </row>
    <row r="509" spans="1:1" ht="15.75" customHeight="1" x14ac:dyDescent="0.35">
      <c r="A509" s="9"/>
    </row>
    <row r="510" spans="1:1" ht="15.75" customHeight="1" x14ac:dyDescent="0.35">
      <c r="A510" s="9"/>
    </row>
    <row r="511" spans="1:1" ht="15.75" customHeight="1" x14ac:dyDescent="0.35">
      <c r="A511" s="9"/>
    </row>
    <row r="512" spans="1:1" ht="15.75" customHeight="1" x14ac:dyDescent="0.35">
      <c r="A512" s="9"/>
    </row>
    <row r="513" spans="1:1" ht="15.75" customHeight="1" x14ac:dyDescent="0.35">
      <c r="A513" s="9"/>
    </row>
    <row r="514" spans="1:1" ht="15.75" customHeight="1" x14ac:dyDescent="0.35">
      <c r="A514" s="9"/>
    </row>
    <row r="515" spans="1:1" ht="15.75" customHeight="1" x14ac:dyDescent="0.35">
      <c r="A515" s="9"/>
    </row>
    <row r="516" spans="1:1" ht="15.75" customHeight="1" x14ac:dyDescent="0.35">
      <c r="A516" s="9"/>
    </row>
    <row r="517" spans="1:1" ht="15.75" customHeight="1" x14ac:dyDescent="0.35">
      <c r="A517" s="9"/>
    </row>
    <row r="518" spans="1:1" ht="15.75" customHeight="1" x14ac:dyDescent="0.35">
      <c r="A518" s="9"/>
    </row>
    <row r="519" spans="1:1" ht="15.75" customHeight="1" x14ac:dyDescent="0.35">
      <c r="A519" s="9"/>
    </row>
    <row r="520" spans="1:1" ht="15.75" customHeight="1" x14ac:dyDescent="0.35">
      <c r="A520" s="9"/>
    </row>
    <row r="521" spans="1:1" ht="15.75" customHeight="1" x14ac:dyDescent="0.35">
      <c r="A521" s="9"/>
    </row>
    <row r="522" spans="1:1" ht="15.75" customHeight="1" x14ac:dyDescent="0.35">
      <c r="A522" s="9"/>
    </row>
    <row r="523" spans="1:1" ht="15.75" customHeight="1" x14ac:dyDescent="0.35">
      <c r="A523" s="9"/>
    </row>
    <row r="524" spans="1:1" ht="15.75" customHeight="1" x14ac:dyDescent="0.35">
      <c r="A524" s="9"/>
    </row>
    <row r="525" spans="1:1" ht="15.75" customHeight="1" x14ac:dyDescent="0.35">
      <c r="A525" s="9"/>
    </row>
    <row r="526" spans="1:1" ht="15.75" customHeight="1" x14ac:dyDescent="0.35">
      <c r="A526" s="9"/>
    </row>
    <row r="527" spans="1:1" ht="15.75" customHeight="1" x14ac:dyDescent="0.35">
      <c r="A527" s="9"/>
    </row>
    <row r="528" spans="1:1" ht="15.75" customHeight="1" x14ac:dyDescent="0.35">
      <c r="A528" s="9"/>
    </row>
    <row r="529" spans="1:1" ht="15.75" customHeight="1" x14ac:dyDescent="0.35">
      <c r="A529" s="9"/>
    </row>
    <row r="530" spans="1:1" ht="15.75" customHeight="1" x14ac:dyDescent="0.35">
      <c r="A530" s="9"/>
    </row>
    <row r="531" spans="1:1" ht="15.75" customHeight="1" x14ac:dyDescent="0.35">
      <c r="A531" s="9"/>
    </row>
    <row r="532" spans="1:1" ht="15.75" customHeight="1" x14ac:dyDescent="0.35">
      <c r="A532" s="9"/>
    </row>
    <row r="533" spans="1:1" ht="15.75" customHeight="1" x14ac:dyDescent="0.35">
      <c r="A533" s="9"/>
    </row>
    <row r="534" spans="1:1" ht="15.75" customHeight="1" x14ac:dyDescent="0.35">
      <c r="A534" s="9"/>
    </row>
    <row r="535" spans="1:1" ht="15.75" customHeight="1" x14ac:dyDescent="0.35">
      <c r="A535" s="9"/>
    </row>
    <row r="536" spans="1:1" ht="15.75" customHeight="1" x14ac:dyDescent="0.35">
      <c r="A536" s="9"/>
    </row>
    <row r="537" spans="1:1" ht="15.75" customHeight="1" x14ac:dyDescent="0.35">
      <c r="A537" s="9"/>
    </row>
    <row r="538" spans="1:1" ht="15.75" customHeight="1" x14ac:dyDescent="0.35">
      <c r="A538" s="9"/>
    </row>
    <row r="539" spans="1:1" ht="15.75" customHeight="1" x14ac:dyDescent="0.35">
      <c r="A539" s="9"/>
    </row>
    <row r="540" spans="1:1" ht="15.75" customHeight="1" x14ac:dyDescent="0.35">
      <c r="A540" s="9"/>
    </row>
    <row r="541" spans="1:1" ht="15.75" customHeight="1" x14ac:dyDescent="0.35">
      <c r="A541" s="9"/>
    </row>
    <row r="542" spans="1:1" ht="15.75" customHeight="1" x14ac:dyDescent="0.35">
      <c r="A542" s="9"/>
    </row>
    <row r="543" spans="1:1" ht="15.75" customHeight="1" x14ac:dyDescent="0.35">
      <c r="A543" s="9"/>
    </row>
    <row r="544" spans="1:1" ht="15.75" customHeight="1" x14ac:dyDescent="0.35">
      <c r="A544" s="9"/>
    </row>
    <row r="545" spans="1:1" ht="15.75" customHeight="1" x14ac:dyDescent="0.35">
      <c r="A545" s="9"/>
    </row>
    <row r="546" spans="1:1" ht="15.75" customHeight="1" x14ac:dyDescent="0.35">
      <c r="A546" s="9"/>
    </row>
    <row r="547" spans="1:1" ht="15.75" customHeight="1" x14ac:dyDescent="0.35">
      <c r="A547" s="9"/>
    </row>
    <row r="548" spans="1:1" ht="15.75" customHeight="1" x14ac:dyDescent="0.35">
      <c r="A548" s="9"/>
    </row>
    <row r="549" spans="1:1" ht="15.75" customHeight="1" x14ac:dyDescent="0.35">
      <c r="A549" s="9"/>
    </row>
    <row r="550" spans="1:1" ht="15.75" customHeight="1" x14ac:dyDescent="0.35">
      <c r="A550" s="9"/>
    </row>
    <row r="551" spans="1:1" ht="15.75" customHeight="1" x14ac:dyDescent="0.35">
      <c r="A551" s="9"/>
    </row>
    <row r="552" spans="1:1" ht="15.75" customHeight="1" x14ac:dyDescent="0.35">
      <c r="A552" s="9"/>
    </row>
    <row r="553" spans="1:1" ht="15.75" customHeight="1" x14ac:dyDescent="0.35">
      <c r="A553" s="9"/>
    </row>
    <row r="554" spans="1:1" ht="15.75" customHeight="1" x14ac:dyDescent="0.35">
      <c r="A554" s="9"/>
    </row>
    <row r="555" spans="1:1" ht="15.75" customHeight="1" x14ac:dyDescent="0.35">
      <c r="A555" s="9"/>
    </row>
    <row r="556" spans="1:1" ht="15.75" customHeight="1" x14ac:dyDescent="0.35">
      <c r="A556" s="9"/>
    </row>
    <row r="557" spans="1:1" ht="15.75" customHeight="1" x14ac:dyDescent="0.35">
      <c r="A557" s="9"/>
    </row>
    <row r="558" spans="1:1" ht="15.75" customHeight="1" x14ac:dyDescent="0.35">
      <c r="A558" s="9"/>
    </row>
    <row r="559" spans="1:1" ht="15.75" customHeight="1" x14ac:dyDescent="0.35">
      <c r="A559" s="9"/>
    </row>
    <row r="560" spans="1:1" ht="15.75" customHeight="1" x14ac:dyDescent="0.35">
      <c r="A560" s="9"/>
    </row>
    <row r="561" spans="1:1" ht="15.75" customHeight="1" x14ac:dyDescent="0.35">
      <c r="A561" s="9"/>
    </row>
    <row r="562" spans="1:1" ht="15.75" customHeight="1" x14ac:dyDescent="0.35">
      <c r="A562" s="9"/>
    </row>
    <row r="563" spans="1:1" ht="15.75" customHeight="1" x14ac:dyDescent="0.35">
      <c r="A563" s="9"/>
    </row>
    <row r="564" spans="1:1" ht="15.75" customHeight="1" x14ac:dyDescent="0.35">
      <c r="A564" s="9"/>
    </row>
    <row r="565" spans="1:1" ht="15.75" customHeight="1" x14ac:dyDescent="0.35">
      <c r="A565" s="9"/>
    </row>
    <row r="566" spans="1:1" ht="15.75" customHeight="1" x14ac:dyDescent="0.35">
      <c r="A566" s="9"/>
    </row>
    <row r="567" spans="1:1" ht="15.75" customHeight="1" x14ac:dyDescent="0.35">
      <c r="A567" s="9"/>
    </row>
    <row r="568" spans="1:1" ht="15.75" customHeight="1" x14ac:dyDescent="0.35">
      <c r="A568" s="9"/>
    </row>
    <row r="569" spans="1:1" ht="15.75" customHeight="1" x14ac:dyDescent="0.35">
      <c r="A569" s="9"/>
    </row>
    <row r="570" spans="1:1" ht="15.75" customHeight="1" x14ac:dyDescent="0.35">
      <c r="A570" s="9"/>
    </row>
    <row r="571" spans="1:1" ht="15.75" customHeight="1" x14ac:dyDescent="0.35">
      <c r="A571" s="9"/>
    </row>
    <row r="572" spans="1:1" ht="15.75" customHeight="1" x14ac:dyDescent="0.35">
      <c r="A572" s="9"/>
    </row>
    <row r="573" spans="1:1" ht="15.75" customHeight="1" x14ac:dyDescent="0.35">
      <c r="A573" s="9"/>
    </row>
    <row r="574" spans="1:1" ht="15.75" customHeight="1" x14ac:dyDescent="0.35">
      <c r="A574" s="9"/>
    </row>
    <row r="575" spans="1:1" ht="15.75" customHeight="1" x14ac:dyDescent="0.35">
      <c r="A575" s="9"/>
    </row>
    <row r="576" spans="1:1" ht="15.75" customHeight="1" x14ac:dyDescent="0.35">
      <c r="A576" s="9"/>
    </row>
    <row r="577" spans="1:1" ht="15.75" customHeight="1" x14ac:dyDescent="0.35">
      <c r="A577" s="9"/>
    </row>
    <row r="578" spans="1:1" ht="15.75" customHeight="1" x14ac:dyDescent="0.35">
      <c r="A578" s="9"/>
    </row>
    <row r="579" spans="1:1" ht="15.75" customHeight="1" x14ac:dyDescent="0.35">
      <c r="A579" s="9"/>
    </row>
    <row r="580" spans="1:1" ht="15.75" customHeight="1" x14ac:dyDescent="0.35">
      <c r="A580" s="9"/>
    </row>
    <row r="581" spans="1:1" ht="15.75" customHeight="1" x14ac:dyDescent="0.35">
      <c r="A581" s="9"/>
    </row>
    <row r="582" spans="1:1" ht="15.75" customHeight="1" x14ac:dyDescent="0.35">
      <c r="A582" s="9"/>
    </row>
    <row r="583" spans="1:1" ht="15.75" customHeight="1" x14ac:dyDescent="0.35">
      <c r="A583" s="9"/>
    </row>
    <row r="584" spans="1:1" ht="15.75" customHeight="1" x14ac:dyDescent="0.35">
      <c r="A584" s="9"/>
    </row>
    <row r="585" spans="1:1" ht="15.75" customHeight="1" x14ac:dyDescent="0.35">
      <c r="A585" s="9"/>
    </row>
    <row r="586" spans="1:1" ht="15.75" customHeight="1" x14ac:dyDescent="0.35">
      <c r="A586" s="9"/>
    </row>
    <row r="587" spans="1:1" ht="15.75" customHeight="1" x14ac:dyDescent="0.35">
      <c r="A587" s="9"/>
    </row>
    <row r="588" spans="1:1" ht="15.75" customHeight="1" x14ac:dyDescent="0.35">
      <c r="A588" s="9"/>
    </row>
    <row r="589" spans="1:1" ht="15.75" customHeight="1" x14ac:dyDescent="0.35">
      <c r="A589" s="9"/>
    </row>
    <row r="590" spans="1:1" ht="15.75" customHeight="1" x14ac:dyDescent="0.35">
      <c r="A590" s="9"/>
    </row>
    <row r="591" spans="1:1" ht="15.75" customHeight="1" x14ac:dyDescent="0.35">
      <c r="A591" s="9"/>
    </row>
    <row r="592" spans="1:1" ht="15.75" customHeight="1" x14ac:dyDescent="0.35">
      <c r="A592" s="9"/>
    </row>
    <row r="593" spans="1:1" ht="15.75" customHeight="1" x14ac:dyDescent="0.35">
      <c r="A593" s="9"/>
    </row>
    <row r="594" spans="1:1" ht="15.75" customHeight="1" x14ac:dyDescent="0.35">
      <c r="A594" s="9"/>
    </row>
    <row r="595" spans="1:1" ht="15.75" customHeight="1" x14ac:dyDescent="0.35">
      <c r="A595" s="9"/>
    </row>
    <row r="596" spans="1:1" ht="15.75" customHeight="1" x14ac:dyDescent="0.35">
      <c r="A596" s="9"/>
    </row>
    <row r="597" spans="1:1" ht="15.75" customHeight="1" x14ac:dyDescent="0.35">
      <c r="A597" s="9"/>
    </row>
    <row r="598" spans="1:1" ht="15.75" customHeight="1" x14ac:dyDescent="0.35">
      <c r="A598" s="9"/>
    </row>
    <row r="599" spans="1:1" ht="15.75" customHeight="1" x14ac:dyDescent="0.35">
      <c r="A599" s="9"/>
    </row>
    <row r="600" spans="1:1" ht="15.75" customHeight="1" x14ac:dyDescent="0.35">
      <c r="A600" s="9"/>
    </row>
    <row r="601" spans="1:1" ht="15.75" customHeight="1" x14ac:dyDescent="0.35">
      <c r="A601" s="9"/>
    </row>
    <row r="602" spans="1:1" ht="15.75" customHeight="1" x14ac:dyDescent="0.35">
      <c r="A602" s="9"/>
    </row>
    <row r="603" spans="1:1" ht="15.75" customHeight="1" x14ac:dyDescent="0.35">
      <c r="A603" s="9"/>
    </row>
    <row r="604" spans="1:1" ht="15.75" customHeight="1" x14ac:dyDescent="0.35">
      <c r="A604" s="9"/>
    </row>
    <row r="605" spans="1:1" ht="15.75" customHeight="1" x14ac:dyDescent="0.35">
      <c r="A605" s="9"/>
    </row>
    <row r="606" spans="1:1" ht="15.75" customHeight="1" x14ac:dyDescent="0.35">
      <c r="A606" s="9"/>
    </row>
    <row r="607" spans="1:1" ht="15.75" customHeight="1" x14ac:dyDescent="0.35">
      <c r="A607" s="9"/>
    </row>
    <row r="608" spans="1:1" ht="15.75" customHeight="1" x14ac:dyDescent="0.35">
      <c r="A608" s="9"/>
    </row>
    <row r="609" spans="1:1" ht="15.75" customHeight="1" x14ac:dyDescent="0.35">
      <c r="A609" s="9"/>
    </row>
    <row r="610" spans="1:1" ht="15.75" customHeight="1" x14ac:dyDescent="0.35">
      <c r="A610" s="9"/>
    </row>
    <row r="611" spans="1:1" ht="15.75" customHeight="1" x14ac:dyDescent="0.35">
      <c r="A611" s="9"/>
    </row>
    <row r="612" spans="1:1" ht="15.75" customHeight="1" x14ac:dyDescent="0.35">
      <c r="A612" s="9"/>
    </row>
    <row r="613" spans="1:1" ht="15.75" customHeight="1" x14ac:dyDescent="0.35">
      <c r="A613" s="9"/>
    </row>
    <row r="614" spans="1:1" ht="15.75" customHeight="1" x14ac:dyDescent="0.35">
      <c r="A614" s="9"/>
    </row>
    <row r="615" spans="1:1" ht="15.75" customHeight="1" x14ac:dyDescent="0.35">
      <c r="A615" s="9"/>
    </row>
    <row r="616" spans="1:1" ht="15.75" customHeight="1" x14ac:dyDescent="0.35">
      <c r="A616" s="9"/>
    </row>
    <row r="617" spans="1:1" ht="15.75" customHeight="1" x14ac:dyDescent="0.35">
      <c r="A617" s="9"/>
    </row>
    <row r="618" spans="1:1" ht="15.75" customHeight="1" x14ac:dyDescent="0.35">
      <c r="A618" s="9"/>
    </row>
    <row r="619" spans="1:1" ht="15.75" customHeight="1" x14ac:dyDescent="0.35">
      <c r="A619" s="9"/>
    </row>
    <row r="620" spans="1:1" ht="15.75" customHeight="1" x14ac:dyDescent="0.35">
      <c r="A620" s="9"/>
    </row>
    <row r="621" spans="1:1" ht="15.75" customHeight="1" x14ac:dyDescent="0.35">
      <c r="A621" s="9"/>
    </row>
    <row r="622" spans="1:1" ht="15.75" customHeight="1" x14ac:dyDescent="0.35">
      <c r="A622" s="9"/>
    </row>
    <row r="623" spans="1:1" ht="15.75" customHeight="1" x14ac:dyDescent="0.35">
      <c r="A623" s="9"/>
    </row>
    <row r="624" spans="1:1" ht="15.75" customHeight="1" x14ac:dyDescent="0.35">
      <c r="A624" s="9"/>
    </row>
    <row r="625" spans="1:1" ht="15.75" customHeight="1" x14ac:dyDescent="0.35">
      <c r="A625" s="9"/>
    </row>
    <row r="626" spans="1:1" ht="15.75" customHeight="1" x14ac:dyDescent="0.35">
      <c r="A626" s="9"/>
    </row>
    <row r="627" spans="1:1" ht="15.75" customHeight="1" x14ac:dyDescent="0.35">
      <c r="A627" s="9"/>
    </row>
    <row r="628" spans="1:1" ht="15.75" customHeight="1" x14ac:dyDescent="0.35">
      <c r="A628" s="9"/>
    </row>
    <row r="629" spans="1:1" ht="15.75" customHeight="1" x14ac:dyDescent="0.35">
      <c r="A629" s="9"/>
    </row>
    <row r="630" spans="1:1" ht="15.75" customHeight="1" x14ac:dyDescent="0.35">
      <c r="A630" s="9"/>
    </row>
    <row r="631" spans="1:1" ht="15.75" customHeight="1" x14ac:dyDescent="0.35">
      <c r="A631" s="9"/>
    </row>
    <row r="632" spans="1:1" ht="15.75" customHeight="1" x14ac:dyDescent="0.35">
      <c r="A632" s="9"/>
    </row>
    <row r="633" spans="1:1" ht="15.75" customHeight="1" x14ac:dyDescent="0.35">
      <c r="A633" s="9"/>
    </row>
    <row r="634" spans="1:1" ht="15.75" customHeight="1" x14ac:dyDescent="0.35">
      <c r="A634" s="9"/>
    </row>
    <row r="635" spans="1:1" ht="15.75" customHeight="1" x14ac:dyDescent="0.35">
      <c r="A635" s="9"/>
    </row>
    <row r="636" spans="1:1" ht="15.75" customHeight="1" x14ac:dyDescent="0.35">
      <c r="A636" s="9"/>
    </row>
    <row r="637" spans="1:1" ht="15.75" customHeight="1" x14ac:dyDescent="0.35">
      <c r="A637" s="9"/>
    </row>
    <row r="638" spans="1:1" ht="15.75" customHeight="1" x14ac:dyDescent="0.35">
      <c r="A638" s="9"/>
    </row>
    <row r="639" spans="1:1" ht="15.75" customHeight="1" x14ac:dyDescent="0.35">
      <c r="A639" s="9"/>
    </row>
    <row r="640" spans="1:1" ht="15.75" customHeight="1" x14ac:dyDescent="0.35">
      <c r="A640" s="9"/>
    </row>
    <row r="641" spans="1:1" ht="15.75" customHeight="1" x14ac:dyDescent="0.35">
      <c r="A641" s="9"/>
    </row>
    <row r="642" spans="1:1" ht="15.75" customHeight="1" x14ac:dyDescent="0.35">
      <c r="A642" s="9"/>
    </row>
    <row r="643" spans="1:1" ht="15.75" customHeight="1" x14ac:dyDescent="0.35">
      <c r="A643" s="9"/>
    </row>
    <row r="644" spans="1:1" ht="15.75" customHeight="1" x14ac:dyDescent="0.35">
      <c r="A644" s="9"/>
    </row>
    <row r="645" spans="1:1" ht="15.75" customHeight="1" x14ac:dyDescent="0.35">
      <c r="A645" s="9"/>
    </row>
    <row r="646" spans="1:1" ht="15.75" customHeight="1" x14ac:dyDescent="0.35">
      <c r="A646" s="9"/>
    </row>
    <row r="647" spans="1:1" ht="15.75" customHeight="1" x14ac:dyDescent="0.35">
      <c r="A647" s="9"/>
    </row>
    <row r="648" spans="1:1" ht="15.75" customHeight="1" x14ac:dyDescent="0.35">
      <c r="A648" s="9"/>
    </row>
    <row r="649" spans="1:1" ht="15.75" customHeight="1" x14ac:dyDescent="0.35">
      <c r="A649" s="9"/>
    </row>
    <row r="650" spans="1:1" ht="15.75" customHeight="1" x14ac:dyDescent="0.35">
      <c r="A650" s="9"/>
    </row>
    <row r="651" spans="1:1" ht="15.75" customHeight="1" x14ac:dyDescent="0.35">
      <c r="A651" s="9"/>
    </row>
    <row r="652" spans="1:1" ht="15.75" customHeight="1" x14ac:dyDescent="0.35">
      <c r="A652" s="9"/>
    </row>
    <row r="653" spans="1:1" ht="15.75" customHeight="1" x14ac:dyDescent="0.35">
      <c r="A653" s="9"/>
    </row>
    <row r="654" spans="1:1" ht="15.75" customHeight="1" x14ac:dyDescent="0.35">
      <c r="A654" s="9"/>
    </row>
    <row r="655" spans="1:1" ht="15.75" customHeight="1" x14ac:dyDescent="0.35">
      <c r="A655" s="9"/>
    </row>
    <row r="656" spans="1:1" ht="15.75" customHeight="1" x14ac:dyDescent="0.35">
      <c r="A656" s="9"/>
    </row>
    <row r="657" spans="1:1" ht="15.75" customHeight="1" x14ac:dyDescent="0.35">
      <c r="A657" s="9"/>
    </row>
    <row r="658" spans="1:1" ht="15.75" customHeight="1" x14ac:dyDescent="0.35">
      <c r="A658" s="9"/>
    </row>
    <row r="659" spans="1:1" ht="15.75" customHeight="1" x14ac:dyDescent="0.35">
      <c r="A659" s="9"/>
    </row>
    <row r="660" spans="1:1" ht="15.75" customHeight="1" x14ac:dyDescent="0.35">
      <c r="A660" s="9"/>
    </row>
    <row r="661" spans="1:1" ht="15.75" customHeight="1" x14ac:dyDescent="0.35">
      <c r="A661" s="9"/>
    </row>
    <row r="662" spans="1:1" ht="15.75" customHeight="1" x14ac:dyDescent="0.35">
      <c r="A662" s="9"/>
    </row>
    <row r="663" spans="1:1" ht="15.75" customHeight="1" x14ac:dyDescent="0.35">
      <c r="A663" s="9"/>
    </row>
    <row r="664" spans="1:1" ht="15.75" customHeight="1" x14ac:dyDescent="0.35">
      <c r="A664" s="9"/>
    </row>
    <row r="665" spans="1:1" ht="15.75" customHeight="1" x14ac:dyDescent="0.35">
      <c r="A665" s="9"/>
    </row>
    <row r="666" spans="1:1" ht="15.75" customHeight="1" x14ac:dyDescent="0.35">
      <c r="A666" s="9"/>
    </row>
    <row r="667" spans="1:1" ht="15.75" customHeight="1" x14ac:dyDescent="0.35">
      <c r="A667" s="9"/>
    </row>
    <row r="668" spans="1:1" ht="15.75" customHeight="1" x14ac:dyDescent="0.35">
      <c r="A668" s="9"/>
    </row>
    <row r="669" spans="1:1" ht="15.75" customHeight="1" x14ac:dyDescent="0.35">
      <c r="A669" s="9"/>
    </row>
    <row r="670" spans="1:1" ht="15.75" customHeight="1" x14ac:dyDescent="0.35">
      <c r="A670" s="9"/>
    </row>
    <row r="671" spans="1:1" ht="15.75" customHeight="1" x14ac:dyDescent="0.35">
      <c r="A671" s="9"/>
    </row>
    <row r="672" spans="1:1" ht="15.75" customHeight="1" x14ac:dyDescent="0.35">
      <c r="A672" s="9"/>
    </row>
    <row r="673" spans="1:1" ht="15.75" customHeight="1" x14ac:dyDescent="0.35">
      <c r="A673" s="9"/>
    </row>
    <row r="674" spans="1:1" ht="15.75" customHeight="1" x14ac:dyDescent="0.35">
      <c r="A674" s="9"/>
    </row>
    <row r="675" spans="1:1" ht="15.75" customHeight="1" x14ac:dyDescent="0.35">
      <c r="A675" s="9"/>
    </row>
    <row r="676" spans="1:1" ht="15.75" customHeight="1" x14ac:dyDescent="0.35">
      <c r="A676" s="9"/>
    </row>
    <row r="677" spans="1:1" ht="15.75" customHeight="1" x14ac:dyDescent="0.35">
      <c r="A677" s="9"/>
    </row>
    <row r="678" spans="1:1" ht="15.75" customHeight="1" x14ac:dyDescent="0.35">
      <c r="A678" s="9"/>
    </row>
    <row r="679" spans="1:1" ht="15.75" customHeight="1" x14ac:dyDescent="0.35">
      <c r="A679" s="9"/>
    </row>
    <row r="680" spans="1:1" ht="15.75" customHeight="1" x14ac:dyDescent="0.35">
      <c r="A680" s="9"/>
    </row>
    <row r="681" spans="1:1" ht="15.75" customHeight="1" x14ac:dyDescent="0.35">
      <c r="A681" s="9"/>
    </row>
    <row r="682" spans="1:1" ht="15.75" customHeight="1" x14ac:dyDescent="0.35">
      <c r="A682" s="9"/>
    </row>
    <row r="683" spans="1:1" ht="15.75" customHeight="1" x14ac:dyDescent="0.35">
      <c r="A683" s="9"/>
    </row>
    <row r="684" spans="1:1" ht="15.75" customHeight="1" x14ac:dyDescent="0.35">
      <c r="A684" s="9"/>
    </row>
    <row r="685" spans="1:1" ht="15.75" customHeight="1" x14ac:dyDescent="0.35">
      <c r="A685" s="9"/>
    </row>
    <row r="686" spans="1:1" ht="15.75" customHeight="1" x14ac:dyDescent="0.35">
      <c r="A686" s="9"/>
    </row>
    <row r="687" spans="1:1" ht="15.75" customHeight="1" x14ac:dyDescent="0.35">
      <c r="A687" s="9"/>
    </row>
    <row r="688" spans="1:1" ht="15.75" customHeight="1" x14ac:dyDescent="0.35">
      <c r="A688" s="9"/>
    </row>
    <row r="689" spans="1:1" ht="15.75" customHeight="1" x14ac:dyDescent="0.35">
      <c r="A689" s="9"/>
    </row>
    <row r="690" spans="1:1" ht="15.75" customHeight="1" x14ac:dyDescent="0.35">
      <c r="A690" s="9"/>
    </row>
    <row r="691" spans="1:1" ht="15.75" customHeight="1" x14ac:dyDescent="0.35">
      <c r="A691" s="9"/>
    </row>
    <row r="692" spans="1:1" ht="15.75" customHeight="1" x14ac:dyDescent="0.35">
      <c r="A692" s="9"/>
    </row>
    <row r="693" spans="1:1" ht="15.75" customHeight="1" x14ac:dyDescent="0.35">
      <c r="A693" s="9"/>
    </row>
    <row r="694" spans="1:1" ht="15.75" customHeight="1" x14ac:dyDescent="0.35">
      <c r="A694" s="9"/>
    </row>
    <row r="695" spans="1:1" ht="15.75" customHeight="1" x14ac:dyDescent="0.35">
      <c r="A695" s="9"/>
    </row>
    <row r="696" spans="1:1" ht="15.75" customHeight="1" x14ac:dyDescent="0.35">
      <c r="A696" s="9"/>
    </row>
    <row r="697" spans="1:1" ht="15.75" customHeight="1" x14ac:dyDescent="0.35">
      <c r="A697" s="9"/>
    </row>
    <row r="698" spans="1:1" ht="15.75" customHeight="1" x14ac:dyDescent="0.35">
      <c r="A698" s="9"/>
    </row>
    <row r="699" spans="1:1" ht="15.75" customHeight="1" x14ac:dyDescent="0.35">
      <c r="A699" s="9"/>
    </row>
    <row r="700" spans="1:1" ht="15.75" customHeight="1" x14ac:dyDescent="0.35">
      <c r="A700" s="9"/>
    </row>
    <row r="701" spans="1:1" ht="15.75" customHeight="1" x14ac:dyDescent="0.35">
      <c r="A701" s="9"/>
    </row>
    <row r="702" spans="1:1" ht="15.75" customHeight="1" x14ac:dyDescent="0.35">
      <c r="A702" s="9"/>
    </row>
    <row r="703" spans="1:1" ht="15.75" customHeight="1" x14ac:dyDescent="0.35">
      <c r="A703" s="9"/>
    </row>
    <row r="704" spans="1:1" ht="15.75" customHeight="1" x14ac:dyDescent="0.35">
      <c r="A704" s="9"/>
    </row>
    <row r="705" spans="1:1" ht="15.75" customHeight="1" x14ac:dyDescent="0.35">
      <c r="A705" s="9"/>
    </row>
    <row r="706" spans="1:1" ht="15.75" customHeight="1" x14ac:dyDescent="0.35">
      <c r="A706" s="9"/>
    </row>
    <row r="707" spans="1:1" ht="15.75" customHeight="1" x14ac:dyDescent="0.35">
      <c r="A707" s="9"/>
    </row>
    <row r="708" spans="1:1" ht="15.75" customHeight="1" x14ac:dyDescent="0.35">
      <c r="A708" s="9"/>
    </row>
    <row r="709" spans="1:1" ht="15.75" customHeight="1" x14ac:dyDescent="0.35">
      <c r="A709" s="9"/>
    </row>
    <row r="710" spans="1:1" ht="15.75" customHeight="1" x14ac:dyDescent="0.35">
      <c r="A710" s="9"/>
    </row>
    <row r="711" spans="1:1" ht="15.75" customHeight="1" x14ac:dyDescent="0.35">
      <c r="A711" s="9"/>
    </row>
    <row r="712" spans="1:1" ht="15.75" customHeight="1" x14ac:dyDescent="0.35">
      <c r="A712" s="9"/>
    </row>
    <row r="713" spans="1:1" ht="15.75" customHeight="1" x14ac:dyDescent="0.35">
      <c r="A713" s="9"/>
    </row>
    <row r="714" spans="1:1" ht="15.75" customHeight="1" x14ac:dyDescent="0.35">
      <c r="A714" s="9"/>
    </row>
    <row r="715" spans="1:1" ht="15.75" customHeight="1" x14ac:dyDescent="0.35">
      <c r="A715" s="9"/>
    </row>
    <row r="716" spans="1:1" ht="15.75" customHeight="1" x14ac:dyDescent="0.35">
      <c r="A716" s="9"/>
    </row>
    <row r="717" spans="1:1" ht="15.75" customHeight="1" x14ac:dyDescent="0.35">
      <c r="A717" s="9"/>
    </row>
    <row r="718" spans="1:1" ht="15.75" customHeight="1" x14ac:dyDescent="0.35">
      <c r="A718" s="9"/>
    </row>
    <row r="719" spans="1:1" ht="15.75" customHeight="1" x14ac:dyDescent="0.35">
      <c r="A719" s="9"/>
    </row>
    <row r="720" spans="1:1" ht="15.75" customHeight="1" x14ac:dyDescent="0.35">
      <c r="A720" s="9"/>
    </row>
    <row r="721" spans="1:1" ht="15.75" customHeight="1" x14ac:dyDescent="0.35">
      <c r="A721" s="9"/>
    </row>
    <row r="722" spans="1:1" ht="15.75" customHeight="1" x14ac:dyDescent="0.35">
      <c r="A722" s="9"/>
    </row>
    <row r="723" spans="1:1" ht="15.75" customHeight="1" x14ac:dyDescent="0.35">
      <c r="A723" s="9"/>
    </row>
    <row r="724" spans="1:1" ht="15.75" customHeight="1" x14ac:dyDescent="0.35">
      <c r="A724" s="9"/>
    </row>
    <row r="725" spans="1:1" ht="15.75" customHeight="1" x14ac:dyDescent="0.35">
      <c r="A725" s="9"/>
    </row>
    <row r="726" spans="1:1" ht="15.75" customHeight="1" x14ac:dyDescent="0.35">
      <c r="A726" s="9"/>
    </row>
    <row r="727" spans="1:1" ht="15.75" customHeight="1" x14ac:dyDescent="0.35">
      <c r="A727" s="9"/>
    </row>
    <row r="728" spans="1:1" ht="15.75" customHeight="1" x14ac:dyDescent="0.35">
      <c r="A728" s="9"/>
    </row>
    <row r="729" spans="1:1" ht="15.75" customHeight="1" x14ac:dyDescent="0.35">
      <c r="A729" s="9"/>
    </row>
    <row r="730" spans="1:1" ht="15.75" customHeight="1" x14ac:dyDescent="0.35">
      <c r="A730" s="9"/>
    </row>
    <row r="731" spans="1:1" ht="15.75" customHeight="1" x14ac:dyDescent="0.35">
      <c r="A731" s="9"/>
    </row>
    <row r="732" spans="1:1" ht="15.75" customHeight="1" x14ac:dyDescent="0.35">
      <c r="A732" s="9"/>
    </row>
    <row r="733" spans="1:1" ht="15.75" customHeight="1" x14ac:dyDescent="0.35">
      <c r="A733" s="9"/>
    </row>
    <row r="734" spans="1:1" ht="15.75" customHeight="1" x14ac:dyDescent="0.35">
      <c r="A734" s="9"/>
    </row>
    <row r="735" spans="1:1" ht="15.75" customHeight="1" x14ac:dyDescent="0.35">
      <c r="A735" s="9"/>
    </row>
    <row r="736" spans="1:1" ht="15.75" customHeight="1" x14ac:dyDescent="0.35">
      <c r="A736" s="9"/>
    </row>
    <row r="737" spans="1:1" ht="15.75" customHeight="1" x14ac:dyDescent="0.35">
      <c r="A737" s="9"/>
    </row>
    <row r="738" spans="1:1" ht="15.75" customHeight="1" x14ac:dyDescent="0.35">
      <c r="A738" s="9"/>
    </row>
    <row r="739" spans="1:1" ht="15.75" customHeight="1" x14ac:dyDescent="0.35">
      <c r="A739" s="9"/>
    </row>
    <row r="740" spans="1:1" ht="15.75" customHeight="1" x14ac:dyDescent="0.35">
      <c r="A740" s="9"/>
    </row>
    <row r="741" spans="1:1" ht="15.75" customHeight="1" x14ac:dyDescent="0.35">
      <c r="A741" s="9"/>
    </row>
    <row r="742" spans="1:1" ht="15.75" customHeight="1" x14ac:dyDescent="0.35">
      <c r="A742" s="9"/>
    </row>
    <row r="743" spans="1:1" ht="15.75" customHeight="1" x14ac:dyDescent="0.35">
      <c r="A743" s="9"/>
    </row>
    <row r="744" spans="1:1" ht="15.75" customHeight="1" x14ac:dyDescent="0.35">
      <c r="A744" s="9"/>
    </row>
    <row r="745" spans="1:1" ht="15.75" customHeight="1" x14ac:dyDescent="0.35">
      <c r="A745" s="9"/>
    </row>
    <row r="746" spans="1:1" ht="15.75" customHeight="1" x14ac:dyDescent="0.35">
      <c r="A746" s="9"/>
    </row>
    <row r="747" spans="1:1" ht="15.75" customHeight="1" x14ac:dyDescent="0.35">
      <c r="A747" s="9"/>
    </row>
    <row r="748" spans="1:1" ht="15.75" customHeight="1" x14ac:dyDescent="0.35">
      <c r="A748" s="9"/>
    </row>
    <row r="749" spans="1:1" ht="15.75" customHeight="1" x14ac:dyDescent="0.35">
      <c r="A749" s="9"/>
    </row>
    <row r="750" spans="1:1" ht="15.75" customHeight="1" x14ac:dyDescent="0.35">
      <c r="A750" s="9"/>
    </row>
    <row r="751" spans="1:1" ht="15.75" customHeight="1" x14ac:dyDescent="0.35">
      <c r="A751" s="9"/>
    </row>
    <row r="752" spans="1:1" ht="15.75" customHeight="1" x14ac:dyDescent="0.35">
      <c r="A752" s="9"/>
    </row>
    <row r="753" spans="1:1" ht="15.75" customHeight="1" x14ac:dyDescent="0.35">
      <c r="A753" s="9"/>
    </row>
    <row r="754" spans="1:1" ht="15.75" customHeight="1" x14ac:dyDescent="0.35">
      <c r="A754" s="9"/>
    </row>
    <row r="755" spans="1:1" ht="15.75" customHeight="1" x14ac:dyDescent="0.35">
      <c r="A755" s="9"/>
    </row>
    <row r="756" spans="1:1" ht="15.75" customHeight="1" x14ac:dyDescent="0.35">
      <c r="A756" s="9"/>
    </row>
    <row r="757" spans="1:1" ht="15.75" customHeight="1" x14ac:dyDescent="0.35">
      <c r="A757" s="9"/>
    </row>
    <row r="758" spans="1:1" ht="15.75" customHeight="1" x14ac:dyDescent="0.35">
      <c r="A758" s="9"/>
    </row>
    <row r="759" spans="1:1" ht="15.75" customHeight="1" x14ac:dyDescent="0.35">
      <c r="A759" s="9"/>
    </row>
    <row r="760" spans="1:1" ht="15.75" customHeight="1" x14ac:dyDescent="0.35">
      <c r="A760" s="9"/>
    </row>
    <row r="761" spans="1:1" ht="15.75" customHeight="1" x14ac:dyDescent="0.35">
      <c r="A761" s="9"/>
    </row>
    <row r="762" spans="1:1" ht="15.75" customHeight="1" x14ac:dyDescent="0.35">
      <c r="A762" s="9"/>
    </row>
    <row r="763" spans="1:1" ht="15.75" customHeight="1" x14ac:dyDescent="0.35">
      <c r="A763" s="9"/>
    </row>
    <row r="764" spans="1:1" ht="15.75" customHeight="1" x14ac:dyDescent="0.35">
      <c r="A764" s="9"/>
    </row>
    <row r="765" spans="1:1" ht="15.75" customHeight="1" x14ac:dyDescent="0.35">
      <c r="A765" s="9"/>
    </row>
    <row r="766" spans="1:1" ht="15.75" customHeight="1" x14ac:dyDescent="0.35">
      <c r="A766" s="9"/>
    </row>
    <row r="767" spans="1:1" ht="15.75" customHeight="1" x14ac:dyDescent="0.35">
      <c r="A767" s="9"/>
    </row>
    <row r="768" spans="1:1" ht="15.75" customHeight="1" x14ac:dyDescent="0.35">
      <c r="A768" s="9"/>
    </row>
    <row r="769" spans="1:1" ht="15.75" customHeight="1" x14ac:dyDescent="0.35">
      <c r="A769" s="9"/>
    </row>
    <row r="770" spans="1:1" ht="15.75" customHeight="1" x14ac:dyDescent="0.35">
      <c r="A770" s="9"/>
    </row>
    <row r="771" spans="1:1" ht="15.75" customHeight="1" x14ac:dyDescent="0.35">
      <c r="A771" s="9"/>
    </row>
    <row r="772" spans="1:1" ht="15.75" customHeight="1" x14ac:dyDescent="0.35">
      <c r="A772" s="9"/>
    </row>
    <row r="773" spans="1:1" ht="15.75" customHeight="1" x14ac:dyDescent="0.35">
      <c r="A773" s="9"/>
    </row>
    <row r="774" spans="1:1" ht="15.75" customHeight="1" x14ac:dyDescent="0.35">
      <c r="A774" s="9"/>
    </row>
    <row r="775" spans="1:1" ht="15.75" customHeight="1" x14ac:dyDescent="0.35">
      <c r="A775" s="9"/>
    </row>
    <row r="776" spans="1:1" ht="15.75" customHeight="1" x14ac:dyDescent="0.35">
      <c r="A776" s="9"/>
    </row>
    <row r="777" spans="1:1" ht="15.75" customHeight="1" x14ac:dyDescent="0.35">
      <c r="A777" s="9"/>
    </row>
    <row r="778" spans="1:1" ht="15.75" customHeight="1" x14ac:dyDescent="0.35">
      <c r="A778" s="9"/>
    </row>
    <row r="779" spans="1:1" ht="15.75" customHeight="1" x14ac:dyDescent="0.35">
      <c r="A779" s="9"/>
    </row>
    <row r="780" spans="1:1" ht="15.75" customHeight="1" x14ac:dyDescent="0.35">
      <c r="A780" s="9"/>
    </row>
    <row r="781" spans="1:1" ht="15.75" customHeight="1" x14ac:dyDescent="0.35">
      <c r="A781" s="9"/>
    </row>
    <row r="782" spans="1:1" ht="15.75" customHeight="1" x14ac:dyDescent="0.35">
      <c r="A782" s="9"/>
    </row>
    <row r="783" spans="1:1" ht="15.75" customHeight="1" x14ac:dyDescent="0.35">
      <c r="A783" s="9"/>
    </row>
    <row r="784" spans="1:1" ht="15.75" customHeight="1" x14ac:dyDescent="0.35">
      <c r="A784" s="9"/>
    </row>
    <row r="785" spans="1:1" ht="15.75" customHeight="1" x14ac:dyDescent="0.35">
      <c r="A785" s="9"/>
    </row>
    <row r="786" spans="1:1" ht="15.75" customHeight="1" x14ac:dyDescent="0.35">
      <c r="A786" s="9"/>
    </row>
    <row r="787" spans="1:1" ht="15.75" customHeight="1" x14ac:dyDescent="0.35">
      <c r="A787" s="9"/>
    </row>
    <row r="788" spans="1:1" ht="15.75" customHeight="1" x14ac:dyDescent="0.35">
      <c r="A788" s="9"/>
    </row>
    <row r="789" spans="1:1" ht="15.75" customHeight="1" x14ac:dyDescent="0.35">
      <c r="A789" s="9"/>
    </row>
    <row r="790" spans="1:1" ht="15.75" customHeight="1" x14ac:dyDescent="0.35">
      <c r="A790" s="9"/>
    </row>
    <row r="791" spans="1:1" ht="15.75" customHeight="1" x14ac:dyDescent="0.35">
      <c r="A791" s="9"/>
    </row>
    <row r="792" spans="1:1" ht="15.75" customHeight="1" x14ac:dyDescent="0.35">
      <c r="A792" s="9"/>
    </row>
    <row r="793" spans="1:1" ht="15.75" customHeight="1" x14ac:dyDescent="0.35">
      <c r="A793" s="9"/>
    </row>
    <row r="794" spans="1:1" ht="15.75" customHeight="1" x14ac:dyDescent="0.35">
      <c r="A794" s="9"/>
    </row>
    <row r="795" spans="1:1" ht="15.75" customHeight="1" x14ac:dyDescent="0.35">
      <c r="A795" s="9"/>
    </row>
    <row r="796" spans="1:1" ht="15.75" customHeight="1" x14ac:dyDescent="0.35">
      <c r="A796" s="9"/>
    </row>
    <row r="797" spans="1:1" ht="15.75" customHeight="1" x14ac:dyDescent="0.35">
      <c r="A797" s="9"/>
    </row>
    <row r="798" spans="1:1" ht="15.75" customHeight="1" x14ac:dyDescent="0.35">
      <c r="A798" s="9"/>
    </row>
    <row r="799" spans="1:1" ht="15.75" customHeight="1" x14ac:dyDescent="0.35">
      <c r="A799" s="9"/>
    </row>
    <row r="800" spans="1:1" ht="15.75" customHeight="1" x14ac:dyDescent="0.35">
      <c r="A800" s="9"/>
    </row>
    <row r="801" spans="1:1" ht="15.75" customHeight="1" x14ac:dyDescent="0.35">
      <c r="A801" s="9"/>
    </row>
    <row r="802" spans="1:1" ht="15.75" customHeight="1" x14ac:dyDescent="0.35">
      <c r="A802" s="9"/>
    </row>
    <row r="803" spans="1:1" ht="15.75" customHeight="1" x14ac:dyDescent="0.35">
      <c r="A803" s="9"/>
    </row>
    <row r="804" spans="1:1" ht="15.75" customHeight="1" x14ac:dyDescent="0.35">
      <c r="A804" s="9"/>
    </row>
    <row r="805" spans="1:1" ht="15.75" customHeight="1" x14ac:dyDescent="0.35">
      <c r="A805" s="9"/>
    </row>
    <row r="806" spans="1:1" ht="15.75" customHeight="1" x14ac:dyDescent="0.35">
      <c r="A806" s="9"/>
    </row>
    <row r="807" spans="1:1" ht="15.75" customHeight="1" x14ac:dyDescent="0.35">
      <c r="A807" s="9"/>
    </row>
    <row r="808" spans="1:1" ht="15.75" customHeight="1" x14ac:dyDescent="0.35">
      <c r="A808" s="9"/>
    </row>
    <row r="809" spans="1:1" ht="15.75" customHeight="1" x14ac:dyDescent="0.35">
      <c r="A809" s="9"/>
    </row>
    <row r="810" spans="1:1" ht="15.75" customHeight="1" x14ac:dyDescent="0.35">
      <c r="A810" s="9"/>
    </row>
    <row r="811" spans="1:1" ht="15.75" customHeight="1" x14ac:dyDescent="0.35">
      <c r="A811" s="9"/>
    </row>
    <row r="812" spans="1:1" ht="15.75" customHeight="1" x14ac:dyDescent="0.35">
      <c r="A812" s="9"/>
    </row>
    <row r="813" spans="1:1" ht="15.75" customHeight="1" x14ac:dyDescent="0.35">
      <c r="A813" s="9"/>
    </row>
    <row r="814" spans="1:1" ht="15.75" customHeight="1" x14ac:dyDescent="0.35">
      <c r="A814" s="9"/>
    </row>
    <row r="815" spans="1:1" ht="15.75" customHeight="1" x14ac:dyDescent="0.35">
      <c r="A815" s="9"/>
    </row>
    <row r="816" spans="1:1" ht="15.75" customHeight="1" x14ac:dyDescent="0.35">
      <c r="A816" s="9"/>
    </row>
    <row r="817" spans="1:1" ht="15.75" customHeight="1" x14ac:dyDescent="0.35">
      <c r="A817" s="9"/>
    </row>
    <row r="818" spans="1:1" ht="15.75" customHeight="1" x14ac:dyDescent="0.35">
      <c r="A818" s="9"/>
    </row>
    <row r="819" spans="1:1" ht="15.75" customHeight="1" x14ac:dyDescent="0.35">
      <c r="A819" s="9"/>
    </row>
    <row r="820" spans="1:1" ht="15.75" customHeight="1" x14ac:dyDescent="0.35">
      <c r="A820" s="9"/>
    </row>
    <row r="821" spans="1:1" ht="15.75" customHeight="1" x14ac:dyDescent="0.35">
      <c r="A821" s="9"/>
    </row>
    <row r="822" spans="1:1" ht="15.75" customHeight="1" x14ac:dyDescent="0.35">
      <c r="A822" s="9"/>
    </row>
    <row r="823" spans="1:1" ht="15.75" customHeight="1" x14ac:dyDescent="0.35">
      <c r="A823" s="9"/>
    </row>
    <row r="824" spans="1:1" ht="15.75" customHeight="1" x14ac:dyDescent="0.35">
      <c r="A824" s="9"/>
    </row>
    <row r="825" spans="1:1" ht="15.75" customHeight="1" x14ac:dyDescent="0.35">
      <c r="A825" s="9"/>
    </row>
    <row r="826" spans="1:1" ht="15.75" customHeight="1" x14ac:dyDescent="0.35">
      <c r="A826" s="9"/>
    </row>
    <row r="827" spans="1:1" ht="15.75" customHeight="1" x14ac:dyDescent="0.35">
      <c r="A827" s="9"/>
    </row>
    <row r="828" spans="1:1" ht="15.75" customHeight="1" x14ac:dyDescent="0.35">
      <c r="A828" s="9"/>
    </row>
    <row r="829" spans="1:1" ht="15.75" customHeight="1" x14ac:dyDescent="0.35">
      <c r="A829" s="9"/>
    </row>
    <row r="830" spans="1:1" ht="15.75" customHeight="1" x14ac:dyDescent="0.35">
      <c r="A830" s="9"/>
    </row>
    <row r="831" spans="1:1" ht="15.75" customHeight="1" x14ac:dyDescent="0.35">
      <c r="A831" s="9"/>
    </row>
    <row r="832" spans="1:1" ht="15.75" customHeight="1" x14ac:dyDescent="0.35">
      <c r="A832" s="9"/>
    </row>
    <row r="833" spans="1:1" ht="15.75" customHeight="1" x14ac:dyDescent="0.35">
      <c r="A833" s="9"/>
    </row>
    <row r="834" spans="1:1" ht="15.75" customHeight="1" x14ac:dyDescent="0.35">
      <c r="A834" s="9"/>
    </row>
    <row r="835" spans="1:1" ht="15.75" customHeight="1" x14ac:dyDescent="0.35">
      <c r="A835" s="9"/>
    </row>
    <row r="836" spans="1:1" ht="15.75" customHeight="1" x14ac:dyDescent="0.35">
      <c r="A836" s="9"/>
    </row>
    <row r="837" spans="1:1" ht="15.75" customHeight="1" x14ac:dyDescent="0.35">
      <c r="A837" s="9"/>
    </row>
    <row r="838" spans="1:1" ht="15.75" customHeight="1" x14ac:dyDescent="0.35">
      <c r="A838" s="9"/>
    </row>
    <row r="839" spans="1:1" ht="15.75" customHeight="1" x14ac:dyDescent="0.35">
      <c r="A839" s="9"/>
    </row>
    <row r="840" spans="1:1" ht="15.75" customHeight="1" x14ac:dyDescent="0.35">
      <c r="A840" s="9"/>
    </row>
    <row r="841" spans="1:1" ht="15.75" customHeight="1" x14ac:dyDescent="0.35">
      <c r="A841" s="9"/>
    </row>
    <row r="842" spans="1:1" ht="15.75" customHeight="1" x14ac:dyDescent="0.35">
      <c r="A842" s="9"/>
    </row>
    <row r="843" spans="1:1" ht="15.75" customHeight="1" x14ac:dyDescent="0.35">
      <c r="A843" s="9"/>
    </row>
    <row r="844" spans="1:1" ht="15.75" customHeight="1" x14ac:dyDescent="0.35">
      <c r="A844" s="9"/>
    </row>
    <row r="845" spans="1:1" ht="15.75" customHeight="1" x14ac:dyDescent="0.35">
      <c r="A845" s="9"/>
    </row>
    <row r="846" spans="1:1" ht="15.75" customHeight="1" x14ac:dyDescent="0.35">
      <c r="A846" s="9"/>
    </row>
    <row r="847" spans="1:1" ht="15.75" customHeight="1" x14ac:dyDescent="0.35">
      <c r="A847" s="9"/>
    </row>
    <row r="848" spans="1:1" ht="15.75" customHeight="1" x14ac:dyDescent="0.35">
      <c r="A848" s="9"/>
    </row>
    <row r="849" spans="1:1" ht="15.75" customHeight="1" x14ac:dyDescent="0.35">
      <c r="A849" s="9"/>
    </row>
    <row r="850" spans="1:1" ht="15.75" customHeight="1" x14ac:dyDescent="0.35">
      <c r="A850" s="9"/>
    </row>
    <row r="851" spans="1:1" ht="15.75" customHeight="1" x14ac:dyDescent="0.35">
      <c r="A851" s="9"/>
    </row>
    <row r="852" spans="1:1" ht="15.75" customHeight="1" x14ac:dyDescent="0.35">
      <c r="A852" s="9"/>
    </row>
    <row r="853" spans="1:1" ht="15.75" customHeight="1" x14ac:dyDescent="0.35">
      <c r="A853" s="9"/>
    </row>
    <row r="854" spans="1:1" ht="15.75" customHeight="1" x14ac:dyDescent="0.35">
      <c r="A854" s="9"/>
    </row>
    <row r="855" spans="1:1" ht="15.75" customHeight="1" x14ac:dyDescent="0.35">
      <c r="A855" s="9"/>
    </row>
    <row r="856" spans="1:1" ht="15.75" customHeight="1" x14ac:dyDescent="0.35">
      <c r="A856" s="9"/>
    </row>
    <row r="857" spans="1:1" ht="15.75" customHeight="1" x14ac:dyDescent="0.35">
      <c r="A857" s="9"/>
    </row>
    <row r="858" spans="1:1" ht="15.75" customHeight="1" x14ac:dyDescent="0.35">
      <c r="A858" s="9"/>
    </row>
    <row r="859" spans="1:1" ht="15.75" customHeight="1" x14ac:dyDescent="0.35">
      <c r="A859" s="9"/>
    </row>
    <row r="860" spans="1:1" ht="15.75" customHeight="1" x14ac:dyDescent="0.35">
      <c r="A860" s="9"/>
    </row>
    <row r="861" spans="1:1" ht="15.75" customHeight="1" x14ac:dyDescent="0.35">
      <c r="A861" s="9"/>
    </row>
    <row r="862" spans="1:1" ht="15.75" customHeight="1" x14ac:dyDescent="0.35">
      <c r="A862" s="9"/>
    </row>
    <row r="863" spans="1:1" ht="15.75" customHeight="1" x14ac:dyDescent="0.35">
      <c r="A863" s="9"/>
    </row>
    <row r="864" spans="1:1" ht="15.75" customHeight="1" x14ac:dyDescent="0.35">
      <c r="A864" s="9"/>
    </row>
    <row r="865" spans="1:1" ht="15.75" customHeight="1" x14ac:dyDescent="0.35">
      <c r="A865" s="9"/>
    </row>
    <row r="866" spans="1:1" ht="15.75" customHeight="1" x14ac:dyDescent="0.35">
      <c r="A866" s="9"/>
    </row>
    <row r="867" spans="1:1" ht="15.75" customHeight="1" x14ac:dyDescent="0.35">
      <c r="A867" s="9"/>
    </row>
    <row r="868" spans="1:1" ht="15.75" customHeight="1" x14ac:dyDescent="0.35">
      <c r="A868" s="9"/>
    </row>
    <row r="869" spans="1:1" ht="15.75" customHeight="1" x14ac:dyDescent="0.35">
      <c r="A869" s="9"/>
    </row>
    <row r="870" spans="1:1" ht="15.75" customHeight="1" x14ac:dyDescent="0.35">
      <c r="A870" s="9"/>
    </row>
    <row r="871" spans="1:1" ht="15.75" customHeight="1" x14ac:dyDescent="0.35">
      <c r="A871" s="9"/>
    </row>
    <row r="872" spans="1:1" ht="15.75" customHeight="1" x14ac:dyDescent="0.35">
      <c r="A872" s="9"/>
    </row>
    <row r="873" spans="1:1" ht="15.75" customHeight="1" x14ac:dyDescent="0.35">
      <c r="A873" s="9"/>
    </row>
    <row r="874" spans="1:1" ht="15.75" customHeight="1" x14ac:dyDescent="0.35">
      <c r="A874" s="9"/>
    </row>
    <row r="875" spans="1:1" ht="15.75" customHeight="1" x14ac:dyDescent="0.35">
      <c r="A875" s="9"/>
    </row>
    <row r="876" spans="1:1" ht="15.75" customHeight="1" x14ac:dyDescent="0.35">
      <c r="A876" s="9"/>
    </row>
    <row r="877" spans="1:1" ht="15.75" customHeight="1" x14ac:dyDescent="0.35">
      <c r="A877" s="9"/>
    </row>
    <row r="878" spans="1:1" ht="15.75" customHeight="1" x14ac:dyDescent="0.35">
      <c r="A878" s="9"/>
    </row>
    <row r="879" spans="1:1" ht="15.75" customHeight="1" x14ac:dyDescent="0.35">
      <c r="A879" s="9"/>
    </row>
    <row r="880" spans="1:1" ht="15.75" customHeight="1" x14ac:dyDescent="0.35">
      <c r="A880" s="9"/>
    </row>
    <row r="881" spans="1:1" ht="15.75" customHeight="1" x14ac:dyDescent="0.35">
      <c r="A881" s="9"/>
    </row>
    <row r="882" spans="1:1" ht="15.75" customHeight="1" x14ac:dyDescent="0.35">
      <c r="A882" s="9"/>
    </row>
    <row r="883" spans="1:1" ht="15.75" customHeight="1" x14ac:dyDescent="0.35">
      <c r="A883" s="9"/>
    </row>
    <row r="884" spans="1:1" ht="15.75" customHeight="1" x14ac:dyDescent="0.35">
      <c r="A884" s="9"/>
    </row>
    <row r="885" spans="1:1" ht="15.75" customHeight="1" x14ac:dyDescent="0.35">
      <c r="A885" s="9"/>
    </row>
    <row r="886" spans="1:1" ht="15.75" customHeight="1" x14ac:dyDescent="0.35">
      <c r="A886" s="9"/>
    </row>
    <row r="887" spans="1:1" ht="15.75" customHeight="1" x14ac:dyDescent="0.35">
      <c r="A887" s="9"/>
    </row>
    <row r="888" spans="1:1" ht="15.75" customHeight="1" x14ac:dyDescent="0.35">
      <c r="A888" s="9"/>
    </row>
    <row r="889" spans="1:1" ht="15.75" customHeight="1" x14ac:dyDescent="0.35">
      <c r="A889" s="9"/>
    </row>
    <row r="890" spans="1:1" ht="15.75" customHeight="1" x14ac:dyDescent="0.35">
      <c r="A890" s="9"/>
    </row>
    <row r="891" spans="1:1" ht="15.75" customHeight="1" x14ac:dyDescent="0.35">
      <c r="A891" s="9"/>
    </row>
    <row r="892" spans="1:1" ht="15.75" customHeight="1" x14ac:dyDescent="0.35">
      <c r="A892" s="9"/>
    </row>
    <row r="893" spans="1:1" ht="15.75" customHeight="1" x14ac:dyDescent="0.35">
      <c r="A893" s="9"/>
    </row>
    <row r="894" spans="1:1" ht="15.75" customHeight="1" x14ac:dyDescent="0.35">
      <c r="A894" s="9"/>
    </row>
    <row r="895" spans="1:1" ht="15.75" customHeight="1" x14ac:dyDescent="0.35">
      <c r="A895" s="9"/>
    </row>
    <row r="896" spans="1:1" ht="15.75" customHeight="1" x14ac:dyDescent="0.35">
      <c r="A896" s="9"/>
    </row>
    <row r="897" spans="1:1" ht="15.75" customHeight="1" x14ac:dyDescent="0.35">
      <c r="A897" s="9"/>
    </row>
    <row r="898" spans="1:1" ht="15.75" customHeight="1" x14ac:dyDescent="0.35">
      <c r="A898" s="9"/>
    </row>
    <row r="899" spans="1:1" ht="15.75" customHeight="1" x14ac:dyDescent="0.35">
      <c r="A899" s="9"/>
    </row>
    <row r="900" spans="1:1" ht="15.75" customHeight="1" x14ac:dyDescent="0.35">
      <c r="A900" s="9"/>
    </row>
    <row r="901" spans="1:1" ht="15.75" customHeight="1" x14ac:dyDescent="0.35">
      <c r="A901" s="9"/>
    </row>
    <row r="902" spans="1:1" ht="15.75" customHeight="1" x14ac:dyDescent="0.35">
      <c r="A902" s="9"/>
    </row>
    <row r="903" spans="1:1" ht="15.75" customHeight="1" x14ac:dyDescent="0.35">
      <c r="A903" s="9"/>
    </row>
    <row r="904" spans="1:1" ht="15.75" customHeight="1" x14ac:dyDescent="0.35">
      <c r="A904" s="9"/>
    </row>
    <row r="905" spans="1:1" ht="15.75" customHeight="1" x14ac:dyDescent="0.35">
      <c r="A905" s="9"/>
    </row>
    <row r="906" spans="1:1" ht="15.75" customHeight="1" x14ac:dyDescent="0.35">
      <c r="A906" s="9"/>
    </row>
    <row r="907" spans="1:1" ht="15.75" customHeight="1" x14ac:dyDescent="0.35">
      <c r="A907" s="9"/>
    </row>
    <row r="908" spans="1:1" ht="15.75" customHeight="1" x14ac:dyDescent="0.35">
      <c r="A908" s="9"/>
    </row>
    <row r="909" spans="1:1" ht="15.75" customHeight="1" x14ac:dyDescent="0.35">
      <c r="A909" s="9"/>
    </row>
    <row r="910" spans="1:1" ht="15.75" customHeight="1" x14ac:dyDescent="0.35">
      <c r="A910" s="9"/>
    </row>
    <row r="911" spans="1:1" ht="15.75" customHeight="1" x14ac:dyDescent="0.35">
      <c r="A911" s="9"/>
    </row>
    <row r="912" spans="1:1" ht="15.75" customHeight="1" x14ac:dyDescent="0.35">
      <c r="A912" s="9"/>
    </row>
    <row r="913" spans="1:1" ht="15.75" customHeight="1" x14ac:dyDescent="0.35">
      <c r="A913" s="9"/>
    </row>
    <row r="914" spans="1:1" ht="15.75" customHeight="1" x14ac:dyDescent="0.35">
      <c r="A914" s="9"/>
    </row>
    <row r="915" spans="1:1" ht="15.75" customHeight="1" x14ac:dyDescent="0.35">
      <c r="A915" s="9"/>
    </row>
    <row r="916" spans="1:1" ht="15.75" customHeight="1" x14ac:dyDescent="0.35">
      <c r="A916" s="9"/>
    </row>
    <row r="917" spans="1:1" ht="15.75" customHeight="1" x14ac:dyDescent="0.35">
      <c r="A917" s="9"/>
    </row>
    <row r="918" spans="1:1" ht="15.75" customHeight="1" x14ac:dyDescent="0.35">
      <c r="A918" s="9"/>
    </row>
    <row r="919" spans="1:1" ht="15.75" customHeight="1" x14ac:dyDescent="0.35">
      <c r="A919" s="9"/>
    </row>
    <row r="920" spans="1:1" ht="15.75" customHeight="1" x14ac:dyDescent="0.35">
      <c r="A920" s="9"/>
    </row>
    <row r="921" spans="1:1" ht="15.75" customHeight="1" x14ac:dyDescent="0.35">
      <c r="A921" s="9"/>
    </row>
    <row r="922" spans="1:1" ht="15.75" customHeight="1" x14ac:dyDescent="0.35">
      <c r="A922" s="9"/>
    </row>
    <row r="923" spans="1:1" ht="15.75" customHeight="1" x14ac:dyDescent="0.35">
      <c r="A923" s="9"/>
    </row>
    <row r="924" spans="1:1" ht="15.75" customHeight="1" x14ac:dyDescent="0.35">
      <c r="A924" s="9"/>
    </row>
    <row r="925" spans="1:1" ht="15.75" customHeight="1" x14ac:dyDescent="0.35">
      <c r="A925" s="9"/>
    </row>
    <row r="926" spans="1:1" ht="15.75" customHeight="1" x14ac:dyDescent="0.35">
      <c r="A926" s="9"/>
    </row>
    <row r="927" spans="1:1" ht="15.75" customHeight="1" x14ac:dyDescent="0.35">
      <c r="A927" s="9"/>
    </row>
    <row r="928" spans="1:1" ht="15.75" customHeight="1" x14ac:dyDescent="0.35">
      <c r="A928" s="9"/>
    </row>
    <row r="929" spans="1:1" ht="15.75" customHeight="1" x14ac:dyDescent="0.35">
      <c r="A929" s="9"/>
    </row>
    <row r="930" spans="1:1" ht="15.75" customHeight="1" x14ac:dyDescent="0.35">
      <c r="A930" s="9"/>
    </row>
    <row r="931" spans="1:1" ht="15.75" customHeight="1" x14ac:dyDescent="0.35">
      <c r="A931" s="9"/>
    </row>
    <row r="932" spans="1:1" ht="15.75" customHeight="1" x14ac:dyDescent="0.35">
      <c r="A932" s="9"/>
    </row>
    <row r="933" spans="1:1" ht="15.75" customHeight="1" x14ac:dyDescent="0.35">
      <c r="A933" s="9"/>
    </row>
    <row r="934" spans="1:1" ht="15.75" customHeight="1" x14ac:dyDescent="0.35">
      <c r="A934" s="9"/>
    </row>
    <row r="935" spans="1:1" ht="15.75" customHeight="1" x14ac:dyDescent="0.35">
      <c r="A935" s="9"/>
    </row>
    <row r="936" spans="1:1" ht="15.75" customHeight="1" x14ac:dyDescent="0.35">
      <c r="A936" s="9"/>
    </row>
    <row r="937" spans="1:1" ht="15.75" customHeight="1" x14ac:dyDescent="0.35">
      <c r="A937" s="9"/>
    </row>
    <row r="938" spans="1:1" ht="15.75" customHeight="1" x14ac:dyDescent="0.35">
      <c r="A938" s="9"/>
    </row>
    <row r="939" spans="1:1" ht="15.75" customHeight="1" x14ac:dyDescent="0.35">
      <c r="A939" s="9"/>
    </row>
    <row r="940" spans="1:1" ht="15.75" customHeight="1" x14ac:dyDescent="0.35">
      <c r="A940" s="9"/>
    </row>
    <row r="941" spans="1:1" ht="15.75" customHeight="1" x14ac:dyDescent="0.35">
      <c r="A941" s="9"/>
    </row>
    <row r="942" spans="1:1" ht="15.75" customHeight="1" x14ac:dyDescent="0.35">
      <c r="A942" s="9"/>
    </row>
    <row r="943" spans="1:1" ht="15.75" customHeight="1" x14ac:dyDescent="0.35">
      <c r="A943" s="9"/>
    </row>
    <row r="944" spans="1:1" ht="15.75" customHeight="1" x14ac:dyDescent="0.35">
      <c r="A944" s="9"/>
    </row>
    <row r="945" spans="1:1" ht="15.75" customHeight="1" x14ac:dyDescent="0.35">
      <c r="A945" s="9"/>
    </row>
    <row r="946" spans="1:1" ht="15.75" customHeight="1" x14ac:dyDescent="0.35">
      <c r="A946" s="9"/>
    </row>
    <row r="947" spans="1:1" ht="15.75" customHeight="1" x14ac:dyDescent="0.35">
      <c r="A947" s="9"/>
    </row>
    <row r="948" spans="1:1" ht="15.75" customHeight="1" x14ac:dyDescent="0.35">
      <c r="A948" s="9"/>
    </row>
    <row r="949" spans="1:1" ht="15.75" customHeight="1" x14ac:dyDescent="0.35">
      <c r="A949" s="9"/>
    </row>
    <row r="950" spans="1:1" ht="15.75" customHeight="1" x14ac:dyDescent="0.35">
      <c r="A950" s="9"/>
    </row>
    <row r="951" spans="1:1" ht="15.75" customHeight="1" x14ac:dyDescent="0.35">
      <c r="A951" s="9"/>
    </row>
    <row r="952" spans="1:1" ht="15.75" customHeight="1" x14ac:dyDescent="0.35">
      <c r="A952" s="9"/>
    </row>
    <row r="953" spans="1:1" ht="15.75" customHeight="1" x14ac:dyDescent="0.35">
      <c r="A953" s="9"/>
    </row>
    <row r="954" spans="1:1" ht="15.75" customHeight="1" x14ac:dyDescent="0.35">
      <c r="A954" s="9"/>
    </row>
    <row r="955" spans="1:1" ht="15.75" customHeight="1" x14ac:dyDescent="0.35">
      <c r="A955" s="9"/>
    </row>
    <row r="956" spans="1:1" ht="15.75" customHeight="1" x14ac:dyDescent="0.35">
      <c r="A956" s="9"/>
    </row>
    <row r="957" spans="1:1" ht="15.75" customHeight="1" x14ac:dyDescent="0.35">
      <c r="A957" s="9"/>
    </row>
    <row r="958" spans="1:1" ht="15.75" customHeight="1" x14ac:dyDescent="0.35">
      <c r="A958" s="9"/>
    </row>
    <row r="959" spans="1:1" ht="15.75" customHeight="1" x14ac:dyDescent="0.35">
      <c r="A959" s="9"/>
    </row>
    <row r="960" spans="1:1" ht="15.75" customHeight="1" x14ac:dyDescent="0.35">
      <c r="A960" s="9"/>
    </row>
    <row r="961" spans="1:1" ht="15.75" customHeight="1" x14ac:dyDescent="0.35">
      <c r="A961" s="9"/>
    </row>
    <row r="962" spans="1:1" ht="15.75" customHeight="1" x14ac:dyDescent="0.35">
      <c r="A962" s="9"/>
    </row>
    <row r="963" spans="1:1" ht="15.75" customHeight="1" x14ac:dyDescent="0.35">
      <c r="A963" s="9"/>
    </row>
    <row r="964" spans="1:1" ht="15.75" customHeight="1" x14ac:dyDescent="0.35">
      <c r="A964" s="9"/>
    </row>
    <row r="965" spans="1:1" ht="15.75" customHeight="1" x14ac:dyDescent="0.35">
      <c r="A965" s="9"/>
    </row>
    <row r="966" spans="1:1" ht="15.75" customHeight="1" x14ac:dyDescent="0.35">
      <c r="A966" s="9"/>
    </row>
    <row r="967" spans="1:1" ht="15.75" customHeight="1" x14ac:dyDescent="0.35">
      <c r="A967" s="9"/>
    </row>
    <row r="968" spans="1:1" ht="15.75" customHeight="1" x14ac:dyDescent="0.35">
      <c r="A968" s="9"/>
    </row>
    <row r="969" spans="1:1" ht="15.75" customHeight="1" x14ac:dyDescent="0.35">
      <c r="A969" s="9"/>
    </row>
    <row r="970" spans="1:1" ht="15.75" customHeight="1" x14ac:dyDescent="0.35">
      <c r="A970" s="9"/>
    </row>
    <row r="971" spans="1:1" ht="15.75" customHeight="1" x14ac:dyDescent="0.35">
      <c r="A971" s="9"/>
    </row>
    <row r="972" spans="1:1" ht="15.75" customHeight="1" x14ac:dyDescent="0.35">
      <c r="A972" s="9"/>
    </row>
    <row r="973" spans="1:1" ht="15.75" customHeight="1" x14ac:dyDescent="0.35">
      <c r="A973" s="9"/>
    </row>
    <row r="974" spans="1:1" ht="15.75" customHeight="1" x14ac:dyDescent="0.35">
      <c r="A974" s="9"/>
    </row>
    <row r="975" spans="1:1" ht="15.75" customHeight="1" x14ac:dyDescent="0.35">
      <c r="A975" s="9"/>
    </row>
    <row r="976" spans="1:1" ht="15.75" customHeight="1" x14ac:dyDescent="0.35">
      <c r="A976" s="9"/>
    </row>
    <row r="977" spans="1:1" ht="15.75" customHeight="1" x14ac:dyDescent="0.35">
      <c r="A977" s="9"/>
    </row>
    <row r="978" spans="1:1" ht="15.75" customHeight="1" x14ac:dyDescent="0.35">
      <c r="A978" s="9"/>
    </row>
    <row r="979" spans="1:1" ht="15.75" customHeight="1" x14ac:dyDescent="0.35">
      <c r="A979" s="9"/>
    </row>
    <row r="980" spans="1:1" ht="15.75" customHeight="1" x14ac:dyDescent="0.35">
      <c r="A980" s="9"/>
    </row>
    <row r="981" spans="1:1" ht="15.75" customHeight="1" x14ac:dyDescent="0.35">
      <c r="A981" s="9"/>
    </row>
    <row r="982" spans="1:1" ht="15.75" customHeight="1" x14ac:dyDescent="0.35">
      <c r="A982" s="9"/>
    </row>
    <row r="983" spans="1:1" ht="15.75" customHeight="1" x14ac:dyDescent="0.35">
      <c r="A983" s="9"/>
    </row>
    <row r="984" spans="1:1" ht="15.75" customHeight="1" x14ac:dyDescent="0.35">
      <c r="A984" s="9"/>
    </row>
    <row r="985" spans="1:1" ht="15.75" customHeight="1" x14ac:dyDescent="0.35">
      <c r="A985" s="9"/>
    </row>
    <row r="986" spans="1:1" ht="15.75" customHeight="1" x14ac:dyDescent="0.35">
      <c r="A986" s="9"/>
    </row>
    <row r="987" spans="1:1" ht="15.75" customHeight="1" x14ac:dyDescent="0.35">
      <c r="A987" s="9"/>
    </row>
    <row r="988" spans="1:1" ht="15.75" customHeight="1" x14ac:dyDescent="0.35">
      <c r="A988" s="9"/>
    </row>
    <row r="989" spans="1:1" ht="15.75" customHeight="1" x14ac:dyDescent="0.35">
      <c r="A989" s="9"/>
    </row>
    <row r="990" spans="1:1" ht="15.75" customHeight="1" x14ac:dyDescent="0.35">
      <c r="A990" s="9"/>
    </row>
    <row r="991" spans="1:1" ht="15.75" customHeight="1" x14ac:dyDescent="0.35">
      <c r="A991" s="9"/>
    </row>
    <row r="992" spans="1:1" ht="15.75" customHeight="1" x14ac:dyDescent="0.35">
      <c r="A992" s="9"/>
    </row>
    <row r="993" spans="1:1" ht="15.75" customHeight="1" x14ac:dyDescent="0.35">
      <c r="A993" s="9"/>
    </row>
    <row r="994" spans="1:1" ht="15.75" customHeight="1" x14ac:dyDescent="0.35">
      <c r="A994" s="9"/>
    </row>
    <row r="995" spans="1:1" ht="15.75" customHeight="1" x14ac:dyDescent="0.35">
      <c r="A995" s="9"/>
    </row>
    <row r="996" spans="1:1" ht="15.75" customHeight="1" x14ac:dyDescent="0.35">
      <c r="A996" s="9"/>
    </row>
    <row r="997" spans="1:1" ht="15.75" customHeight="1" x14ac:dyDescent="0.35">
      <c r="A997" s="9"/>
    </row>
    <row r="998" spans="1:1" ht="15.75" customHeight="1" x14ac:dyDescent="0.35">
      <c r="A998" s="9"/>
    </row>
    <row r="999" spans="1:1" ht="15.75" customHeight="1" x14ac:dyDescent="0.35">
      <c r="A999" s="9"/>
    </row>
    <row r="1000" spans="1:1" ht="15.75" customHeight="1" x14ac:dyDescent="0.35">
      <c r="A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8.0</vt:lpstr>
      <vt:lpstr>Data 7.5</vt:lpstr>
      <vt:lpstr>Flow rates</vt:lpstr>
      <vt:lpstr>Summary</vt:lpstr>
      <vt:lpstr>GTT</vt:lpstr>
      <vt:lpstr>Length&amp;weight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genevieve.bernatchez</dc:creator>
  <cp:lastModifiedBy>Sam Gurr</cp:lastModifiedBy>
  <dcterms:created xsi:type="dcterms:W3CDTF">2014-06-13T17:51:52Z</dcterms:created>
  <dcterms:modified xsi:type="dcterms:W3CDTF">2022-11-19T02:56:58Z</dcterms:modified>
</cp:coreProperties>
</file>