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35" activeTab="50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2" sheetId="54" r:id="rId34"/>
    <sheet name="RED" sheetId="17" r:id="rId35"/>
    <sheet name="scale" sheetId="15" r:id="rId36"/>
    <sheet name="20180619b" sheetId="1" r:id="rId37"/>
    <sheet name="20180711a" sheetId="2" r:id="rId38"/>
    <sheet name="20180712a" sheetId="3" r:id="rId39"/>
    <sheet name="20180719a" sheetId="4" r:id="rId40"/>
    <sheet name="20180809a" sheetId="5" r:id="rId41"/>
    <sheet name="20180814dtb_scale" sheetId="6" r:id="rId42"/>
    <sheet name="20180826a" sheetId="12" r:id="rId43"/>
    <sheet name="20181001a" sheetId="14" r:id="rId44"/>
    <sheet name="20190613dta" sheetId="55" r:id="rId45"/>
    <sheet name="2D calc" sheetId="53" r:id="rId46"/>
    <sheet name="NSH" sheetId="7" r:id="rId47"/>
    <sheet name="OSH" sheetId="8" r:id="rId48"/>
    <sheet name="LSQ" sheetId="9" r:id="rId49"/>
    <sheet name="ISQ" sheetId="10" r:id="rId50"/>
    <sheet name="desiredBiomass" sheetId="11" r:id="rId51"/>
    <sheet name="20181016dta_unscld" sheetId="16" r:id="rId5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11" l="1"/>
  <c r="Q68" i="11"/>
  <c r="P29" i="10"/>
  <c r="B65" i="7"/>
  <c r="P29" i="7"/>
  <c r="L63" i="11"/>
  <c r="P33" i="9"/>
  <c r="AB56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33" i="9"/>
  <c r="AA57" i="9"/>
  <c r="AA56" i="9"/>
  <c r="AI111" i="9"/>
  <c r="P24" i="9"/>
  <c r="B64" i="9" l="1"/>
  <c r="M87" i="55"/>
  <c r="M86" i="55"/>
  <c r="M85" i="55"/>
  <c r="M84" i="55"/>
  <c r="M83" i="55"/>
  <c r="M82" i="55"/>
  <c r="M81" i="55"/>
  <c r="M80" i="55"/>
  <c r="M79" i="55"/>
  <c r="M78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AG69" i="54" l="1"/>
  <c r="AG68" i="54"/>
  <c r="AG67" i="54"/>
  <c r="AG66" i="54"/>
  <c r="P3" i="54"/>
  <c r="C3" i="54" s="1"/>
  <c r="C34" i="54" s="1"/>
  <c r="L34" i="54" s="1"/>
  <c r="G63" i="54"/>
  <c r="F63" i="54"/>
  <c r="E63" i="54"/>
  <c r="D63" i="54"/>
  <c r="G62" i="54"/>
  <c r="F62" i="54"/>
  <c r="E62" i="54"/>
  <c r="D62" i="54"/>
  <c r="I61" i="54"/>
  <c r="G61" i="54"/>
  <c r="F61" i="54"/>
  <c r="E61" i="54"/>
  <c r="D61" i="54"/>
  <c r="G60" i="54"/>
  <c r="F60" i="54"/>
  <c r="E60" i="54"/>
  <c r="D60" i="54"/>
  <c r="G59" i="54"/>
  <c r="F59" i="54"/>
  <c r="E59" i="54"/>
  <c r="D59" i="54"/>
  <c r="G58" i="54"/>
  <c r="F58" i="54"/>
  <c r="E58" i="54"/>
  <c r="D58" i="54"/>
  <c r="G57" i="54"/>
  <c r="F57" i="54"/>
  <c r="E57" i="54"/>
  <c r="D57" i="54"/>
  <c r="G56" i="54"/>
  <c r="F56" i="54"/>
  <c r="E56" i="54"/>
  <c r="D56" i="54"/>
  <c r="G55" i="54"/>
  <c r="F55" i="54"/>
  <c r="E55" i="54"/>
  <c r="D55" i="54"/>
  <c r="G54" i="54"/>
  <c r="F54" i="54"/>
  <c r="E54" i="54"/>
  <c r="D54" i="54"/>
  <c r="G53" i="54"/>
  <c r="F53" i="54"/>
  <c r="E53" i="54"/>
  <c r="D53" i="54"/>
  <c r="G52" i="54"/>
  <c r="F52" i="54"/>
  <c r="E52" i="54"/>
  <c r="D52" i="54"/>
  <c r="G51" i="54"/>
  <c r="F51" i="54"/>
  <c r="E51" i="54"/>
  <c r="D51" i="54"/>
  <c r="G50" i="54"/>
  <c r="F50" i="54"/>
  <c r="E50" i="54"/>
  <c r="K50" i="54" s="1"/>
  <c r="D50" i="54"/>
  <c r="M49" i="54"/>
  <c r="G49" i="54"/>
  <c r="F49" i="54"/>
  <c r="E49" i="54"/>
  <c r="D49" i="54"/>
  <c r="G48" i="54"/>
  <c r="F48" i="54"/>
  <c r="E48" i="54"/>
  <c r="D48" i="54"/>
  <c r="G47" i="54"/>
  <c r="F47" i="54"/>
  <c r="E47" i="54"/>
  <c r="D47" i="54"/>
  <c r="G46" i="54"/>
  <c r="F46" i="54"/>
  <c r="E46" i="54"/>
  <c r="D46" i="54"/>
  <c r="G45" i="54"/>
  <c r="F45" i="54"/>
  <c r="E45" i="54"/>
  <c r="D45" i="54"/>
  <c r="G44" i="54"/>
  <c r="F44" i="54"/>
  <c r="E44" i="54"/>
  <c r="D44" i="54"/>
  <c r="G43" i="54"/>
  <c r="F43" i="54"/>
  <c r="E43" i="54"/>
  <c r="D43" i="54"/>
  <c r="G42" i="54"/>
  <c r="F42" i="54"/>
  <c r="E42" i="54"/>
  <c r="D42" i="54"/>
  <c r="G41" i="54"/>
  <c r="F41" i="54"/>
  <c r="E41" i="54"/>
  <c r="D41" i="54"/>
  <c r="G40" i="54"/>
  <c r="F40" i="54"/>
  <c r="E40" i="54"/>
  <c r="D40" i="54"/>
  <c r="G39" i="54"/>
  <c r="F39" i="54"/>
  <c r="E39" i="54"/>
  <c r="D39" i="54"/>
  <c r="G38" i="54"/>
  <c r="F38" i="54"/>
  <c r="E38" i="54"/>
  <c r="D38" i="54"/>
  <c r="G37" i="54"/>
  <c r="F37" i="54"/>
  <c r="E37" i="54"/>
  <c r="D37" i="54"/>
  <c r="G36" i="54"/>
  <c r="F36" i="54"/>
  <c r="E36" i="54"/>
  <c r="D36" i="54"/>
  <c r="G35" i="54"/>
  <c r="F35" i="54"/>
  <c r="E35" i="54"/>
  <c r="D35" i="54"/>
  <c r="G34" i="54"/>
  <c r="F34" i="54"/>
  <c r="E34" i="54"/>
  <c r="D34" i="54"/>
  <c r="B34" i="54"/>
  <c r="P32" i="54"/>
  <c r="C32" i="54" s="1"/>
  <c r="C63" i="54" s="1"/>
  <c r="P63" i="54" s="1"/>
  <c r="P31" i="54"/>
  <c r="C31" i="54"/>
  <c r="C62" i="54" s="1"/>
  <c r="P30" i="54"/>
  <c r="C30" i="54" s="1"/>
  <c r="C61" i="54" s="1"/>
  <c r="Q61" i="54" s="1"/>
  <c r="P29" i="54"/>
  <c r="C29" i="54"/>
  <c r="C60" i="54" s="1"/>
  <c r="P60" i="54" s="1"/>
  <c r="P28" i="54"/>
  <c r="C28" i="54" s="1"/>
  <c r="C59" i="54" s="1"/>
  <c r="P27" i="54"/>
  <c r="C27" i="54" s="1"/>
  <c r="C58" i="54" s="1"/>
  <c r="P26" i="54"/>
  <c r="C26" i="54" s="1"/>
  <c r="C57" i="54" s="1"/>
  <c r="I57" i="54" s="1"/>
  <c r="P25" i="54"/>
  <c r="C25" i="54" s="1"/>
  <c r="C56" i="54" s="1"/>
  <c r="P24" i="54"/>
  <c r="C24" i="54" s="1"/>
  <c r="C55" i="54" s="1"/>
  <c r="P23" i="54"/>
  <c r="C23" i="54"/>
  <c r="C54" i="54" s="1"/>
  <c r="R54" i="54" s="1"/>
  <c r="P22" i="54"/>
  <c r="C22" i="54" s="1"/>
  <c r="C53" i="54" s="1"/>
  <c r="J53" i="54" s="1"/>
  <c r="P21" i="54"/>
  <c r="C21" i="54" s="1"/>
  <c r="C52" i="54" s="1"/>
  <c r="P20" i="54"/>
  <c r="C20" i="54" s="1"/>
  <c r="C51" i="54" s="1"/>
  <c r="P19" i="54"/>
  <c r="C19" i="54"/>
  <c r="C50" i="54" s="1"/>
  <c r="N50" i="54" s="1"/>
  <c r="P18" i="54"/>
  <c r="C18" i="54" s="1"/>
  <c r="C49" i="54" s="1"/>
  <c r="Q49" i="54" s="1"/>
  <c r="P17" i="54"/>
  <c r="C17" i="54" s="1"/>
  <c r="C48" i="54" s="1"/>
  <c r="P16" i="54"/>
  <c r="C16" i="54" s="1"/>
  <c r="C47" i="54" s="1"/>
  <c r="P15" i="54"/>
  <c r="C15" i="54" s="1"/>
  <c r="C46" i="54" s="1"/>
  <c r="P14" i="54"/>
  <c r="C14" i="54" s="1"/>
  <c r="C45" i="54" s="1"/>
  <c r="P13" i="54"/>
  <c r="C13" i="54"/>
  <c r="C44" i="54" s="1"/>
  <c r="P12" i="54"/>
  <c r="C12" i="54" s="1"/>
  <c r="C43" i="54" s="1"/>
  <c r="P11" i="54"/>
  <c r="C11" i="54"/>
  <c r="C42" i="54" s="1"/>
  <c r="R42" i="54" s="1"/>
  <c r="P10" i="54"/>
  <c r="C10" i="54" s="1"/>
  <c r="C41" i="54" s="1"/>
  <c r="I41" i="54" s="1"/>
  <c r="P9" i="54"/>
  <c r="C9" i="54" s="1"/>
  <c r="C40" i="54" s="1"/>
  <c r="P8" i="54"/>
  <c r="C8" i="54" s="1"/>
  <c r="C39" i="54" s="1"/>
  <c r="P7" i="54"/>
  <c r="C7" i="54"/>
  <c r="C38" i="54" s="1"/>
  <c r="K38" i="54" s="1"/>
  <c r="P6" i="54"/>
  <c r="C6" i="54" s="1"/>
  <c r="C37" i="54" s="1"/>
  <c r="J37" i="54" s="1"/>
  <c r="P5" i="54"/>
  <c r="C5" i="54"/>
  <c r="C36" i="54" s="1"/>
  <c r="P4" i="54"/>
  <c r="C4" i="54" s="1"/>
  <c r="C35" i="54" s="1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3" i="17"/>
  <c r="A15" i="53"/>
  <c r="A16" i="53" s="1"/>
  <c r="B15" i="53"/>
  <c r="C15" i="53"/>
  <c r="D15" i="53"/>
  <c r="D16" i="53" s="1"/>
  <c r="E15" i="53"/>
  <c r="E16" i="53" s="1"/>
  <c r="F15" i="53"/>
  <c r="F16" i="53" s="1"/>
  <c r="G15" i="53"/>
  <c r="G16" i="53" s="1"/>
  <c r="H15" i="53"/>
  <c r="H16" i="53" s="1"/>
  <c r="I15" i="53"/>
  <c r="I16" i="53" s="1"/>
  <c r="J15" i="53"/>
  <c r="K15" i="53"/>
  <c r="L15" i="53"/>
  <c r="L16" i="53" s="1"/>
  <c r="M15" i="53"/>
  <c r="M16" i="53" s="1"/>
  <c r="N15" i="53"/>
  <c r="N16" i="53" s="1"/>
  <c r="O15" i="53"/>
  <c r="O16" i="53" s="1"/>
  <c r="P15" i="53"/>
  <c r="P16" i="53" s="1"/>
  <c r="Q15" i="53"/>
  <c r="Q16" i="53" s="1"/>
  <c r="R15" i="53"/>
  <c r="S15" i="53"/>
  <c r="T15" i="53"/>
  <c r="T16" i="53" s="1"/>
  <c r="U15" i="53"/>
  <c r="U16" i="53" s="1"/>
  <c r="V15" i="53"/>
  <c r="V16" i="53" s="1"/>
  <c r="W15" i="53"/>
  <c r="W16" i="53" s="1"/>
  <c r="X15" i="53"/>
  <c r="X16" i="53" s="1"/>
  <c r="Y15" i="53"/>
  <c r="Y16" i="53" s="1"/>
  <c r="Z15" i="53"/>
  <c r="AA15" i="53"/>
  <c r="AB15" i="53"/>
  <c r="AB16" i="53" s="1"/>
  <c r="AC15" i="53"/>
  <c r="AC16" i="53" s="1"/>
  <c r="AD15" i="53"/>
  <c r="AD16" i="53" s="1"/>
  <c r="B16" i="53"/>
  <c r="C16" i="53"/>
  <c r="J16" i="53"/>
  <c r="K16" i="53"/>
  <c r="R16" i="53"/>
  <c r="S16" i="53"/>
  <c r="Z16" i="53"/>
  <c r="AA16" i="53"/>
  <c r="A24" i="53"/>
  <c r="M61" i="54" l="1"/>
  <c r="J58" i="54"/>
  <c r="K58" i="54"/>
  <c r="M41" i="54"/>
  <c r="M45" i="54"/>
  <c r="M57" i="54"/>
  <c r="N61" i="54"/>
  <c r="I53" i="54"/>
  <c r="J34" i="54"/>
  <c r="R50" i="54"/>
  <c r="J42" i="54"/>
  <c r="I37" i="54"/>
  <c r="K42" i="54"/>
  <c r="L60" i="54"/>
  <c r="R37" i="54"/>
  <c r="R53" i="54"/>
  <c r="R35" i="54"/>
  <c r="J35" i="54"/>
  <c r="I35" i="54"/>
  <c r="Q35" i="54"/>
  <c r="N35" i="54"/>
  <c r="O35" i="54"/>
  <c r="M35" i="54"/>
  <c r="L35" i="54"/>
  <c r="K35" i="54"/>
  <c r="P35" i="54"/>
  <c r="K36" i="54"/>
  <c r="R36" i="54"/>
  <c r="J36" i="54"/>
  <c r="O36" i="54"/>
  <c r="L36" i="54"/>
  <c r="N36" i="54"/>
  <c r="I36" i="54"/>
  <c r="M36" i="54"/>
  <c r="Q36" i="54"/>
  <c r="P36" i="54"/>
  <c r="N47" i="54"/>
  <c r="M47" i="54"/>
  <c r="R47" i="54"/>
  <c r="J47" i="54"/>
  <c r="Q47" i="54"/>
  <c r="I47" i="54"/>
  <c r="P47" i="54"/>
  <c r="O47" i="54"/>
  <c r="L47" i="54"/>
  <c r="K47" i="54"/>
  <c r="R59" i="54"/>
  <c r="J59" i="54"/>
  <c r="P59" i="54"/>
  <c r="Q59" i="54"/>
  <c r="I59" i="54"/>
  <c r="N59" i="54"/>
  <c r="M59" i="54"/>
  <c r="O59" i="54"/>
  <c r="L59" i="54"/>
  <c r="K59" i="54"/>
  <c r="O48" i="54"/>
  <c r="N48" i="54"/>
  <c r="K48" i="54"/>
  <c r="R48" i="54"/>
  <c r="J48" i="54"/>
  <c r="Q48" i="54"/>
  <c r="P48" i="54"/>
  <c r="M48" i="54"/>
  <c r="L48" i="54"/>
  <c r="I48" i="54"/>
  <c r="R43" i="54"/>
  <c r="J43" i="54"/>
  <c r="Q43" i="54"/>
  <c r="I43" i="54"/>
  <c r="N43" i="54"/>
  <c r="M43" i="54"/>
  <c r="P43" i="54"/>
  <c r="O43" i="54"/>
  <c r="L43" i="54"/>
  <c r="K43" i="54"/>
  <c r="K44" i="54"/>
  <c r="R44" i="54"/>
  <c r="J44" i="54"/>
  <c r="O44" i="54"/>
  <c r="N44" i="54"/>
  <c r="Q44" i="54"/>
  <c r="M44" i="54"/>
  <c r="P44" i="54"/>
  <c r="L44" i="54"/>
  <c r="I44" i="54"/>
  <c r="N55" i="54"/>
  <c r="M55" i="54"/>
  <c r="R55" i="54"/>
  <c r="J55" i="54"/>
  <c r="Q55" i="54"/>
  <c r="I55" i="54"/>
  <c r="P55" i="54"/>
  <c r="L55" i="54"/>
  <c r="K55" i="54"/>
  <c r="O55" i="54"/>
  <c r="O56" i="54"/>
  <c r="N56" i="54"/>
  <c r="K56" i="54"/>
  <c r="R56" i="54"/>
  <c r="J56" i="54"/>
  <c r="M56" i="54"/>
  <c r="I56" i="54"/>
  <c r="L56" i="54"/>
  <c r="Q56" i="54"/>
  <c r="P56" i="54"/>
  <c r="R51" i="54"/>
  <c r="J51" i="54"/>
  <c r="Q51" i="54"/>
  <c r="I51" i="54"/>
  <c r="N51" i="54"/>
  <c r="M51" i="54"/>
  <c r="L51" i="54"/>
  <c r="K51" i="54"/>
  <c r="O51" i="54"/>
  <c r="P51" i="54"/>
  <c r="N39" i="54"/>
  <c r="M39" i="54"/>
  <c r="R39" i="54"/>
  <c r="J39" i="54"/>
  <c r="Q39" i="54"/>
  <c r="I39" i="54"/>
  <c r="P39" i="54"/>
  <c r="O39" i="54"/>
  <c r="L39" i="54"/>
  <c r="K39" i="54"/>
  <c r="O40" i="54"/>
  <c r="N40" i="54"/>
  <c r="K40" i="54"/>
  <c r="R40" i="54"/>
  <c r="J40" i="54"/>
  <c r="M40" i="54"/>
  <c r="L40" i="54"/>
  <c r="I40" i="54"/>
  <c r="P40" i="54"/>
  <c r="Q40" i="54"/>
  <c r="K52" i="54"/>
  <c r="R52" i="54"/>
  <c r="J52" i="54"/>
  <c r="O52" i="54"/>
  <c r="N52" i="54"/>
  <c r="I52" i="54"/>
  <c r="L52" i="54"/>
  <c r="Q52" i="54"/>
  <c r="P52" i="54"/>
  <c r="M52" i="54"/>
  <c r="M46" i="54"/>
  <c r="L46" i="54"/>
  <c r="Q46" i="54"/>
  <c r="I46" i="54"/>
  <c r="P46" i="54"/>
  <c r="M62" i="54"/>
  <c r="K62" i="54"/>
  <c r="L62" i="54"/>
  <c r="Q62" i="54"/>
  <c r="I62" i="54"/>
  <c r="P62" i="54"/>
  <c r="Q45" i="54"/>
  <c r="N46" i="54"/>
  <c r="J62" i="54"/>
  <c r="N41" i="54"/>
  <c r="R45" i="54"/>
  <c r="O46" i="54"/>
  <c r="N57" i="54"/>
  <c r="N62" i="54"/>
  <c r="K63" i="54"/>
  <c r="Q42" i="54"/>
  <c r="I42" i="54"/>
  <c r="P42" i="54"/>
  <c r="M42" i="54"/>
  <c r="L42" i="54"/>
  <c r="Q58" i="54"/>
  <c r="I58" i="54"/>
  <c r="O58" i="54"/>
  <c r="P58" i="54"/>
  <c r="M58" i="54"/>
  <c r="L58" i="54"/>
  <c r="K34" i="54"/>
  <c r="M37" i="54"/>
  <c r="J38" i="54"/>
  <c r="Q41" i="54"/>
  <c r="N42" i="54"/>
  <c r="R46" i="54"/>
  <c r="I49" i="54"/>
  <c r="M53" i="54"/>
  <c r="J54" i="54"/>
  <c r="Q57" i="54"/>
  <c r="N58" i="54"/>
  <c r="M60" i="54"/>
  <c r="O62" i="54"/>
  <c r="O63" i="54"/>
  <c r="L37" i="54"/>
  <c r="K37" i="54"/>
  <c r="P37" i="54"/>
  <c r="O37" i="54"/>
  <c r="L53" i="54"/>
  <c r="K53" i="54"/>
  <c r="P53" i="54"/>
  <c r="O53" i="54"/>
  <c r="N37" i="54"/>
  <c r="R41" i="54"/>
  <c r="O42" i="54"/>
  <c r="J49" i="54"/>
  <c r="N53" i="54"/>
  <c r="K54" i="54"/>
  <c r="R57" i="54"/>
  <c r="R58" i="54"/>
  <c r="R62" i="54"/>
  <c r="I45" i="54"/>
  <c r="N63" i="54"/>
  <c r="L63" i="54"/>
  <c r="M63" i="54"/>
  <c r="R63" i="54"/>
  <c r="J63" i="54"/>
  <c r="Q63" i="54"/>
  <c r="I63" i="54"/>
  <c r="J46" i="54"/>
  <c r="P41" i="54"/>
  <c r="O41" i="54"/>
  <c r="L41" i="54"/>
  <c r="K41" i="54"/>
  <c r="P57" i="54"/>
  <c r="O57" i="54"/>
  <c r="L57" i="54"/>
  <c r="K57" i="54"/>
  <c r="M38" i="54"/>
  <c r="L38" i="54"/>
  <c r="Q38" i="54"/>
  <c r="I38" i="54"/>
  <c r="P38" i="54"/>
  <c r="M54" i="54"/>
  <c r="L54" i="54"/>
  <c r="Q54" i="54"/>
  <c r="I54" i="54"/>
  <c r="P54" i="54"/>
  <c r="Q34" i="54"/>
  <c r="I34" i="54"/>
  <c r="P34" i="54"/>
  <c r="M34" i="54"/>
  <c r="N34" i="54"/>
  <c r="Q37" i="54"/>
  <c r="N38" i="54"/>
  <c r="J50" i="54"/>
  <c r="Q53" i="54"/>
  <c r="N54" i="54"/>
  <c r="K60" i="54"/>
  <c r="Q60" i="54"/>
  <c r="I60" i="54"/>
  <c r="R60" i="54"/>
  <c r="J60" i="54"/>
  <c r="O60" i="54"/>
  <c r="N60" i="54"/>
  <c r="P49" i="54"/>
  <c r="O49" i="54"/>
  <c r="L49" i="54"/>
  <c r="K49" i="54"/>
  <c r="O34" i="54"/>
  <c r="O38" i="54"/>
  <c r="J45" i="54"/>
  <c r="N49" i="54"/>
  <c r="O54" i="54"/>
  <c r="Q50" i="54"/>
  <c r="I50" i="54"/>
  <c r="P50" i="54"/>
  <c r="M50" i="54"/>
  <c r="L50" i="54"/>
  <c r="R34" i="54"/>
  <c r="R38" i="54"/>
  <c r="L45" i="54"/>
  <c r="K45" i="54"/>
  <c r="P45" i="54"/>
  <c r="O45" i="54"/>
  <c r="L61" i="54"/>
  <c r="R61" i="54"/>
  <c r="J61" i="54"/>
  <c r="K61" i="54"/>
  <c r="P61" i="54"/>
  <c r="O61" i="54"/>
  <c r="J41" i="54"/>
  <c r="N45" i="54"/>
  <c r="K46" i="54"/>
  <c r="R49" i="54"/>
  <c r="O50" i="54"/>
  <c r="J57" i="54"/>
  <c r="A18" i="53"/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C34" i="17"/>
  <c r="C65" i="17" s="1"/>
  <c r="C36" i="17"/>
  <c r="C67" i="17" s="1"/>
  <c r="C37" i="17"/>
  <c r="C68" i="17" s="1"/>
  <c r="C40" i="17"/>
  <c r="C71" i="17" s="1"/>
  <c r="C41" i="17"/>
  <c r="C72" i="17" s="1"/>
  <c r="C43" i="17"/>
  <c r="C74" i="17" s="1"/>
  <c r="C45" i="17"/>
  <c r="C76" i="17" s="1"/>
  <c r="C48" i="17"/>
  <c r="C79" i="17" s="1"/>
  <c r="C49" i="17"/>
  <c r="C80" i="17" s="1"/>
  <c r="C50" i="17"/>
  <c r="C81" i="17" s="1"/>
  <c r="C51" i="17"/>
  <c r="C82" i="17" s="1"/>
  <c r="C52" i="17"/>
  <c r="C83" i="17" s="1"/>
  <c r="C53" i="17"/>
  <c r="C84" i="17" s="1"/>
  <c r="C55" i="17"/>
  <c r="C86" i="17" s="1"/>
  <c r="C56" i="17"/>
  <c r="C87" i="17" s="1"/>
  <c r="C57" i="17"/>
  <c r="C88" i="17" s="1"/>
  <c r="C58" i="17"/>
  <c r="C89" i="17" s="1"/>
  <c r="C60" i="17"/>
  <c r="C91" i="17" s="1"/>
  <c r="C61" i="17"/>
  <c r="C92" i="17" s="1"/>
  <c r="C62" i="17"/>
  <c r="C93" i="17" s="1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90" i="17" s="1"/>
  <c r="C54" i="17"/>
  <c r="C85" i="17" s="1"/>
  <c r="C47" i="17"/>
  <c r="C78" i="17" s="1"/>
  <c r="C46" i="17"/>
  <c r="C77" i="17" s="1"/>
  <c r="C44" i="17"/>
  <c r="C75" i="17" s="1"/>
  <c r="C42" i="17"/>
  <c r="C73" i="17" s="1"/>
  <c r="C39" i="17"/>
  <c r="C70" i="17" s="1"/>
  <c r="C38" i="17"/>
  <c r="C69" i="17" s="1"/>
  <c r="C35" i="17"/>
  <c r="C66" i="17" s="1"/>
  <c r="C33" i="17"/>
  <c r="C64" i="17" s="1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G111" i="9"/>
  <c r="G93" i="9"/>
  <c r="F93" i="9"/>
  <c r="E93" i="9"/>
  <c r="D93" i="9"/>
  <c r="G92" i="9"/>
  <c r="F92" i="9"/>
  <c r="E92" i="9"/>
  <c r="D92" i="9"/>
  <c r="G91" i="9"/>
  <c r="F91" i="9"/>
  <c r="E91" i="9"/>
  <c r="D91" i="9"/>
  <c r="G90" i="9"/>
  <c r="F90" i="9"/>
  <c r="E90" i="9"/>
  <c r="D90" i="9"/>
  <c r="G89" i="9"/>
  <c r="F89" i="9"/>
  <c r="E89" i="9"/>
  <c r="D89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G76" i="9"/>
  <c r="F76" i="9"/>
  <c r="E76" i="9"/>
  <c r="D76" i="9"/>
  <c r="G75" i="9"/>
  <c r="F75" i="9"/>
  <c r="E75" i="9"/>
  <c r="D75" i="9"/>
  <c r="G74" i="9"/>
  <c r="F74" i="9"/>
  <c r="E74" i="9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C92" i="9" s="1"/>
  <c r="I92" i="9" s="1"/>
  <c r="P60" i="9"/>
  <c r="C60" i="9" s="1"/>
  <c r="C91" i="9" s="1"/>
  <c r="I91" i="9" s="1"/>
  <c r="P59" i="9"/>
  <c r="C59" i="9" s="1"/>
  <c r="C90" i="9" s="1"/>
  <c r="I90" i="9" s="1"/>
  <c r="P58" i="9"/>
  <c r="C58" i="9" s="1"/>
  <c r="C89" i="9" s="1"/>
  <c r="I89" i="9" s="1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 s="1"/>
  <c r="C84" i="9" s="1"/>
  <c r="I84" i="9" s="1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 s="1"/>
  <c r="C80" i="9" s="1"/>
  <c r="I80" i="9" s="1"/>
  <c r="P48" i="9"/>
  <c r="C48" i="9" s="1"/>
  <c r="C79" i="9" s="1"/>
  <c r="P47" i="9"/>
  <c r="C47" i="9" s="1"/>
  <c r="C78" i="9" s="1"/>
  <c r="I78" i="9" s="1"/>
  <c r="P46" i="9"/>
  <c r="C46" i="9" s="1"/>
  <c r="C77" i="9" s="1"/>
  <c r="P45" i="9"/>
  <c r="C45" i="9" s="1"/>
  <c r="C76" i="9" s="1"/>
  <c r="I76" i="9" s="1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 s="1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 s="1"/>
  <c r="C68" i="9" s="1"/>
  <c r="I68" i="9" s="1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74" i="9" l="1"/>
  <c r="I80" i="8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<sst xmlns="http://schemas.openxmlformats.org/spreadsheetml/2006/main" count="17255" uniqueCount="487">
  <si>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</si>
  <si>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</si>
  <si>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</si>
  <si>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</si>
  <si>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</si>
  <si>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</si>
  <si>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</si>
  <si>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</si>
  <si>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</si>
  <si>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</si>
  <si>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</si>
  <si>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</si>
  <si>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</si>
  <si>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</si>
  <si>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</si>
  <si>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</si>
  <si>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</si>
  <si>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</si>
  <si>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</si>
  <si>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</si>
  <si>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</si>
  <si>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</si>
  <si>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</si>
  <si>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</si>
  <si>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</si>
  <si>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</si>
  <si>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</si>
  <si>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</si>
  <si>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</si>
  <si>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</si>
  <si>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</si>
  <si>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</si>
  <si>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</si>
  <si>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</si>
  <si>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</si>
  <si>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</si>
  <si>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</si>
  <si>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</si>
  <si>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</si>
  <si>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</si>
  <si>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</si>
  <si>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</si>
  <si>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</si>
  <si>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</si>
  <si>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</si>
  <si>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</si>
  <si>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</si>
  <si>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</si>
  <si>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</si>
  <si>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</si>
  <si>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</si>
  <si>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</si>
  <si>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</si>
  <si>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</si>
  <si>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</si>
  <si>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</si>
  <si>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</si>
  <si>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</si>
  <si>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</si>
  <si>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</si>
  <si>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</si>
  <si>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</si>
  <si>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</si>
  <si>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</si>
  <si>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</si>
  <si>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</si>
  <si>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</si>
  <si>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</si>
  <si>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</si>
  <si>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</si>
  <si>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</si>
  <si>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</si>
  <si>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</si>
  <si>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</si>
  <si>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</si>
  <si>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</si>
  <si>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</si>
  <si>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</si>
  <si>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</si>
  <si>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</si>
  <si>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</si>
  <si>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</si>
  <si>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</si>
  <si>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</si>
  <si>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</si>
  <si>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</si>
  <si>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</si>
  <si>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</si>
  <si>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</si>
  <si>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</si>
  <si>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</si>
  <si>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</si>
  <si>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</si>
  <si>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</si>
  <si>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</si>
  <si>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</si>
  <si>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</si>
  <si>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</si>
  <si>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</si>
  <si>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</si>
  <si>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</si>
  <si>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</si>
  <si>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</si>
  <si>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</si>
  <si>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</si>
  <si>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</si>
  <si>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</si>
  <si>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</si>
  <si>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</si>
  <si>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</si>
  <si>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</si>
  <si>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</si>
  <si>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</si>
  <si>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</si>
  <si>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</si>
  <si>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</si>
  <si>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</si>
  <si>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</si>
  <si>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</si>
  <si>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</si>
  <si>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</si>
  <si>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</si>
  <si>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</si>
  <si>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</si>
  <si>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</si>
  <si>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</si>
  <si>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</si>
  <si>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</si>
  <si>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</si>
  <si>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</si>
  <si>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</si>
  <si>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</si>
  <si>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</si>
  <si>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</si>
  <si>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</si>
  <si>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</si>
  <si>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</si>
  <si>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</si>
  <si>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</si>
  <si>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</si>
  <si>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</si>
  <si>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</si>
  <si>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</si>
  <si>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</si>
  <si>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</si>
  <si>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</si>
  <si>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</si>
  <si>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</si>
  <si>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</si>
  <si>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</si>
  <si>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</si>
  <si>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</si>
  <si>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</si>
  <si>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</si>
  <si>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</si>
  <si>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</si>
  <si>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</si>
  <si>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</si>
  <si>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</si>
  <si>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</si>
  <si>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</si>
  <si>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</si>
  <si>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</si>
  <si>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</si>
  <si>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</si>
  <si>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</si>
  <si>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</si>
  <si>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</si>
  <si>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</si>
  <si>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</si>
  <si>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</si>
  <si>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</si>
  <si>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</si>
  <si>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</si>
  <si>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</si>
  <si>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</si>
  <si>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</si>
  <si>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</si>
  <si>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</si>
  <si>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</si>
  <si>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</si>
  <si>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</si>
  <si>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</si>
  <si>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</si>
  <si>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</si>
  <si>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</si>
  <si>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</si>
  <si>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</si>
  <si>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</si>
  <si>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</si>
  <si>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</si>
  <si>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</si>
  <si>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</si>
  <si>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</si>
  <si>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</si>
  <si>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</si>
  <si>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</si>
  <si>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</si>
  <si>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</si>
  <si>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</si>
  <si>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</si>
  <si>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</si>
  <si>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</si>
  <si>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</si>
  <si>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</si>
  <si>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</si>
  <si>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</si>
  <si>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</si>
  <si>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</si>
  <si>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</si>
  <si>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</si>
  <si>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</si>
  <si>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</si>
  <si>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</si>
  <si>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</si>
  <si>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</si>
  <si>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</si>
  <si>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</si>
  <si>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</si>
  <si>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</si>
  <si>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</si>
  <si>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</si>
  <si>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</si>
  <si>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</si>
  <si>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</si>
  <si>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</si>
  <si>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</si>
  <si>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</si>
  <si>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</si>
  <si>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</si>
  <si>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</si>
  <si>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</si>
  <si>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</si>
  <si>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</si>
  <si>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</si>
  <si>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</si>
  <si>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</si>
  <si>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</si>
  <si>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</si>
  <si>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</si>
  <si>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</si>
  <si>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</si>
  <si>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</si>
  <si>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</si>
  <si>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</si>
  <si>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</si>
  <si>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</si>
  <si>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</si>
  <si>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</si>
  <si>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</si>
  <si>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</si>
  <si>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</si>
  <si>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</si>
  <si>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</si>
  <si>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</si>
  <si>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</si>
  <si>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</si>
  <si>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</si>
  <si>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</si>
  <si>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</si>
  <si>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</si>
  <si>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</si>
  <si>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</si>
  <si>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</si>
  <si>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</si>
  <si>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</si>
  <si>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</si>
  <si>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</si>
  <si>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</si>
  <si>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</si>
  <si>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</si>
  <si>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</si>
  <si>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</si>
  <si>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</si>
  <si>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</si>
  <si>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</si>
  <si>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</si>
  <si>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</si>
  <si>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</si>
  <si>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</si>
  <si>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</si>
  <si>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</si>
  <si>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</si>
  <si>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</si>
  <si>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</si>
  <si>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</si>
  <si>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</si>
  <si>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</si>
  <si>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</si>
  <si>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</si>
  <si>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</si>
  <si>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</si>
  <si>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</si>
  <si>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</si>
  <si>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</si>
  <si>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</si>
  <si>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</si>
  <si>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</si>
  <si>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</si>
  <si>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</si>
  <si>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</si>
  <si>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</si>
  <si>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</si>
  <si>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</si>
  <si>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</si>
  <si>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</si>
  <si>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</si>
  <si>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</si>
  <si>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</si>
  <si>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</si>
  <si>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</si>
  <si>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</si>
  <si>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</si>
  <si>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</si>
  <si>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</si>
  <si>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</si>
  <si>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</si>
  <si>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</si>
  <si>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</si>
  <si>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</si>
  <si>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</si>
  <si>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</si>
  <si>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</si>
  <si>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</si>
  <si>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</si>
  <si>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</si>
  <si>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</si>
  <si>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</si>
  <si>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</si>
  <si>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</si>
  <si>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</si>
  <si>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</si>
  <si>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</si>
  <si>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</si>
  <si>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</si>
  <si>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</si>
  <si>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</si>
  <si>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</si>
  <si>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</si>
  <si>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</si>
  <si>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</si>
  <si>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</si>
  <si>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</si>
  <si>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</si>
  <si>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</si>
  <si>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</si>
  <si>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</si>
  <si>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</si>
  <si>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</si>
  <si>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</si>
  <si>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</si>
  <si>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</si>
  <si>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</si>
  <si>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</si>
  <si>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</si>
  <si>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</si>
  <si>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</si>
  <si>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</si>
  <si>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</si>
  <si>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</si>
  <si>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</si>
  <si>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</si>
  <si>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</si>
  <si>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</si>
  <si>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</si>
  <si>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</si>
  <si>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</si>
  <si>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</si>
  <si>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</si>
  <si>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</si>
  <si>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</si>
  <si>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</si>
  <si>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</si>
  <si>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</si>
  <si>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</si>
  <si>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</si>
  <si>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</si>
  <si>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</si>
  <si>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</si>
  <si>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</si>
  <si>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</si>
  <si>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</si>
  <si>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</si>
  <si>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</si>
  <si>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</si>
  <si>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</si>
  <si>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</si>
  <si>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</si>
  <si>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</si>
  <si>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</si>
  <si>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</si>
  <si>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</si>
  <si>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</si>
  <si>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</si>
  <si>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</si>
  <si>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</si>
  <si>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</si>
  <si>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</si>
  <si>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</si>
  <si>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</si>
  <si>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</si>
  <si>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</si>
  <si>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</si>
  <si>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</si>
  <si>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</si>
  <si>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</si>
  <si>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</si>
  <si>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</si>
  <si>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</si>
  <si>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</si>
  <si>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</si>
  <si>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</si>
  <si>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</si>
  <si>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</si>
  <si>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</si>
  <si>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</si>
  <si>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</si>
  <si>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</si>
  <si>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</si>
  <si>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</si>
  <si>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</si>
  <si>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</si>
  <si>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</si>
  <si>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</si>
  <si>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</si>
  <si>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</si>
  <si>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0.0941, 0.2295, 0.1068, 0.0282, 0.0849, 0.1489, 0.0794, 0.0494, 0, 0, 0, 0, 0.1085, 0, 0.0703, 0, 0, 0, 0, 0, 0, 0, 0, 0, 0, 0, 0, 0, 0 ;</t>
  </si>
  <si>
    <t>CRD 06-25 p369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</si>
  <si>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</si>
  <si>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</si>
  <si>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>NOAA TM148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</si>
  <si>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</si>
  <si>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>NOAA TM142</t>
  </si>
  <si>
    <t>Scalar, also used for XXX_cover</t>
  </si>
  <si>
    <t>SEE 'spring_invert_PA_scaled_Atl_boxes.xlsx' for biomass scaling</t>
  </si>
  <si>
    <t>Init_entry</t>
  </si>
  <si>
    <t>totalBiomass(mg)</t>
  </si>
  <si>
    <t>SPP</t>
  </si>
  <si>
    <t>VALUES SAVED HERE RM 20180823</t>
  </si>
  <si>
    <t>total NEUS biomass in mg</t>
  </si>
  <si>
    <t>(paste scalar here)</t>
  </si>
  <si>
    <t>XXX_N =</t>
  </si>
  <si>
    <t xml:space="preserve"> </t>
  </si>
  <si>
    <t xml:space="preserve"> Filter_Other_N =</t>
  </si>
  <si>
    <t>Box area (m2)</t>
  </si>
  <si>
    <t>newScalar</t>
  </si>
  <si>
    <t>mt</t>
  </si>
  <si>
    <t>mg</t>
  </si>
  <si>
    <t>wet weight</t>
  </si>
  <si>
    <t>median biomass over timeseries from 51st SAW Loligo (mt)</t>
  </si>
  <si>
    <t xml:space="preserve">  0.0180653577938049,  _,  _,  _,   _,</t>
  </si>
  <si>
    <t xml:space="preserve">  0.00211812464522296,  _,  _,  _,   _,</t>
  </si>
  <si>
    <t xml:space="preserve">  0.00179006973046051,  _,  _,  _,   _,</t>
  </si>
  <si>
    <t xml:space="preserve">  0.0416176196723218,  _,  _,  _,   _,</t>
  </si>
  <si>
    <t xml:space="preserve">  0.00294293695366016,  _,  _,  _,   _,</t>
  </si>
  <si>
    <t xml:space="preserve">  0.00458874163739009,  _,  _,  _,   _,</t>
  </si>
  <si>
    <t xml:space="preserve">  0.0125692209757725,  _,  _,  _,   _,</t>
  </si>
  <si>
    <t xml:space="preserve">  0.00782988562454365,  _,  _,  _,   _,</t>
  </si>
  <si>
    <t xml:space="preserve">  0.00167522077101705,  _,  _,  _,   _,</t>
  </si>
  <si>
    <t xml:space="preserve">  0.00317594145079732,  _,  _,  _,   _,</t>
  </si>
  <si>
    <t xml:space="preserve">  0.00101488489119947,  _,  _,  _,   _,</t>
  </si>
  <si>
    <t xml:space="preserve">  0.020698930824772,  _,  _,  _,   _,</t>
  </si>
  <si>
    <t xml:space="preserve">  0.00450189584504105,  _,  _,  _,   _,</t>
  </si>
  <si>
    <t xml:space="preserve">  0.00249448714040612,  _,  _,  _,   _,</t>
  </si>
  <si>
    <t xml:space="preserve">  0.00356139918741484,  _,  _,  _,   _,</t>
  </si>
  <si>
    <t xml:space="preserve">  0.00125501009684309,  _,  _,  _,   _,</t>
  </si>
  <si>
    <t xml:space="preserve">  0.00907473396083756,  _,  _,  _,   _,</t>
  </si>
  <si>
    <t xml:space="preserve">  0.00895726850798808,  _,  _,  _,   _,</t>
  </si>
  <si>
    <t xml:space="preserve">  0.00344672536433328,  _,  _,  _,   _,</t>
  </si>
  <si>
    <t xml:space="preserve">  0.00569795011794906,  _,  _,  _,   _,</t>
  </si>
  <si>
    <t xml:space="preserve">  0.0106365650386992,  _,  _,  _,   _,</t>
  </si>
  <si>
    <t xml:space="preserve">  0.00607766756097989,  _,  _,  _,   _,</t>
  </si>
  <si>
    <t>65th SAW</t>
  </si>
  <si>
    <t>sum</t>
  </si>
  <si>
    <t>MAB 1979 (mt)</t>
  </si>
  <si>
    <t>GBK1979 (mt)</t>
  </si>
  <si>
    <t>surplus production model in 1968</t>
  </si>
  <si>
    <t>double NSH</t>
  </si>
  <si>
    <t>36 SAW report surplus production model fo 1968 (mt), p381</t>
  </si>
  <si>
    <t>65 SAW sum GBK + MAB 1979 biomass (mt) p54</t>
  </si>
  <si>
    <t>51st SAW median timeseries 1974-2010 biomass (mt) p1</t>
  </si>
  <si>
    <t>Slucey Q corrected biomass time series mean</t>
  </si>
  <si>
    <t>Slucey non-Q corrected biomass mean of time series</t>
  </si>
  <si>
    <t>48th SAW efficiency corrected mean 1990-2006 p255</t>
  </si>
  <si>
    <t>61 SAW estimate mt whole biomass p90 T27</t>
  </si>
  <si>
    <t>na, catches ~ 30,000 mt/yr</t>
  </si>
  <si>
    <t>T D.7.1 48th SAW depths &lt; 320m estimate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</si>
</sst>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333333"/>
      <name val="Courier New"/>
      <family val="3"/>
    </font>
    <font>
      <sz val="8"/>
      <color rgb="FFC5C8C6"/>
      <name val="Segoe UI"/>
      <family val="2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  <fill>
      <patternFill patternType="solid">
        <fgColor rgb="FF1D1F21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4">
    <xf numFmtId="0" fontId="0" fillId="0" borderId="0"/>
    <xf numFmtId="0" fontId="3" fillId="2" borderId="0" applyBorder="0" applyProtection="0"/>
    <xf numFmtId="0" fontId="2" fillId="0" borderId="0"/>
    <xf numFmtId="0" fontId="1" fillId="0" borderId="0"/>
  </cellStyleXfs>
  <cellXfs count="50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3" fillId="2" borderId="0" xfId="1" applyFont="1" applyBorder="1" applyAlignment="1" applyProtection="1"/>
    <xf numFmtId="0" fontId="4" fillId="0" borderId="1" xfId="0" applyFont="1" applyBorder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7" fillId="4" borderId="5" xfId="0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/>
    </xf>
    <xf numFmtId="11" fontId="8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9" fillId="0" borderId="1" xfId="0" applyFont="1" applyBorder="1" applyAlignment="1">
      <alignment horizontal="left" vertical="center" indent="1"/>
    </xf>
    <xf numFmtId="0" fontId="6" fillId="3" borderId="0" xfId="0" applyFont="1" applyFill="1"/>
    <xf numFmtId="0" fontId="2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10" fillId="0" borderId="0" xfId="0" applyFont="1" applyAlignment="1">
      <alignment vertical="center"/>
    </xf>
    <xf numFmtId="4" fontId="0" fillId="0" borderId="0" xfId="0" applyNumberFormat="1"/>
    <xf numFmtId="11" fontId="6" fillId="0" borderId="0" xfId="0" applyNumberFormat="1" applyFont="1"/>
    <xf numFmtId="1" fontId="6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1" fillId="8" borderId="8" xfId="0" applyNumberFormat="1" applyFont="1" applyFill="1" applyBorder="1" applyAlignment="1">
      <alignment horizontal="center" vertical="center"/>
    </xf>
    <xf numFmtId="1" fontId="11" fillId="9" borderId="8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1" fillId="0" borderId="0" xfId="3"/>
    <xf numFmtId="2" fontId="1" fillId="0" borderId="0" xfId="3" applyNumberFormat="1"/>
    <xf numFmtId="11" fontId="1" fillId="0" borderId="0" xfId="3" applyNumberFormat="1"/>
    <xf numFmtId="0" fontId="12" fillId="0" borderId="0" xfId="3" applyFont="1"/>
    <xf numFmtId="0" fontId="13" fillId="0" borderId="0" xfId="3" applyFont="1"/>
    <xf numFmtId="0" fontId="14" fillId="0" borderId="1" xfId="3" applyFont="1" applyBorder="1" applyAlignment="1">
      <alignment horizontal="left" vertical="center" indent="1"/>
    </xf>
    <xf numFmtId="2" fontId="14" fillId="0" borderId="1" xfId="3" applyNumberFormat="1" applyFont="1" applyBorder="1" applyAlignment="1">
      <alignment horizontal="left" vertical="center" indent="1"/>
    </xf>
    <xf numFmtId="0" fontId="1" fillId="7" borderId="0" xfId="3" applyFill="1"/>
    <xf numFmtId="0" fontId="15" fillId="10" borderId="5" xfId="3" applyFont="1" applyFill="1" applyBorder="1" applyAlignment="1">
      <alignment horizontal="right" vertical="center"/>
    </xf>
    <xf numFmtId="166" fontId="0" fillId="0" borderId="0" xfId="0" applyNumberFormat="1"/>
    <xf numFmtId="0" fontId="16" fillId="7" borderId="0" xfId="0" applyFont="1" applyFill="1"/>
  </cellXfs>
  <cellStyles count="4">
    <cellStyle name="Explanatory Text" xfId="1" builtinId="53" customBuilti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LSQ!$B$34:$B$55</c:f>
              <c:numCache>
                <c:formatCode>General</c:formatCode>
                <c:ptCount val="22"/>
                <c:pt idx="0">
                  <c:v>3.2298010206481167E-2</c:v>
                </c:pt>
                <c:pt idx="1">
                  <c:v>1.9156733730463334E-2</c:v>
                </c:pt>
                <c:pt idx="2">
                  <c:v>2.6507773960083164E-2</c:v>
                </c:pt>
                <c:pt idx="3">
                  <c:v>2.5999187325698864E-2</c:v>
                </c:pt>
                <c:pt idx="4">
                  <c:v>2.8574187358598367E-2</c:v>
                </c:pt>
                <c:pt idx="5">
                  <c:v>8.1028321301191572E-2</c:v>
                </c:pt>
                <c:pt idx="6">
                  <c:v>3.6393305989158964E-2</c:v>
                </c:pt>
                <c:pt idx="7">
                  <c:v>2.1730250740320797E-2</c:v>
                </c:pt>
                <c:pt idx="8">
                  <c:v>2.0457887658855617E-2</c:v>
                </c:pt>
                <c:pt idx="9">
                  <c:v>2.2193539018872763E-2</c:v>
                </c:pt>
                <c:pt idx="10">
                  <c:v>2.4899798870239964E-2</c:v>
                </c:pt>
                <c:pt idx="11">
                  <c:v>8.0463363750753761E-2</c:v>
                </c:pt>
                <c:pt idx="12">
                  <c:v>2.5774447827977567E-2</c:v>
                </c:pt>
                <c:pt idx="13">
                  <c:v>3.6092210717060466E-2</c:v>
                </c:pt>
                <c:pt idx="14">
                  <c:v>2.7501921985231263E-2</c:v>
                </c:pt>
                <c:pt idx="15">
                  <c:v>1.8329947167650195E-2</c:v>
                </c:pt>
                <c:pt idx="16">
                  <c:v>3.0912241549939164E-2</c:v>
                </c:pt>
                <c:pt idx="17">
                  <c:v>3.0912241549939164E-2</c:v>
                </c:pt>
                <c:pt idx="18">
                  <c:v>0.10032693045850767</c:v>
                </c:pt>
                <c:pt idx="19">
                  <c:v>0.10797625556186827</c:v>
                </c:pt>
                <c:pt idx="20">
                  <c:v>9.8849783643577965E-2</c:v>
                </c:pt>
                <c:pt idx="21">
                  <c:v>0.10362165962752996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2A2-A01B-3ACB14D4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8992"/>
        <c:axId val="255618576"/>
      </c:barChart>
      <c:catAx>
        <c:axId val="2556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576"/>
        <c:crosses val="autoZero"/>
        <c:auto val="1"/>
        <c:lblAlgn val="ctr"/>
        <c:lblOffset val="100"/>
        <c:noMultiLvlLbl val="0"/>
      </c:catAx>
      <c:valAx>
        <c:axId val="255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43</xdr:row>
      <xdr:rowOff>0</xdr:rowOff>
    </xdr:from>
    <xdr:to>
      <xdr:col>25</xdr:col>
      <xdr:colOff>228600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L1" zoomScaleNormal="100" workbookViewId="0">
      <selection activeCell="P35" sqref="P35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415</v>
      </c>
    </row>
    <row r="75" spans="1:33" x14ac:dyDescent="0.25">
      <c r="A75" t="s">
        <v>410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411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411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411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420</v>
      </c>
    </row>
    <row r="86" spans="1:31" x14ac:dyDescent="0.25">
      <c r="B86" t="s">
        <v>416</v>
      </c>
      <c r="C86" t="s">
        <v>417</v>
      </c>
    </row>
    <row r="87" spans="1:31" x14ac:dyDescent="0.25">
      <c r="B87" t="s">
        <v>279</v>
      </c>
      <c r="C87" t="s">
        <v>418</v>
      </c>
      <c r="D87" t="s">
        <v>418</v>
      </c>
      <c r="E87" t="s">
        <v>418</v>
      </c>
      <c r="F87" t="s">
        <v>418</v>
      </c>
    </row>
    <row r="88" spans="1:31" x14ac:dyDescent="0.25">
      <c r="B88">
        <v>2057165.8959999999</v>
      </c>
      <c r="C88" t="s">
        <v>418</v>
      </c>
      <c r="D88" t="s">
        <v>418</v>
      </c>
      <c r="E88" t="s">
        <v>418</v>
      </c>
      <c r="F88" t="s">
        <v>418</v>
      </c>
    </row>
    <row r="89" spans="1:31" x14ac:dyDescent="0.25">
      <c r="B89">
        <v>9037260.5629999992</v>
      </c>
      <c r="C89" t="s">
        <v>418</v>
      </c>
      <c r="D89" t="s">
        <v>418</v>
      </c>
      <c r="E89" t="s">
        <v>418</v>
      </c>
      <c r="F89" t="s">
        <v>418</v>
      </c>
    </row>
    <row r="90" spans="1:31" x14ac:dyDescent="0.25">
      <c r="B90">
        <v>1004468.126</v>
      </c>
      <c r="C90" t="s">
        <v>418</v>
      </c>
      <c r="D90" t="s">
        <v>418</v>
      </c>
      <c r="E90" t="s">
        <v>418</v>
      </c>
      <c r="F90" t="s">
        <v>418</v>
      </c>
    </row>
    <row r="91" spans="1:31" x14ac:dyDescent="0.25">
      <c r="B91">
        <v>1342077.1229999999</v>
      </c>
      <c r="C91" t="s">
        <v>418</v>
      </c>
      <c r="D91" t="s">
        <v>418</v>
      </c>
      <c r="E91" t="s">
        <v>418</v>
      </c>
      <c r="F91" t="s">
        <v>418</v>
      </c>
    </row>
    <row r="92" spans="1:31" x14ac:dyDescent="0.25">
      <c r="B92">
        <v>4417946.7549999999</v>
      </c>
      <c r="C92" t="s">
        <v>418</v>
      </c>
      <c r="D92" t="s">
        <v>418</v>
      </c>
      <c r="E92" t="s">
        <v>418</v>
      </c>
      <c r="F92" t="s">
        <v>418</v>
      </c>
    </row>
    <row r="93" spans="1:31" x14ac:dyDescent="0.25">
      <c r="B93">
        <v>12003029.279999999</v>
      </c>
      <c r="C93" t="s">
        <v>418</v>
      </c>
      <c r="D93" t="s">
        <v>418</v>
      </c>
      <c r="E93" t="s">
        <v>418</v>
      </c>
      <c r="F93" t="s">
        <v>418</v>
      </c>
    </row>
    <row r="94" spans="1:31" x14ac:dyDescent="0.25">
      <c r="B94">
        <v>8417149.4030000009</v>
      </c>
      <c r="C94" t="s">
        <v>418</v>
      </c>
      <c r="D94" t="s">
        <v>418</v>
      </c>
      <c r="E94" t="s">
        <v>418</v>
      </c>
      <c r="F94" t="s">
        <v>418</v>
      </c>
    </row>
    <row r="95" spans="1:31" x14ac:dyDescent="0.25">
      <c r="B95">
        <v>1633057.0619999999</v>
      </c>
      <c r="C95" t="s">
        <v>418</v>
      </c>
      <c r="D95" t="s">
        <v>418</v>
      </c>
      <c r="E95" t="s">
        <v>418</v>
      </c>
      <c r="F95" t="s">
        <v>418</v>
      </c>
    </row>
    <row r="96" spans="1:31" x14ac:dyDescent="0.25">
      <c r="B96">
        <v>7178761.0480000004</v>
      </c>
      <c r="C96" t="s">
        <v>418</v>
      </c>
      <c r="D96" t="s">
        <v>418</v>
      </c>
      <c r="E96" t="s">
        <v>418</v>
      </c>
      <c r="F96" t="s">
        <v>418</v>
      </c>
    </row>
    <row r="97" spans="2:6" x14ac:dyDescent="0.25">
      <c r="B97">
        <v>398309.13510000001</v>
      </c>
      <c r="C97" t="s">
        <v>418</v>
      </c>
      <c r="D97" t="s">
        <v>418</v>
      </c>
      <c r="E97" t="s">
        <v>418</v>
      </c>
      <c r="F97" t="s">
        <v>418</v>
      </c>
    </row>
    <row r="98" spans="2:6" x14ac:dyDescent="0.25">
      <c r="B98">
        <v>1628998.83</v>
      </c>
      <c r="C98" t="s">
        <v>418</v>
      </c>
      <c r="D98" t="s">
        <v>418</v>
      </c>
      <c r="E98" t="s">
        <v>418</v>
      </c>
      <c r="F98" t="s">
        <v>418</v>
      </c>
    </row>
    <row r="99" spans="2:6" x14ac:dyDescent="0.25">
      <c r="B99">
        <v>2046223.047</v>
      </c>
      <c r="C99" t="s">
        <v>418</v>
      </c>
      <c r="D99" t="s">
        <v>418</v>
      </c>
      <c r="E99" t="s">
        <v>418</v>
      </c>
      <c r="F99" t="s">
        <v>418</v>
      </c>
    </row>
    <row r="100" spans="2:6" x14ac:dyDescent="0.25">
      <c r="B100">
        <v>16094690.41</v>
      </c>
      <c r="C100" t="s">
        <v>418</v>
      </c>
      <c r="D100" t="s">
        <v>418</v>
      </c>
      <c r="E100" t="s">
        <v>418</v>
      </c>
      <c r="F100" t="s">
        <v>418</v>
      </c>
    </row>
    <row r="101" spans="2:6" x14ac:dyDescent="0.25">
      <c r="B101">
        <v>3571404.8020000001</v>
      </c>
      <c r="C101" t="s">
        <v>418</v>
      </c>
      <c r="D101" t="s">
        <v>418</v>
      </c>
      <c r="E101" t="s">
        <v>418</v>
      </c>
      <c r="F101" t="s">
        <v>418</v>
      </c>
    </row>
    <row r="102" spans="2:6" x14ac:dyDescent="0.25">
      <c r="B102">
        <v>2642191.2450000001</v>
      </c>
      <c r="C102" t="s">
        <v>418</v>
      </c>
      <c r="D102" t="s">
        <v>418</v>
      </c>
      <c r="E102" t="s">
        <v>418</v>
      </c>
      <c r="F102" t="s">
        <v>418</v>
      </c>
    </row>
    <row r="103" spans="2:6" x14ac:dyDescent="0.25">
      <c r="B103">
        <v>1687469.898</v>
      </c>
      <c r="C103" t="s">
        <v>418</v>
      </c>
      <c r="D103" t="s">
        <v>418</v>
      </c>
      <c r="E103" t="s">
        <v>418</v>
      </c>
      <c r="F103" t="s">
        <v>418</v>
      </c>
    </row>
    <row r="104" spans="2:6" x14ac:dyDescent="0.25">
      <c r="B104">
        <v>168121.7481</v>
      </c>
      <c r="C104" t="s">
        <v>418</v>
      </c>
      <c r="D104" t="s">
        <v>418</v>
      </c>
      <c r="E104" t="s">
        <v>418</v>
      </c>
      <c r="F104" t="s">
        <v>418</v>
      </c>
    </row>
    <row r="105" spans="2:6" x14ac:dyDescent="0.25">
      <c r="B105">
        <v>169639.72210000001</v>
      </c>
      <c r="C105" t="s">
        <v>418</v>
      </c>
      <c r="D105" t="s">
        <v>418</v>
      </c>
      <c r="E105" t="s">
        <v>418</v>
      </c>
      <c r="F105" t="s">
        <v>418</v>
      </c>
    </row>
    <row r="106" spans="2:6" x14ac:dyDescent="0.25">
      <c r="B106">
        <v>1239301.8489999999</v>
      </c>
      <c r="C106" t="s">
        <v>418</v>
      </c>
      <c r="D106" t="s">
        <v>418</v>
      </c>
      <c r="E106" t="s">
        <v>418</v>
      </c>
      <c r="F106" t="s">
        <v>418</v>
      </c>
    </row>
    <row r="107" spans="2:6" x14ac:dyDescent="0.25">
      <c r="B107">
        <v>1569708.632</v>
      </c>
      <c r="C107" t="s">
        <v>418</v>
      </c>
      <c r="D107" t="s">
        <v>418</v>
      </c>
      <c r="E107" t="s">
        <v>418</v>
      </c>
      <c r="F107" t="s">
        <v>418</v>
      </c>
    </row>
    <row r="108" spans="2:6" x14ac:dyDescent="0.25">
      <c r="B108">
        <v>1674788.889</v>
      </c>
      <c r="C108" t="s">
        <v>418</v>
      </c>
      <c r="D108" t="s">
        <v>418</v>
      </c>
      <c r="E108" t="s">
        <v>418</v>
      </c>
      <c r="F108" t="s">
        <v>418</v>
      </c>
    </row>
    <row r="109" spans="2:6" x14ac:dyDescent="0.25">
      <c r="B109">
        <v>1170411.2919999999</v>
      </c>
      <c r="C109" t="s">
        <v>418</v>
      </c>
      <c r="D109" t="s">
        <v>418</v>
      </c>
      <c r="E109" t="s">
        <v>418</v>
      </c>
      <c r="F109" t="s">
        <v>418</v>
      </c>
    </row>
    <row r="110" spans="2:6" x14ac:dyDescent="0.25">
      <c r="B110" t="s">
        <v>279</v>
      </c>
      <c r="C110" t="s">
        <v>418</v>
      </c>
      <c r="D110" t="s">
        <v>418</v>
      </c>
      <c r="E110" t="s">
        <v>418</v>
      </c>
      <c r="F110" t="s">
        <v>418</v>
      </c>
    </row>
    <row r="111" spans="2:6" x14ac:dyDescent="0.25">
      <c r="B111" t="s">
        <v>279</v>
      </c>
      <c r="C111" t="s">
        <v>418</v>
      </c>
      <c r="D111" t="s">
        <v>418</v>
      </c>
      <c r="E111" t="s">
        <v>418</v>
      </c>
      <c r="F111" t="s">
        <v>418</v>
      </c>
    </row>
    <row r="112" spans="2:6" x14ac:dyDescent="0.25">
      <c r="B112" t="s">
        <v>279</v>
      </c>
      <c r="C112" t="s">
        <v>418</v>
      </c>
      <c r="D112" t="s">
        <v>418</v>
      </c>
      <c r="E112" t="s">
        <v>418</v>
      </c>
      <c r="F112" t="s">
        <v>418</v>
      </c>
    </row>
    <row r="113" spans="2:7" x14ac:dyDescent="0.25">
      <c r="B113" t="s">
        <v>279</v>
      </c>
      <c r="C113" t="s">
        <v>418</v>
      </c>
      <c r="D113" t="s">
        <v>418</v>
      </c>
      <c r="E113" t="s">
        <v>418</v>
      </c>
      <c r="F113" t="s">
        <v>418</v>
      </c>
    </row>
    <row r="114" spans="2:7" x14ac:dyDescent="0.25">
      <c r="B114" t="s">
        <v>279</v>
      </c>
      <c r="C114" t="s">
        <v>418</v>
      </c>
      <c r="D114" t="s">
        <v>418</v>
      </c>
      <c r="E114" t="s">
        <v>418</v>
      </c>
      <c r="F114" t="s">
        <v>418</v>
      </c>
    </row>
    <row r="115" spans="2:7" x14ac:dyDescent="0.25">
      <c r="B115" t="s">
        <v>279</v>
      </c>
      <c r="C115" t="s">
        <v>418</v>
      </c>
      <c r="D115" t="s">
        <v>418</v>
      </c>
      <c r="E115" t="s">
        <v>418</v>
      </c>
      <c r="F115" t="s">
        <v>418</v>
      </c>
    </row>
    <row r="116" spans="2:7" x14ac:dyDescent="0.25">
      <c r="B116" t="s">
        <v>279</v>
      </c>
      <c r="C116" t="s">
        <v>418</v>
      </c>
      <c r="D116" t="s">
        <v>418</v>
      </c>
      <c r="E116" t="s">
        <v>418</v>
      </c>
      <c r="F116" t="s">
        <v>279</v>
      </c>
      <c r="G116" t="s">
        <v>419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422</v>
      </c>
      <c r="D119" t="s">
        <v>421</v>
      </c>
      <c r="F119" t="s">
        <v>423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412</v>
      </c>
    </row>
    <row r="75" spans="1:33" x14ac:dyDescent="0.25">
      <c r="A75" t="s">
        <v>410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411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413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411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414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411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 t="s">
        <v>409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178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179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3" spans="1:21" x14ac:dyDescent="0.25">
      <c r="I63" s="35" t="s">
        <v>408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363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178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179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180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181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369</v>
      </c>
      <c r="U56" t="s">
        <v>370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371</v>
      </c>
      <c r="U57" s="7" t="s">
        <v>364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372</v>
      </c>
      <c r="U58" s="7" t="s">
        <v>365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373</v>
      </c>
      <c r="U59" s="7" t="s">
        <v>366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374</v>
      </c>
      <c r="U60" s="7" t="s">
        <v>367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375</v>
      </c>
      <c r="U62" s="7" t="s">
        <v>368</v>
      </c>
    </row>
    <row r="64" spans="1:21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403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404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405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406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280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407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395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396</v>
      </c>
      <c r="Q65" s="7" t="s">
        <v>372</v>
      </c>
      <c r="R65" s="7" t="s">
        <v>365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397</v>
      </c>
      <c r="Q66" s="7" t="s">
        <v>373</v>
      </c>
      <c r="R66" s="7" t="s">
        <v>366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398</v>
      </c>
      <c r="Q67" s="7" t="s">
        <v>374</v>
      </c>
      <c r="R67" s="7" t="s">
        <v>367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399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400</v>
      </c>
      <c r="Q69" s="7" t="s">
        <v>375</v>
      </c>
      <c r="R69" s="7" t="s">
        <v>368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401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280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280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280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280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280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280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280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280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280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280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280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280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280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280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280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180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377</v>
      </c>
      <c r="Q65" s="7" t="s">
        <v>372</v>
      </c>
      <c r="R65" s="7" t="s">
        <v>365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378</v>
      </c>
      <c r="Q66" s="7" t="s">
        <v>373</v>
      </c>
      <c r="R66" s="7" t="s">
        <v>366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388</v>
      </c>
      <c r="Q67" s="7" t="s">
        <v>374</v>
      </c>
      <c r="R67" s="7" t="s">
        <v>367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389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390</v>
      </c>
      <c r="Q69" s="7" t="s">
        <v>375</v>
      </c>
      <c r="R69" s="7" t="s">
        <v>368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391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392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392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393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394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388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378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377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388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377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393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377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377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392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378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377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376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179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369</v>
      </c>
      <c r="R63" t="s">
        <v>370</v>
      </c>
    </row>
    <row r="64" spans="1:18" x14ac:dyDescent="0.25">
      <c r="A64" t="s">
        <v>363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  <c r="Q64" s="30" t="s">
        <v>371</v>
      </c>
      <c r="R64" s="7" t="s">
        <v>364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  <c r="Q65" s="7" t="s">
        <v>372</v>
      </c>
      <c r="R65" s="7" t="s">
        <v>365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280</v>
      </c>
      <c r="Q66" s="7" t="s">
        <v>373</v>
      </c>
      <c r="R66" s="7" t="s">
        <v>366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280</v>
      </c>
      <c r="Q67" s="7" t="s">
        <v>374</v>
      </c>
      <c r="R67" s="7" t="s">
        <v>367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280</v>
      </c>
      <c r="Q69" s="7" t="s">
        <v>375</v>
      </c>
      <c r="R69" s="7" t="s">
        <v>368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280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379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380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381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382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383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384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385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381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380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386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381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381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385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386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386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387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1" zoomScaleNormal="100" workbookViewId="0">
      <selection activeCell="Q1" sqref="Q1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657828927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4.0635737472226898E-19</v>
      </c>
      <c r="C4" s="9">
        <f t="shared" si="0"/>
        <v>2.673136357920871E-10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2.673136357920871E-10</v>
      </c>
      <c r="R4" s="7" t="s">
        <v>154</v>
      </c>
    </row>
    <row r="5" spans="1:22" ht="15.75" thickBot="1" x14ac:dyDescent="0.3">
      <c r="A5">
        <v>2</v>
      </c>
      <c r="B5" s="27">
        <v>4.7574070747007296E-6</v>
      </c>
      <c r="C5" s="9">
        <f t="shared" si="0"/>
        <v>3129.55999125259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3129.55999125259</v>
      </c>
      <c r="R5" s="7" t="s">
        <v>155</v>
      </c>
    </row>
    <row r="6" spans="1:22" ht="15.75" thickBot="1" x14ac:dyDescent="0.3">
      <c r="A6">
        <v>3</v>
      </c>
      <c r="B6" s="27">
        <v>6.10779420535006E-4</v>
      </c>
      <c r="C6" s="9">
        <f t="shared" si="0"/>
        <v>401788.37084422476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401788.37084422476</v>
      </c>
    </row>
    <row r="7" spans="1:22" ht="15.75" thickBot="1" x14ac:dyDescent="0.3">
      <c r="A7">
        <v>4</v>
      </c>
      <c r="B7" s="27">
        <v>5.9587848384510996E-19</v>
      </c>
      <c r="C7" s="9">
        <f t="shared" si="0"/>
        <v>3.9198610365021554E-10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3.9198610365021554E-10</v>
      </c>
    </row>
    <row r="8" spans="1:22" ht="15.75" thickBot="1" x14ac:dyDescent="0.3">
      <c r="A8">
        <v>5</v>
      </c>
      <c r="B8" s="27">
        <v>1.9327465386864001E-4</v>
      </c>
      <c r="C8" s="9">
        <f t="shared" si="0"/>
        <v>127141.65817070386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127141.65817070386</v>
      </c>
    </row>
    <row r="9" spans="1:22" ht="15.75" thickBot="1" x14ac:dyDescent="0.3">
      <c r="A9">
        <v>6</v>
      </c>
      <c r="B9" s="27">
        <v>8.4494608676092696E-4</v>
      </c>
      <c r="C9" s="9">
        <f t="shared" si="0"/>
        <v>555829.97762678948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555829.97762678948</v>
      </c>
    </row>
    <row r="10" spans="1:22" ht="15.75" thickBot="1" x14ac:dyDescent="0.3">
      <c r="A10">
        <v>7</v>
      </c>
      <c r="B10" s="27">
        <v>1.0529595621068301E-3</v>
      </c>
      <c r="C10" s="9">
        <f t="shared" si="0"/>
        <v>692667.25891512586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692667.25891512586</v>
      </c>
    </row>
    <row r="11" spans="1:22" ht="15.75" thickBot="1" x14ac:dyDescent="0.3">
      <c r="A11" s="1">
        <v>8</v>
      </c>
      <c r="B11" s="27">
        <v>3.9322302507710301E-2</v>
      </c>
      <c r="C11" s="9">
        <f t="shared" si="0"/>
        <v>25867348.065816477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25867348.065816477</v>
      </c>
    </row>
    <row r="12" spans="1:22" ht="15.75" thickBot="1" x14ac:dyDescent="0.3">
      <c r="A12">
        <v>9</v>
      </c>
      <c r="B12" s="27">
        <v>3.4106197082298898E-3</v>
      </c>
      <c r="C12" s="9">
        <f t="shared" si="0"/>
        <v>2243604.3030699217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2243604.3030699217</v>
      </c>
    </row>
    <row r="13" spans="1:22" ht="15.75" thickBot="1" x14ac:dyDescent="0.3">
      <c r="A13" s="1">
        <v>10</v>
      </c>
      <c r="B13" s="27">
        <v>0.12108643550538301</v>
      </c>
      <c r="C13" s="9">
        <f t="shared" si="0"/>
        <v>79654159.94276081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79654159.94276081</v>
      </c>
    </row>
    <row r="14" spans="1:22" ht="15.75" thickBot="1" x14ac:dyDescent="0.3">
      <c r="A14" s="1">
        <v>11</v>
      </c>
      <c r="B14" s="27">
        <v>0.16487172938730599</v>
      </c>
      <c r="C14" s="9">
        <f t="shared" si="0"/>
        <v>108457392.83548586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108457392.83548586</v>
      </c>
    </row>
    <row r="15" spans="1:22" ht="15.75" thickBot="1" x14ac:dyDescent="0.3">
      <c r="A15" s="1">
        <v>12</v>
      </c>
      <c r="B15" s="27">
        <v>5.0828559018557297E-2</v>
      </c>
      <c r="C15" s="9">
        <f t="shared" si="0"/>
        <v>33436496.440133721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33436496.440133721</v>
      </c>
    </row>
    <row r="16" spans="1:22" ht="15.75" thickBot="1" x14ac:dyDescent="0.3">
      <c r="A16" s="1">
        <v>13</v>
      </c>
      <c r="B16" s="27">
        <v>7.2663719896842397E-3</v>
      </c>
      <c r="C16" s="9">
        <f t="shared" si="0"/>
        <v>4780029.6891568387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4780029.6891568387</v>
      </c>
    </row>
    <row r="17" spans="1:21" ht="15.75" thickBot="1" x14ac:dyDescent="0.3">
      <c r="A17">
        <v>14</v>
      </c>
      <c r="B17" s="27">
        <v>1.6727855705572399E-2</v>
      </c>
      <c r="C17" s="9">
        <f t="shared" si="0"/>
        <v>11004067.369807519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11004067.369807519</v>
      </c>
    </row>
    <row r="18" spans="1:21" ht="15.75" thickBot="1" x14ac:dyDescent="0.3">
      <c r="A18">
        <v>15</v>
      </c>
      <c r="B18" s="27">
        <v>2.62303293757872E-2</v>
      </c>
      <c r="C18" s="9">
        <f t="shared" si="0"/>
        <v>17255069.428130675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17255069.428130675</v>
      </c>
    </row>
    <row r="19" spans="1:21" ht="15.75" thickBot="1" x14ac:dyDescent="0.3">
      <c r="A19" s="1">
        <v>16</v>
      </c>
      <c r="B19" s="27">
        <v>0.14523244612429601</v>
      </c>
      <c r="C19" s="9">
        <f t="shared" si="0"/>
        <v>95538104.199530944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95538104.199530944</v>
      </c>
    </row>
    <row r="20" spans="1:21" ht="15.75" thickBot="1" x14ac:dyDescent="0.3">
      <c r="A20" s="1">
        <v>17</v>
      </c>
      <c r="B20" s="27">
        <v>5.1969663420307899E-2</v>
      </c>
      <c r="C20" s="9">
        <f t="shared" si="0"/>
        <v>34187147.924332298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34187147.924332298</v>
      </c>
    </row>
    <row r="21" spans="1:21" ht="15.75" thickBot="1" x14ac:dyDescent="0.3">
      <c r="A21" s="1">
        <v>18</v>
      </c>
      <c r="B21" s="27">
        <v>2.8964419648650399E-2</v>
      </c>
      <c r="C21" s="9">
        <f t="shared" si="0"/>
        <v>19053633.098649409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19053633.098649409</v>
      </c>
    </row>
    <row r="22" spans="1:21" ht="15.75" thickBot="1" x14ac:dyDescent="0.3">
      <c r="A22" s="1">
        <v>19</v>
      </c>
      <c r="B22" s="27">
        <v>0.120603103598678</v>
      </c>
      <c r="C22" s="9">
        <f t="shared" si="0"/>
        <v>79336210.233188182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79336210.233188182</v>
      </c>
    </row>
    <row r="23" spans="1:21" ht="15.75" thickBot="1" x14ac:dyDescent="0.3">
      <c r="A23" s="1">
        <v>20</v>
      </c>
      <c r="B23" s="27">
        <v>0.14566173535912</v>
      </c>
      <c r="C23" s="9">
        <f t="shared" si="0"/>
        <v>95820503.076247871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95820503.076247871</v>
      </c>
    </row>
    <row r="24" spans="1:21" ht="15.75" thickBot="1" x14ac:dyDescent="0.3">
      <c r="A24" s="1">
        <v>21</v>
      </c>
      <c r="B24" s="27">
        <v>4.3516482652202898E-2</v>
      </c>
      <c r="C24" s="9">
        <f t="shared" si="0"/>
        <v>28626401.089912746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28626401.089912746</v>
      </c>
    </row>
    <row r="25" spans="1:21" ht="15.75" thickBot="1" x14ac:dyDescent="0.3">
      <c r="A25" s="1">
        <v>22</v>
      </c>
      <c r="B25" s="27">
        <v>3.1601228868168997E-2</v>
      </c>
      <c r="C25" s="9">
        <f t="shared" si="0"/>
        <v>20788202.478229035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20788202.478229035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1.0000000000000007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3130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3130, _, _, _, _,</v>
      </c>
      <c r="J36" t="str">
        <f t="shared" si="5"/>
        <v xml:space="preserve">  1996, _, _, _, _,</v>
      </c>
      <c r="K36" t="str">
        <f t="shared" si="6"/>
        <v xml:space="preserve">  1273, _, _, _, _,</v>
      </c>
      <c r="L36" t="str">
        <f t="shared" si="7"/>
        <v xml:space="preserve">  811, _, _, _, _,</v>
      </c>
      <c r="M36" t="str">
        <f t="shared" si="8"/>
        <v xml:space="preserve">  517, _, _, _, _,</v>
      </c>
      <c r="N36" t="str">
        <f t="shared" si="9"/>
        <v xml:space="preserve">  330, _, _, _, _,</v>
      </c>
      <c r="O36" t="str">
        <f t="shared" si="10"/>
        <v xml:space="preserve">  210, _, _, _, _,</v>
      </c>
      <c r="P36" t="str">
        <f t="shared" si="11"/>
        <v xml:space="preserve">  134, _, _, _, _,</v>
      </c>
      <c r="Q36" t="str">
        <f t="shared" si="12"/>
        <v xml:space="preserve">  86, _, _, _, _,</v>
      </c>
      <c r="R36" t="str">
        <f t="shared" si="13"/>
        <v xml:space="preserve">  55, _, _, _, _,</v>
      </c>
    </row>
    <row r="37" spans="1:18" x14ac:dyDescent="0.25">
      <c r="C37" s="15">
        <f t="shared" si="4"/>
        <v>401788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401788, _, _, _, _,</v>
      </c>
      <c r="J37" t="str">
        <f t="shared" si="5"/>
        <v xml:space="preserve">  256191, _, _, _, _,</v>
      </c>
      <c r="K37" t="str">
        <f t="shared" si="6"/>
        <v xml:space="preserve">  163355, _, _, _, _,</v>
      </c>
      <c r="L37" t="str">
        <f t="shared" si="7"/>
        <v xml:space="preserve">  104160, _, _, _, _,</v>
      </c>
      <c r="M37" t="str">
        <f t="shared" si="8"/>
        <v xml:space="preserve">  66415, _, _, _, _,</v>
      </c>
      <c r="N37" t="str">
        <f t="shared" si="9"/>
        <v xml:space="preserve">  42348, _, _, _, _,</v>
      </c>
      <c r="O37" t="str">
        <f t="shared" si="10"/>
        <v xml:space="preserve">  27002, _, _, _, _,</v>
      </c>
      <c r="P37" t="str">
        <f t="shared" si="11"/>
        <v xml:space="preserve">  17217, _, _, _, _,</v>
      </c>
      <c r="Q37" t="str">
        <f t="shared" si="12"/>
        <v xml:space="preserve">  10978, _, _, _, _,</v>
      </c>
      <c r="R37" t="str">
        <f t="shared" si="13"/>
        <v xml:space="preserve">  7000,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127142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127142, _, _, _, _,</v>
      </c>
      <c r="J39" t="str">
        <f t="shared" si="5"/>
        <v xml:space="preserve">  81069, _, _, _, _,</v>
      </c>
      <c r="K39" t="str">
        <f t="shared" si="6"/>
        <v xml:space="preserve">  51692, _, _, _, _,</v>
      </c>
      <c r="L39" t="str">
        <f t="shared" si="7"/>
        <v xml:space="preserve">  32960, _, _, _, _,</v>
      </c>
      <c r="M39" t="str">
        <f t="shared" si="8"/>
        <v xml:space="preserve">  21016, _, _, _, _,</v>
      </c>
      <c r="N39" t="str">
        <f t="shared" si="9"/>
        <v xml:space="preserve">  13401, _, _, _, _,</v>
      </c>
      <c r="O39" t="str">
        <f t="shared" si="10"/>
        <v xml:space="preserve">  8545, _, _, _, _,</v>
      </c>
      <c r="P39" t="str">
        <f t="shared" si="11"/>
        <v xml:space="preserve">  5448, _, _, _, _,</v>
      </c>
      <c r="Q39" t="str">
        <f t="shared" si="12"/>
        <v xml:space="preserve">  3474, _, _, _, _,</v>
      </c>
      <c r="R39" t="str">
        <f t="shared" si="13"/>
        <v xml:space="preserve">  2215, _, _, _, _,</v>
      </c>
    </row>
    <row r="40" spans="1:18" x14ac:dyDescent="0.25">
      <c r="C40" s="15">
        <f t="shared" si="4"/>
        <v>555830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555830, _, _, _, _,</v>
      </c>
      <c r="J40" t="str">
        <f t="shared" si="5"/>
        <v xml:space="preserve">  354413, _, _, _, _,</v>
      </c>
      <c r="K40" t="str">
        <f t="shared" si="6"/>
        <v xml:space="preserve">  225984, _, _, _, _,</v>
      </c>
      <c r="L40" t="str">
        <f t="shared" si="7"/>
        <v xml:space="preserve">  144093, _, _, _, _,</v>
      </c>
      <c r="M40" t="str">
        <f t="shared" si="8"/>
        <v xml:space="preserve">  91878, _, _, _, _,</v>
      </c>
      <c r="N40" t="str">
        <f t="shared" si="9"/>
        <v xml:space="preserve">  58584, _, _, _, _,</v>
      </c>
      <c r="O40" t="str">
        <f t="shared" si="10"/>
        <v xml:space="preserve">  37355, _, _, _, _,</v>
      </c>
      <c r="P40" t="str">
        <f t="shared" si="11"/>
        <v xml:space="preserve">  23818, _, _, _, _,</v>
      </c>
      <c r="Q40" t="str">
        <f t="shared" si="12"/>
        <v xml:space="preserve">  15187, _, _, _, _,</v>
      </c>
      <c r="R40" t="str">
        <f t="shared" si="13"/>
        <v xml:space="preserve">  9684, _, _, _, _,</v>
      </c>
    </row>
    <row r="41" spans="1:18" x14ac:dyDescent="0.25">
      <c r="C41" s="15">
        <f t="shared" si="4"/>
        <v>692667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692667, _, _, _, _,</v>
      </c>
      <c r="J41" t="str">
        <f t="shared" si="5"/>
        <v xml:space="preserve">  441664, _, _, _, _,</v>
      </c>
      <c r="K41" t="str">
        <f t="shared" si="6"/>
        <v xml:space="preserve">  281617, _, _, _, _,</v>
      </c>
      <c r="L41" t="str">
        <f t="shared" si="7"/>
        <v xml:space="preserve">  179567, _, _, _, _,</v>
      </c>
      <c r="M41" t="str">
        <f t="shared" si="8"/>
        <v xml:space="preserve">  114497, _, _, _, _,</v>
      </c>
      <c r="N41" t="str">
        <f t="shared" si="9"/>
        <v xml:space="preserve">  73006, _, _, _, _,</v>
      </c>
      <c r="O41" t="str">
        <f t="shared" si="10"/>
        <v xml:space="preserve">  46551, _, _, _, _,</v>
      </c>
      <c r="P41" t="str">
        <f t="shared" si="11"/>
        <v xml:space="preserve">  29682, _, _, _, _,</v>
      </c>
      <c r="Q41" t="str">
        <f t="shared" si="12"/>
        <v xml:space="preserve">  18926, _, _, _, _,</v>
      </c>
      <c r="R41" t="str">
        <f t="shared" si="13"/>
        <v xml:space="preserve">  12068, _, _, _, _,</v>
      </c>
    </row>
    <row r="42" spans="1:18" x14ac:dyDescent="0.25">
      <c r="C42" s="15">
        <f t="shared" si="4"/>
        <v>25867348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25867348, _, _, _, _,</v>
      </c>
      <c r="J42" t="str">
        <f t="shared" si="5"/>
        <v xml:space="preserve">  16493745, _, _, _, _,</v>
      </c>
      <c r="K42" t="str">
        <f t="shared" si="6"/>
        <v xml:space="preserve">  10516874, _, _, _, _,</v>
      </c>
      <c r="L42" t="str">
        <f t="shared" si="7"/>
        <v xml:space="preserve">  6705853, _, _, _, _,</v>
      </c>
      <c r="M42" t="str">
        <f t="shared" si="8"/>
        <v xml:space="preserve">  4275840, _, _, _, _,</v>
      </c>
      <c r="N42" t="str">
        <f t="shared" si="9"/>
        <v xml:space="preserve">  2726395, _, _, _, _,</v>
      </c>
      <c r="O42" t="str">
        <f t="shared" si="10"/>
        <v xml:space="preserve">  1738426, _, _, _, _,</v>
      </c>
      <c r="P42" t="str">
        <f t="shared" si="11"/>
        <v xml:space="preserve">  1108469, _, _, _, _,</v>
      </c>
      <c r="Q42" t="str">
        <f t="shared" si="12"/>
        <v xml:space="preserve">  706791, _, _, _, _,</v>
      </c>
      <c r="R42" t="str">
        <f t="shared" si="13"/>
        <v xml:space="preserve">  450670, _, _, _, _,</v>
      </c>
    </row>
    <row r="43" spans="1:18" x14ac:dyDescent="0.25">
      <c r="C43" s="15">
        <f t="shared" si="4"/>
        <v>2243604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2243604, _, _, _, _,</v>
      </c>
      <c r="J43" t="str">
        <f t="shared" si="5"/>
        <v xml:space="preserve">  1430585, _, _, _, _,</v>
      </c>
      <c r="K43" t="str">
        <f t="shared" si="6"/>
        <v xml:space="preserve">  912181, _, _, _, _,</v>
      </c>
      <c r="L43" t="str">
        <f t="shared" si="7"/>
        <v xml:space="preserve">  581632, _, _, _, _,</v>
      </c>
      <c r="M43" t="str">
        <f t="shared" si="8"/>
        <v xml:space="preserve">  370865, _, _, _, _,</v>
      </c>
      <c r="N43" t="str">
        <f t="shared" si="9"/>
        <v xml:space="preserve">  236474, _, _, _, _,</v>
      </c>
      <c r="O43" t="str">
        <f t="shared" si="10"/>
        <v xml:space="preserve">  150782, _, _, _, _,</v>
      </c>
      <c r="P43" t="str">
        <f t="shared" si="11"/>
        <v xml:space="preserve">  96143, _, _, _, _,</v>
      </c>
      <c r="Q43" t="str">
        <f t="shared" si="12"/>
        <v xml:space="preserve">  61303, _, _, _, _,</v>
      </c>
      <c r="R43" t="str">
        <f t="shared" si="13"/>
        <v xml:space="preserve">  39089, _, _, _, _,</v>
      </c>
    </row>
    <row r="44" spans="1:18" x14ac:dyDescent="0.25">
      <c r="C44" s="15">
        <f t="shared" si="4"/>
        <v>79654160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79654160, _, _, _, _,</v>
      </c>
      <c r="J44" t="str">
        <f t="shared" si="5"/>
        <v xml:space="preserve">  50789723, _, _, _, _,</v>
      </c>
      <c r="K44" t="str">
        <f t="shared" si="6"/>
        <v xml:space="preserve">  32384949, _, _, _, _,</v>
      </c>
      <c r="L44" t="str">
        <f t="shared" si="7"/>
        <v xml:space="preserve">  20649550, _, _, _, _,</v>
      </c>
      <c r="M44" t="str">
        <f t="shared" si="8"/>
        <v xml:space="preserve">  13166732, _, _, _, _,</v>
      </c>
      <c r="N44" t="str">
        <f t="shared" si="9"/>
        <v xml:space="preserve">  8395477, _, _, _, _,</v>
      </c>
      <c r="O44" t="str">
        <f t="shared" si="10"/>
        <v xml:space="preserve">  5353191, _, _, _, _,</v>
      </c>
      <c r="P44" t="str">
        <f t="shared" si="11"/>
        <v xml:space="preserve">  3413344, _, _, _, _,</v>
      </c>
      <c r="Q44" t="str">
        <f t="shared" si="12"/>
        <v xml:space="preserve">  2176444, _, _, _, _,</v>
      </c>
      <c r="R44" t="str">
        <f t="shared" si="13"/>
        <v xml:space="preserve">  1387762, _, _, _, _,</v>
      </c>
    </row>
    <row r="45" spans="1:18" x14ac:dyDescent="0.25">
      <c r="C45" s="15">
        <f t="shared" si="4"/>
        <v>108457393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108457393, _, _, _, _,</v>
      </c>
      <c r="J45" t="str">
        <f t="shared" si="5"/>
        <v xml:space="preserve">  69155471, _, _, _, _,</v>
      </c>
      <c r="K45" t="str">
        <f t="shared" si="6"/>
        <v xml:space="preserve">  44095464, _, _, _, _,</v>
      </c>
      <c r="L45" t="str">
        <f t="shared" si="7"/>
        <v xml:space="preserve">  28116503, _, _, _, _,</v>
      </c>
      <c r="M45" t="str">
        <f t="shared" si="8"/>
        <v xml:space="preserve">  17927869, _, _, _, _,</v>
      </c>
      <c r="N45" t="str">
        <f t="shared" si="9"/>
        <v xml:space="preserve">  11431312, _, _, _, _,</v>
      </c>
      <c r="O45" t="str">
        <f t="shared" si="10"/>
        <v xml:space="preserve">  7288924, _, _, _, _,</v>
      </c>
      <c r="P45" t="str">
        <f t="shared" si="11"/>
        <v xml:space="preserve">  4647622, _, _, _, _,</v>
      </c>
      <c r="Q45" t="str">
        <f t="shared" si="12"/>
        <v xml:space="preserve">  2963454, _, _, _, _,</v>
      </c>
      <c r="R45" t="str">
        <f t="shared" si="13"/>
        <v xml:space="preserve">  1889581, _, _, _, _,</v>
      </c>
    </row>
    <row r="46" spans="1:18" x14ac:dyDescent="0.25">
      <c r="C46" s="15">
        <f t="shared" si="4"/>
        <v>33436496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33436496, _, _, _, _,</v>
      </c>
      <c r="J46" t="str">
        <f t="shared" si="5"/>
        <v xml:space="preserve">  21320046, _, _, _, _,</v>
      </c>
      <c r="K46" t="str">
        <f t="shared" si="6"/>
        <v xml:space="preserve">  13594258, _, _, _, _,</v>
      </c>
      <c r="L46" t="str">
        <f t="shared" si="7"/>
        <v xml:space="preserve">  8668080, _, _, _, _,</v>
      </c>
      <c r="M46" t="str">
        <f t="shared" si="8"/>
        <v xml:space="preserve">  5527010, _, _, _, _,</v>
      </c>
      <c r="N46" t="str">
        <f t="shared" si="9"/>
        <v xml:space="preserve">  3524177, _, _, _, _,</v>
      </c>
      <c r="O46" t="str">
        <f t="shared" si="10"/>
        <v xml:space="preserve">  2247114, _, _, _, _,</v>
      </c>
      <c r="P46" t="str">
        <f t="shared" si="11"/>
        <v xml:space="preserve">  1432823, _, _, _, _,</v>
      </c>
      <c r="Q46" t="str">
        <f t="shared" si="12"/>
        <v xml:space="preserve">  913608, _, _, _, _,</v>
      </c>
      <c r="R46" t="str">
        <f t="shared" si="13"/>
        <v xml:space="preserve">  582542, _, _, _, _,</v>
      </c>
    </row>
    <row r="47" spans="1:18" x14ac:dyDescent="0.25">
      <c r="C47" s="15">
        <f t="shared" si="4"/>
        <v>4780030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4780030, _, _, _, _,</v>
      </c>
      <c r="J47" t="str">
        <f t="shared" si="5"/>
        <v xml:space="preserve">  3047881, _, _, _, _,</v>
      </c>
      <c r="K47" t="str">
        <f t="shared" si="6"/>
        <v xml:space="preserve">  1943414, _, _, _, _,</v>
      </c>
      <c r="L47" t="str">
        <f t="shared" si="7"/>
        <v xml:space="preserve">  1239175, _, _, _, _,</v>
      </c>
      <c r="M47" t="str">
        <f t="shared" si="8"/>
        <v xml:space="preserve">  790133, _, _, _, _,</v>
      </c>
      <c r="N47" t="str">
        <f t="shared" si="9"/>
        <v xml:space="preserve">  503811, _, _, _, _,</v>
      </c>
      <c r="O47" t="str">
        <f t="shared" si="10"/>
        <v xml:space="preserve">  321244, _, _, _, _,</v>
      </c>
      <c r="P47" t="str">
        <f t="shared" si="11"/>
        <v xml:space="preserve">  204834, _, _, _, _,</v>
      </c>
      <c r="Q47" t="str">
        <f t="shared" si="12"/>
        <v xml:space="preserve">  130608, _, _, _, _,</v>
      </c>
      <c r="R47" t="str">
        <f t="shared" si="13"/>
        <v xml:space="preserve">  83279, _, _, _, _,</v>
      </c>
    </row>
    <row r="48" spans="1:18" x14ac:dyDescent="0.25">
      <c r="C48" s="15">
        <f t="shared" si="4"/>
        <v>11004067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11004067, _, _, _, _,</v>
      </c>
      <c r="J48" t="str">
        <f t="shared" si="5"/>
        <v xml:space="preserve">  7016501, _, _, _, _,</v>
      </c>
      <c r="K48" t="str">
        <f t="shared" si="6"/>
        <v xml:space="preserve">  4473918, _, _, _, _,</v>
      </c>
      <c r="L48" t="str">
        <f t="shared" si="7"/>
        <v xml:space="preserve">  2852695, _, _, _, _,</v>
      </c>
      <c r="M48" t="str">
        <f t="shared" si="8"/>
        <v xml:space="preserve">  1818958, _, _, _, _,</v>
      </c>
      <c r="N48" t="str">
        <f t="shared" si="9"/>
        <v xml:space="preserve">  1159819, _, _, _, _,</v>
      </c>
      <c r="O48" t="str">
        <f t="shared" si="10"/>
        <v xml:space="preserve">  739533, _, _, _, _,</v>
      </c>
      <c r="P48" t="str">
        <f t="shared" si="11"/>
        <v xml:space="preserve">  471547, _, _, _, _,</v>
      </c>
      <c r="Q48" t="str">
        <f t="shared" si="12"/>
        <v xml:space="preserve">  300672, _, _, _, _,</v>
      </c>
      <c r="R48" t="str">
        <f t="shared" si="13"/>
        <v xml:space="preserve">  191717, _, _, _, _,</v>
      </c>
    </row>
    <row r="49" spans="3:18" x14ac:dyDescent="0.25">
      <c r="C49" s="15">
        <f t="shared" si="4"/>
        <v>17255069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17255069, _, _, _, _,</v>
      </c>
      <c r="J49" t="str">
        <f t="shared" si="5"/>
        <v xml:space="preserve">  11002315, _, _, _, _,</v>
      </c>
      <c r="K49" t="str">
        <f t="shared" si="6"/>
        <v xml:space="preserve">  7015384, _, _, _, _,</v>
      </c>
      <c r="L49" t="str">
        <f t="shared" si="7"/>
        <v xml:space="preserve">  4473205, _, _, _, _,</v>
      </c>
      <c r="M49" t="str">
        <f t="shared" si="8"/>
        <v xml:space="preserve">  2852241, _, _, _, _,</v>
      </c>
      <c r="N49" t="str">
        <f t="shared" si="9"/>
        <v xml:space="preserve">  1818669, _, _, _, _,</v>
      </c>
      <c r="O49" t="str">
        <f t="shared" si="10"/>
        <v xml:space="preserve">  1159634, _, _, _, _,</v>
      </c>
      <c r="P49" t="str">
        <f t="shared" si="11"/>
        <v xml:space="preserve">  739415, _, _, _, _,</v>
      </c>
      <c r="Q49" t="str">
        <f t="shared" si="12"/>
        <v xml:space="preserve">  471472, _, _, _, _,</v>
      </c>
      <c r="R49" t="str">
        <f t="shared" si="13"/>
        <v xml:space="preserve">  300624, _, _, _, _,</v>
      </c>
    </row>
    <row r="50" spans="3:18" x14ac:dyDescent="0.25">
      <c r="C50" s="15">
        <f t="shared" si="4"/>
        <v>95538104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95538104, _, _, _, _,</v>
      </c>
      <c r="J50" t="str">
        <f t="shared" si="5"/>
        <v xml:space="preserve">  60917770, _, _, _, _,</v>
      </c>
      <c r="K50" t="str">
        <f t="shared" si="6"/>
        <v xml:space="preserve">  38842876, _, _, _, _,</v>
      </c>
      <c r="L50" t="str">
        <f t="shared" si="7"/>
        <v xml:space="preserve">  24767305, _, _, _, _,</v>
      </c>
      <c r="M50" t="str">
        <f t="shared" si="8"/>
        <v xml:space="preserve">  15792327, _, _, _, _,</v>
      </c>
      <c r="N50" t="str">
        <f t="shared" si="9"/>
        <v xml:space="preserve">  10069630, _, _, _, _,</v>
      </c>
      <c r="O50" t="str">
        <f t="shared" si="10"/>
        <v xml:space="preserve">  6420678, _, _, _, _,</v>
      </c>
      <c r="P50" t="str">
        <f t="shared" si="11"/>
        <v xml:space="preserve">  4094004, _, _, _, _,</v>
      </c>
      <c r="Q50" t="str">
        <f t="shared" si="12"/>
        <v xml:space="preserve">  2610452, _, _, _, _,</v>
      </c>
      <c r="R50" t="str">
        <f t="shared" si="13"/>
        <v xml:space="preserve">  1664497, _, _, _, _,</v>
      </c>
    </row>
    <row r="51" spans="3:18" x14ac:dyDescent="0.25">
      <c r="C51" s="15">
        <f t="shared" si="4"/>
        <v>34187148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34187148, _, _, _, _,</v>
      </c>
      <c r="J51" t="str">
        <f t="shared" si="5"/>
        <v xml:space="preserve">  21798683, _, _, _, _,</v>
      </c>
      <c r="K51" t="str">
        <f t="shared" si="6"/>
        <v xml:space="preserve">  13899451, _, _, _, _,</v>
      </c>
      <c r="L51" t="str">
        <f t="shared" si="7"/>
        <v xml:space="preserve">  8862679, _, _, _, _,</v>
      </c>
      <c r="M51" t="str">
        <f t="shared" si="8"/>
        <v xml:space="preserve">  5651092, _, _, _, _,</v>
      </c>
      <c r="N51" t="str">
        <f t="shared" si="9"/>
        <v xml:space="preserve">  3603295, _, _, _, _,</v>
      </c>
      <c r="O51" t="str">
        <f t="shared" si="10"/>
        <v xml:space="preserve">  2297562, _, _, _, _,</v>
      </c>
      <c r="P51" t="str">
        <f t="shared" si="11"/>
        <v xml:space="preserve">  1464990, _, _, _, _,</v>
      </c>
      <c r="Q51" t="str">
        <f t="shared" si="12"/>
        <v xml:space="preserve">  934118, _, _, _, _,</v>
      </c>
      <c r="R51" t="str">
        <f t="shared" si="13"/>
        <v xml:space="preserve">  595620, _, _, _, _,</v>
      </c>
    </row>
    <row r="52" spans="3:18" x14ac:dyDescent="0.25">
      <c r="C52" s="15">
        <f t="shared" si="4"/>
        <v>19053633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19053633, _, _, _, _,</v>
      </c>
      <c r="J52" t="str">
        <f t="shared" si="5"/>
        <v xml:space="preserve">  12149130, _, _, _, _,</v>
      </c>
      <c r="K52" t="str">
        <f t="shared" si="6"/>
        <v xml:space="preserve">  7746625, _, _, _, _,</v>
      </c>
      <c r="L52" t="str">
        <f t="shared" si="7"/>
        <v xml:space="preserve">  4939465, _, _, _, _,</v>
      </c>
      <c r="M52" t="str">
        <f t="shared" si="8"/>
        <v xml:space="preserve">  3149541, _, _, _, _,</v>
      </c>
      <c r="N52" t="str">
        <f t="shared" si="9"/>
        <v xml:space="preserve">  2008236, _, _, _, _,</v>
      </c>
      <c r="O52" t="str">
        <f t="shared" si="10"/>
        <v xml:space="preserve">  1280507, _, _, _, _,</v>
      </c>
      <c r="P52" t="str">
        <f t="shared" si="11"/>
        <v xml:space="preserve">  816487, _, _, _, _,</v>
      </c>
      <c r="Q52" t="str">
        <f t="shared" si="12"/>
        <v xml:space="preserve">  520615, _, _, _, _,</v>
      </c>
      <c r="R52" t="str">
        <f t="shared" si="13"/>
        <v xml:space="preserve">  331959, _, _, _, _,</v>
      </c>
    </row>
    <row r="53" spans="3:18" x14ac:dyDescent="0.25">
      <c r="C53" s="15">
        <f t="shared" si="4"/>
        <v>79336210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79336210, _, _, _, _,</v>
      </c>
      <c r="J53" t="str">
        <f t="shared" si="5"/>
        <v xml:space="preserve">  50586989, _, _, _, _,</v>
      </c>
      <c r="K53" t="str">
        <f t="shared" si="6"/>
        <v xml:space="preserve">  32255681, _, _, _, _,</v>
      </c>
      <c r="L53" t="str">
        <f t="shared" si="7"/>
        <v xml:space="preserve">  20567125, _, _, _, _,</v>
      </c>
      <c r="M53" t="str">
        <f t="shared" si="8"/>
        <v xml:space="preserve">  13114175, _, _, _, _,</v>
      </c>
      <c r="N53" t="str">
        <f t="shared" si="9"/>
        <v xml:space="preserve">  8361965, _, _, _, _,</v>
      </c>
      <c r="O53" t="str">
        <f t="shared" si="10"/>
        <v xml:space="preserve">  5331823, _, _, _, _,</v>
      </c>
      <c r="P53" t="str">
        <f t="shared" si="11"/>
        <v xml:space="preserve">  3399720, _, _, _, _,</v>
      </c>
      <c r="Q53" t="str">
        <f t="shared" si="12"/>
        <v xml:space="preserve">  2167756, _, _, _, _,</v>
      </c>
      <c r="R53" t="str">
        <f t="shared" si="13"/>
        <v xml:space="preserve">  1382222, _, _, _, _,</v>
      </c>
    </row>
    <row r="54" spans="3:18" x14ac:dyDescent="0.25">
      <c r="C54" s="15">
        <f t="shared" si="4"/>
        <v>95820503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95820503, _, _, _, _,</v>
      </c>
      <c r="J54" t="str">
        <f t="shared" si="5"/>
        <v xml:space="preserve">  61097836, _, _, _, _,</v>
      </c>
      <c r="K54" t="str">
        <f t="shared" si="6"/>
        <v xml:space="preserve">  38957691, _, _, _, _,</v>
      </c>
      <c r="L54" t="str">
        <f t="shared" si="7"/>
        <v xml:space="preserve">  24840514, _, _, _, _,</v>
      </c>
      <c r="M54" t="str">
        <f t="shared" si="8"/>
        <v xml:space="preserve">  15839008, _, _, _, _,</v>
      </c>
      <c r="N54" t="str">
        <f t="shared" si="9"/>
        <v xml:space="preserve">  10099395, _, _, _, _,</v>
      </c>
      <c r="O54" t="str">
        <f t="shared" si="10"/>
        <v xml:space="preserve">  6439657, _, _, _, _,</v>
      </c>
      <c r="P54" t="str">
        <f t="shared" si="11"/>
        <v xml:space="preserve">  4106106, _, _, _, _,</v>
      </c>
      <c r="Q54" t="str">
        <f t="shared" si="12"/>
        <v xml:space="preserve">  2618168, _, _, _, _,</v>
      </c>
      <c r="R54" t="str">
        <f t="shared" si="13"/>
        <v xml:space="preserve">  1669417, _, _, _, _,</v>
      </c>
    </row>
    <row r="55" spans="3:18" x14ac:dyDescent="0.25">
      <c r="C55" s="15">
        <f t="shared" si="4"/>
        <v>28626401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28626401, _, _, _, _,</v>
      </c>
      <c r="J55" t="str">
        <f t="shared" si="5"/>
        <v xml:space="preserve">  18252995, _, _, _, _,</v>
      </c>
      <c r="K55" t="str">
        <f t="shared" si="6"/>
        <v xml:space="preserve">  11638621, _, _, _, _,</v>
      </c>
      <c r="L55" t="str">
        <f t="shared" si="7"/>
        <v xml:space="preserve">  7421110, _, _, _, _,</v>
      </c>
      <c r="M55" t="str">
        <f t="shared" si="8"/>
        <v xml:space="preserve">  4731908, _, _, _, _,</v>
      </c>
      <c r="N55" t="str">
        <f t="shared" si="9"/>
        <v xml:space="preserve">  3017197, _, _, _, _,</v>
      </c>
      <c r="O55" t="str">
        <f t="shared" si="10"/>
        <v xml:space="preserve">  1923849, _, _, _, _,</v>
      </c>
      <c r="P55" t="str">
        <f t="shared" si="11"/>
        <v xml:space="preserve">  1226700, _, _, _, _,</v>
      </c>
      <c r="Q55" t="str">
        <f t="shared" si="12"/>
        <v xml:space="preserve">  782178, _, _, _, _,</v>
      </c>
      <c r="R55" t="str">
        <f t="shared" si="13"/>
        <v xml:space="preserve">  498739, _, _, _, _,</v>
      </c>
    </row>
    <row r="56" spans="3:18" x14ac:dyDescent="0.25">
      <c r="C56" s="15">
        <f t="shared" si="4"/>
        <v>20788202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20788202, _, _, _, _,</v>
      </c>
      <c r="J56" t="str">
        <f t="shared" si="5"/>
        <v xml:space="preserve">  13255140, _, _, _, _,</v>
      </c>
      <c r="K56" t="str">
        <f t="shared" si="6"/>
        <v xml:space="preserve">  8451848, _, _, _, _,</v>
      </c>
      <c r="L56" t="str">
        <f t="shared" si="7"/>
        <v xml:space="preserve">  5389135, _, _, _, _,</v>
      </c>
      <c r="M56" t="str">
        <f t="shared" si="8"/>
        <v xml:space="preserve">  3436263, _, _, _, _,</v>
      </c>
      <c r="N56" t="str">
        <f t="shared" si="9"/>
        <v xml:space="preserve">  2191058, _, _, _, _,</v>
      </c>
      <c r="O56" t="str">
        <f t="shared" si="10"/>
        <v xml:space="preserve">  1397080, _, _, _, _,</v>
      </c>
      <c r="P56" t="str">
        <f t="shared" si="11"/>
        <v xml:space="preserve">  890817, _, _, _, _,</v>
      </c>
      <c r="Q56" t="str">
        <f t="shared" si="12"/>
        <v xml:space="preserve">  568010, _, _, _, _,</v>
      </c>
      <c r="R56" t="str">
        <f t="shared" si="13"/>
        <v xml:space="preserve">  362179,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0.04</v>
      </c>
      <c r="K66" s="27">
        <v>0</v>
      </c>
      <c r="L66" s="27">
        <v>0.12</v>
      </c>
      <c r="M66" s="27">
        <v>0.16</v>
      </c>
      <c r="N66" s="27">
        <v>0.05</v>
      </c>
      <c r="O66" s="27">
        <v>0.01</v>
      </c>
      <c r="P66" s="27">
        <v>0.02</v>
      </c>
      <c r="Q66" s="27">
        <v>0.03</v>
      </c>
      <c r="R66" s="27">
        <v>0.15</v>
      </c>
      <c r="S66" s="27">
        <v>0.05</v>
      </c>
      <c r="T66" s="27">
        <v>0.03</v>
      </c>
      <c r="U66" s="27">
        <v>0.12</v>
      </c>
      <c r="V66" s="27">
        <v>0.15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0.03</v>
      </c>
      <c r="K67" s="15">
        <v>0</v>
      </c>
      <c r="L67" s="15">
        <v>0.11</v>
      </c>
      <c r="M67" s="15">
        <v>0.16</v>
      </c>
      <c r="N67" s="15">
        <v>0.06</v>
      </c>
      <c r="O67" s="15">
        <v>0.01</v>
      </c>
      <c r="P67" s="15">
        <v>0.01</v>
      </c>
      <c r="Q67" s="15">
        <v>0.02</v>
      </c>
      <c r="R67" s="15">
        <v>0.15</v>
      </c>
      <c r="S67" s="15">
        <v>0.06</v>
      </c>
      <c r="T67" s="15">
        <v>0.04</v>
      </c>
      <c r="U67" s="15">
        <v>0.13</v>
      </c>
      <c r="V67" s="15">
        <v>0.14000000000000001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0.02</v>
      </c>
      <c r="K68" s="29">
        <v>0</v>
      </c>
      <c r="L68" s="29">
        <v>0.1</v>
      </c>
      <c r="M68" s="32">
        <v>0.16</v>
      </c>
      <c r="N68" s="29">
        <v>7.0000000000000007E-2</v>
      </c>
      <c r="O68" s="29">
        <v>0.01</v>
      </c>
      <c r="P68" s="29">
        <v>0.01</v>
      </c>
      <c r="Q68" s="29">
        <v>0.02</v>
      </c>
      <c r="R68" s="29">
        <v>0.16</v>
      </c>
      <c r="S68" s="29">
        <v>0.06</v>
      </c>
      <c r="T68" s="29">
        <v>0.04</v>
      </c>
      <c r="U68" s="29">
        <v>0.13</v>
      </c>
      <c r="V68" s="29">
        <v>0.14000000000000001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0.03</v>
      </c>
      <c r="K69" s="15">
        <v>0</v>
      </c>
      <c r="L69" s="15">
        <v>0.11</v>
      </c>
      <c r="M69" s="15">
        <v>0.16</v>
      </c>
      <c r="N69" s="15">
        <v>0.06</v>
      </c>
      <c r="O69" s="15">
        <v>0.01</v>
      </c>
      <c r="P69" s="15">
        <v>0.01</v>
      </c>
      <c r="Q69" s="15">
        <v>0.02</v>
      </c>
      <c r="R69" s="15">
        <v>0.15</v>
      </c>
      <c r="S69" s="15">
        <v>0.06</v>
      </c>
      <c r="T69" s="15">
        <v>0.04</v>
      </c>
      <c r="U69" s="15">
        <v>0.13</v>
      </c>
      <c r="V69" s="15">
        <v>0.14000000000000001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G88" zoomScaleNormal="100" workbookViewId="0">
      <selection activeCell="G112" sqref="A112:XFD115"/>
    </sheetView>
  </sheetViews>
  <sheetFormatPr defaultRowHeight="15" x14ac:dyDescent="0.25"/>
  <cols>
    <col min="3" max="3" width="9.140625" customWidth="1"/>
    <col min="16" max="16" width="10" bestFit="1" customWidth="1"/>
  </cols>
  <sheetData>
    <row r="1" spans="1:16" x14ac:dyDescent="0.25">
      <c r="C1" t="s">
        <v>339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S30" s="28">
        <v>107006352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657828927</v>
      </c>
      <c r="Q31" s="7" t="s">
        <v>340</v>
      </c>
    </row>
    <row r="32" spans="1:22" x14ac:dyDescent="0.25">
      <c r="B32" t="s">
        <v>144</v>
      </c>
      <c r="H32" t="s">
        <v>145</v>
      </c>
      <c r="P32" s="8" t="s">
        <v>341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2.673136357920871E-10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2.673136357920871E-10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3129.55999125259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3129.55999125259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401788.37084422476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401788.37084422476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3.9198610365021554E-10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3.9198610365021554E-10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127141.65817070386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127141.65817070386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555829.97762678948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555829.97762678948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692667.25891512586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692667.25891512586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25867348.065816477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25867348.065816477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2243604.3030699217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2243604.3030699217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79654159.94276081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79654159.94276081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108457392.83548586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108457392.83548586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33436496.440133721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33436496.440133721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4780029.6891568387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4780029.6891568387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11004067.369807519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11004067.369807519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17255069.428130675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17255069.428130675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95538104.199530944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95538104.199530944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34187147.924332298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34187147.924332298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19053633.098649409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19053633.098649409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79336210.233188182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79336210.233188182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95820503.076247871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95820503.076247871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28626401.089912746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28626401.089912746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20788202.478229035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20788202.478229035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280</v>
      </c>
    </row>
    <row r="66" spans="3:14" x14ac:dyDescent="0.25">
      <c r="C66" s="15">
        <f t="shared" si="4"/>
        <v>55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55, _, _, _, _,</v>
      </c>
      <c r="N66" t="s">
        <v>342</v>
      </c>
    </row>
    <row r="67" spans="3:14" x14ac:dyDescent="0.25">
      <c r="C67" s="15">
        <f t="shared" si="4"/>
        <v>7000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7000, _, _, _, _,</v>
      </c>
      <c r="N67" t="s">
        <v>343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280</v>
      </c>
    </row>
    <row r="69" spans="3:14" x14ac:dyDescent="0.25">
      <c r="C69" s="15">
        <f t="shared" si="4"/>
        <v>2215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2215, _, _, _, _,</v>
      </c>
      <c r="N69" t="s">
        <v>344</v>
      </c>
    </row>
    <row r="70" spans="3:14" x14ac:dyDescent="0.25">
      <c r="C70" s="15">
        <f t="shared" si="4"/>
        <v>9684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9684, _, _, _, _,</v>
      </c>
      <c r="N70" t="s">
        <v>345</v>
      </c>
    </row>
    <row r="71" spans="3:14" x14ac:dyDescent="0.25">
      <c r="C71" s="15">
        <f t="shared" si="4"/>
        <v>12068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12068, _, _, _, _,</v>
      </c>
      <c r="N71" t="s">
        <v>346</v>
      </c>
    </row>
    <row r="72" spans="3:14" x14ac:dyDescent="0.25">
      <c r="C72" s="15">
        <f t="shared" si="4"/>
        <v>450671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450671, _, _, _, _,</v>
      </c>
      <c r="N72" t="s">
        <v>347</v>
      </c>
    </row>
    <row r="73" spans="3:14" x14ac:dyDescent="0.25">
      <c r="C73" s="15">
        <f t="shared" si="4"/>
        <v>39089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39089, _, _, _, _,</v>
      </c>
      <c r="N73" t="s">
        <v>348</v>
      </c>
    </row>
    <row r="74" spans="3:14" x14ac:dyDescent="0.25">
      <c r="C74" s="15">
        <f t="shared" si="4"/>
        <v>1387766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1387766, _, _, _, _,</v>
      </c>
      <c r="N74" t="s">
        <v>349</v>
      </c>
    </row>
    <row r="75" spans="3:14" x14ac:dyDescent="0.25">
      <c r="C75" s="15">
        <f t="shared" si="4"/>
        <v>1889587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1889587, _, _, _, _,</v>
      </c>
      <c r="N75" t="s">
        <v>350</v>
      </c>
    </row>
    <row r="76" spans="3:14" x14ac:dyDescent="0.25">
      <c r="C76" s="15">
        <f t="shared" si="4"/>
        <v>582544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582544, _, _, _, _,</v>
      </c>
      <c r="N76" t="s">
        <v>351</v>
      </c>
    </row>
    <row r="77" spans="3:14" x14ac:dyDescent="0.25">
      <c r="C77" s="15">
        <f t="shared" si="4"/>
        <v>83280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83280, _, _, _, _,</v>
      </c>
      <c r="N77" t="s">
        <v>352</v>
      </c>
    </row>
    <row r="78" spans="3:14" x14ac:dyDescent="0.25">
      <c r="C78" s="15">
        <f t="shared" si="4"/>
        <v>191717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191717, _, _, _, _,</v>
      </c>
      <c r="N78" t="s">
        <v>353</v>
      </c>
    </row>
    <row r="79" spans="3:14" x14ac:dyDescent="0.25">
      <c r="C79" s="15">
        <f t="shared" si="4"/>
        <v>300624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300624, _, _, _, _,</v>
      </c>
      <c r="N79" t="s">
        <v>354</v>
      </c>
    </row>
    <row r="80" spans="3:14" x14ac:dyDescent="0.25">
      <c r="C80" s="15">
        <f t="shared" si="4"/>
        <v>1664502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1664502, _, _, _, _,</v>
      </c>
      <c r="N80" t="s">
        <v>355</v>
      </c>
    </row>
    <row r="81" spans="1:33" x14ac:dyDescent="0.25">
      <c r="C81" s="15">
        <f t="shared" si="4"/>
        <v>595622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595622, _, _, _, _,</v>
      </c>
      <c r="N81" t="s">
        <v>356</v>
      </c>
    </row>
    <row r="82" spans="1:33" x14ac:dyDescent="0.25">
      <c r="C82" s="15">
        <f t="shared" si="4"/>
        <v>331960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331960, _, _, _, _,</v>
      </c>
      <c r="N82" t="s">
        <v>357</v>
      </c>
    </row>
    <row r="83" spans="1:33" x14ac:dyDescent="0.25">
      <c r="C83" s="15">
        <f t="shared" si="4"/>
        <v>1382226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1382226, _, _, _, _,</v>
      </c>
      <c r="N83" t="s">
        <v>358</v>
      </c>
    </row>
    <row r="84" spans="1:33" x14ac:dyDescent="0.25">
      <c r="C84" s="15">
        <f t="shared" si="4"/>
        <v>1669422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1669422, _, _, _, _,</v>
      </c>
      <c r="N84" t="s">
        <v>359</v>
      </c>
    </row>
    <row r="85" spans="1:33" x14ac:dyDescent="0.25">
      <c r="C85" s="15">
        <f t="shared" si="4"/>
        <v>498740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498740, _, _, _, _,</v>
      </c>
      <c r="N85" t="s">
        <v>360</v>
      </c>
    </row>
    <row r="86" spans="1:33" x14ac:dyDescent="0.25">
      <c r="C86" s="15">
        <f t="shared" si="4"/>
        <v>362180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362180, _, _, _, _,</v>
      </c>
      <c r="N86" t="s">
        <v>361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163</v>
      </c>
      <c r="B95" t="s">
        <v>170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171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172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173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174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175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176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177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168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178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179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180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181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182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1" sqref="F1:F1048576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184</v>
      </c>
      <c r="B1" s="24" t="s">
        <v>333</v>
      </c>
      <c r="C1" s="24" t="s">
        <v>334</v>
      </c>
      <c r="D1" s="24" t="s">
        <v>98</v>
      </c>
      <c r="E1" s="24" t="s">
        <v>335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161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161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161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161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161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161</v>
      </c>
    </row>
    <row r="92" spans="1:6" x14ac:dyDescent="0.25">
      <c r="F92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49" zoomScaleNormal="100" workbookViewId="0">
      <selection activeCell="N64" sqref="N6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50" workbookViewId="0">
      <selection activeCell="H66" sqref="H66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278</v>
      </c>
      <c r="J92" s="19"/>
    </row>
    <row r="93" spans="1:17" x14ac:dyDescent="0.25">
      <c r="I93" s="20" t="s">
        <v>277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3"/>
  <sheetViews>
    <sheetView topLeftCell="A19" workbookViewId="0">
      <selection activeCell="P12" sqref="P12"/>
    </sheetView>
  </sheetViews>
  <sheetFormatPr defaultRowHeight="15" x14ac:dyDescent="0.25"/>
  <sheetData>
    <row r="1" spans="1:14" x14ac:dyDescent="0.25">
      <c r="J1" t="s">
        <v>184</v>
      </c>
      <c r="K1" t="s">
        <v>98</v>
      </c>
      <c r="M1" t="s">
        <v>445</v>
      </c>
    </row>
    <row r="2" spans="1:14" x14ac:dyDescent="0.25">
      <c r="A2" t="s">
        <v>0</v>
      </c>
      <c r="B2" s="2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2267.3101179999999</v>
      </c>
      <c r="I2" t="s">
        <v>7</v>
      </c>
      <c r="J2" t="s">
        <v>3</v>
      </c>
      <c r="K2">
        <v>6637.5</v>
      </c>
      <c r="M2">
        <f>K2/H2</f>
        <v>2.9274777840514186</v>
      </c>
      <c r="N2" s="48">
        <v>2.9274777840514186</v>
      </c>
    </row>
    <row r="3" spans="1:14" x14ac:dyDescent="0.25">
      <c r="A3" t="s">
        <v>0</v>
      </c>
      <c r="B3" s="2">
        <v>0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4510.6034209999998</v>
      </c>
      <c r="I3" t="s">
        <v>7</v>
      </c>
      <c r="J3" t="s">
        <v>8</v>
      </c>
      <c r="K3">
        <v>4510.6719999999996</v>
      </c>
      <c r="M3">
        <f t="shared" ref="M3:M66" si="0">K3/H3</f>
        <v>1.0000152039524646</v>
      </c>
      <c r="N3" s="48">
        <v>1.0000152039524646</v>
      </c>
    </row>
    <row r="4" spans="1:14" x14ac:dyDescent="0.25">
      <c r="A4" t="s">
        <v>0</v>
      </c>
      <c r="B4" s="2">
        <v>0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80218.697696000003</v>
      </c>
      <c r="I4" t="s">
        <v>7</v>
      </c>
      <c r="J4" t="s">
        <v>9</v>
      </c>
      <c r="K4">
        <v>80218.806890000007</v>
      </c>
      <c r="M4">
        <f t="shared" si="0"/>
        <v>1.0000013612038483</v>
      </c>
      <c r="N4" s="48">
        <v>1.0000013612038483</v>
      </c>
    </row>
    <row r="5" spans="1:14" x14ac:dyDescent="0.25">
      <c r="A5" t="s">
        <v>0</v>
      </c>
      <c r="B5" s="2">
        <v>0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831.76705800000002</v>
      </c>
      <c r="I5" t="s">
        <v>7</v>
      </c>
      <c r="J5" t="s">
        <v>10</v>
      </c>
      <c r="K5">
        <v>2697</v>
      </c>
      <c r="M5">
        <f t="shared" si="0"/>
        <v>3.2424943667341055</v>
      </c>
      <c r="N5" s="48">
        <v>3.2424943667341055</v>
      </c>
    </row>
    <row r="6" spans="1:14" x14ac:dyDescent="0.25">
      <c r="A6" t="s">
        <v>0</v>
      </c>
      <c r="B6" s="2">
        <v>0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6390.9324530000004</v>
      </c>
      <c r="I6" t="s">
        <v>7</v>
      </c>
      <c r="J6" t="s">
        <v>11</v>
      </c>
      <c r="K6">
        <v>12347.108630000001</v>
      </c>
      <c r="M6">
        <f t="shared" si="0"/>
        <v>1.931972950864796</v>
      </c>
      <c r="N6" s="48">
        <v>1.931972950864796</v>
      </c>
    </row>
    <row r="7" spans="1:14" x14ac:dyDescent="0.25">
      <c r="A7" t="s">
        <v>0</v>
      </c>
      <c r="B7" s="2">
        <v>0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2036.1931070000001</v>
      </c>
      <c r="I7" t="s">
        <v>7</v>
      </c>
      <c r="J7" t="s">
        <v>12</v>
      </c>
      <c r="K7">
        <v>3907.9740299999999</v>
      </c>
      <c r="M7">
        <f t="shared" si="0"/>
        <v>1.9192551121822454</v>
      </c>
      <c r="N7" s="48">
        <v>1.9192551121822454</v>
      </c>
    </row>
    <row r="8" spans="1:14" x14ac:dyDescent="0.25">
      <c r="A8" t="s">
        <v>0</v>
      </c>
      <c r="B8" s="2">
        <v>0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34146.628350999999</v>
      </c>
      <c r="I8" t="s">
        <v>7</v>
      </c>
      <c r="J8" t="s">
        <v>13</v>
      </c>
      <c r="K8">
        <v>35892.089209999998</v>
      </c>
      <c r="M8">
        <f t="shared" si="0"/>
        <v>1.0511166385465076</v>
      </c>
      <c r="N8" s="48">
        <v>1.0511166385465076</v>
      </c>
    </row>
    <row r="9" spans="1:14" x14ac:dyDescent="0.25">
      <c r="A9" t="s">
        <v>0</v>
      </c>
      <c r="B9" s="2">
        <v>0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8797.8802790000009</v>
      </c>
      <c r="I9" t="s">
        <v>7</v>
      </c>
      <c r="J9" t="s">
        <v>14</v>
      </c>
      <c r="K9">
        <v>21423.01856</v>
      </c>
      <c r="M9">
        <f t="shared" si="0"/>
        <v>2.4350204686389549</v>
      </c>
      <c r="N9" s="48">
        <v>2.4350204686389549</v>
      </c>
    </row>
    <row r="10" spans="1:14" x14ac:dyDescent="0.25">
      <c r="A10" t="s">
        <v>0</v>
      </c>
      <c r="B10" s="2">
        <v>0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3982.5464459999998</v>
      </c>
      <c r="I10" t="s">
        <v>7</v>
      </c>
      <c r="J10" t="s">
        <v>15</v>
      </c>
      <c r="K10">
        <v>8105.2905899999996</v>
      </c>
      <c r="M10">
        <f t="shared" si="0"/>
        <v>2.0352030289918681</v>
      </c>
      <c r="N10" s="48">
        <v>2.0352030289918681</v>
      </c>
    </row>
    <row r="11" spans="1:14" x14ac:dyDescent="0.25">
      <c r="A11" t="s">
        <v>0</v>
      </c>
      <c r="B11" s="2">
        <v>0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1277.4101880000001</v>
      </c>
      <c r="I11" t="s">
        <v>7</v>
      </c>
      <c r="J11" t="s">
        <v>16</v>
      </c>
      <c r="K11">
        <v>3646.2221399999999</v>
      </c>
      <c r="M11">
        <f t="shared" si="0"/>
        <v>2.8543862999157477</v>
      </c>
      <c r="N11" s="48">
        <v>2.8543862999157477</v>
      </c>
    </row>
    <row r="12" spans="1:14" x14ac:dyDescent="0.25">
      <c r="A12" t="s">
        <v>0</v>
      </c>
      <c r="B12" s="2">
        <v>0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18436.748959</v>
      </c>
      <c r="I12" t="s">
        <v>7</v>
      </c>
      <c r="J12" t="s">
        <v>17</v>
      </c>
      <c r="K12">
        <v>38854.992890000001</v>
      </c>
      <c r="M12">
        <f t="shared" si="0"/>
        <v>2.1074752916800294</v>
      </c>
      <c r="N12" s="48">
        <v>2.1074752916800294</v>
      </c>
    </row>
    <row r="13" spans="1:14" x14ac:dyDescent="0.25">
      <c r="A13" t="s">
        <v>0</v>
      </c>
      <c r="B13" s="2">
        <v>0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98.291037000000003</v>
      </c>
      <c r="I13" t="s">
        <v>7</v>
      </c>
      <c r="J13" t="s">
        <v>18</v>
      </c>
      <c r="K13">
        <v>98.229510000000005</v>
      </c>
      <c r="M13">
        <f t="shared" si="0"/>
        <v>0.99937403244611211</v>
      </c>
      <c r="N13" s="48">
        <v>0.99937403244611211</v>
      </c>
    </row>
    <row r="14" spans="1:14" x14ac:dyDescent="0.25">
      <c r="A14" t="s">
        <v>0</v>
      </c>
      <c r="B14" s="2">
        <v>0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602.71234800000002</v>
      </c>
      <c r="I14" t="s">
        <v>7</v>
      </c>
      <c r="J14" t="s">
        <v>19</v>
      </c>
      <c r="K14">
        <v>1596.4079999999999</v>
      </c>
      <c r="M14">
        <f t="shared" si="0"/>
        <v>2.6487063112236084</v>
      </c>
      <c r="N14" s="48">
        <v>2.6487063112236084</v>
      </c>
    </row>
    <row r="15" spans="1:14" x14ac:dyDescent="0.25">
      <c r="A15" t="s">
        <v>0</v>
      </c>
      <c r="B15" s="2">
        <v>0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915.87123199999996</v>
      </c>
      <c r="I15" t="s">
        <v>7</v>
      </c>
      <c r="J15" t="s">
        <v>20</v>
      </c>
      <c r="K15">
        <v>2273.672</v>
      </c>
      <c r="M15">
        <f t="shared" si="0"/>
        <v>2.4825236567753666</v>
      </c>
      <c r="N15" s="48">
        <v>2.4825236567753666</v>
      </c>
    </row>
    <row r="16" spans="1:14" x14ac:dyDescent="0.25">
      <c r="A16" t="s">
        <v>0</v>
      </c>
      <c r="B16" s="2">
        <v>0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262.60830900000002</v>
      </c>
      <c r="I16" t="s">
        <v>7</v>
      </c>
      <c r="J16" t="s">
        <v>21</v>
      </c>
      <c r="K16">
        <v>967.52</v>
      </c>
      <c r="M16">
        <f t="shared" si="0"/>
        <v>3.6842703252013247</v>
      </c>
      <c r="N16" s="48">
        <v>3.6842703252013247</v>
      </c>
    </row>
    <row r="17" spans="1:14" x14ac:dyDescent="0.25">
      <c r="A17" t="s">
        <v>0</v>
      </c>
      <c r="B17" s="2">
        <v>0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3.2698230000000001</v>
      </c>
      <c r="I17" t="s">
        <v>7</v>
      </c>
      <c r="J17" t="s">
        <v>22</v>
      </c>
      <c r="K17">
        <v>4.8584350000000001</v>
      </c>
      <c r="M17">
        <f t="shared" si="0"/>
        <v>1.4858403650595153</v>
      </c>
      <c r="N17" s="48">
        <v>1.4858403650595153</v>
      </c>
    </row>
    <row r="18" spans="1:14" x14ac:dyDescent="0.25">
      <c r="A18" t="s">
        <v>0</v>
      </c>
      <c r="B18" s="2">
        <v>0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5673.3478290000003</v>
      </c>
      <c r="I18" t="s">
        <v>7</v>
      </c>
      <c r="J18" t="s">
        <v>23</v>
      </c>
      <c r="K18">
        <v>5673.2709999999997</v>
      </c>
      <c r="M18">
        <f t="shared" si="0"/>
        <v>0.99998645790769114</v>
      </c>
      <c r="N18" s="48">
        <v>0.99998645790769114</v>
      </c>
    </row>
    <row r="19" spans="1:14" x14ac:dyDescent="0.25">
      <c r="A19" t="s">
        <v>0</v>
      </c>
      <c r="B19" s="2">
        <v>0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12508.163429</v>
      </c>
      <c r="I19" t="s">
        <v>7</v>
      </c>
      <c r="J19" t="s">
        <v>24</v>
      </c>
      <c r="K19">
        <v>12508.14644</v>
      </c>
      <c r="M19">
        <f t="shared" si="0"/>
        <v>0.99999864176702713</v>
      </c>
      <c r="N19" s="48">
        <v>0.99999864176702713</v>
      </c>
    </row>
    <row r="20" spans="1:14" x14ac:dyDescent="0.25">
      <c r="A20" t="s">
        <v>0</v>
      </c>
      <c r="B20" s="2">
        <v>0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2574.8793679999999</v>
      </c>
      <c r="I20" t="s">
        <v>7</v>
      </c>
      <c r="J20" t="s">
        <v>25</v>
      </c>
      <c r="K20">
        <v>2343.3339999999998</v>
      </c>
      <c r="M20">
        <f t="shared" si="0"/>
        <v>0.9100752559993327</v>
      </c>
      <c r="N20" s="48">
        <v>0.9100752559993327</v>
      </c>
    </row>
    <row r="21" spans="1:14" x14ac:dyDescent="0.25">
      <c r="A21" t="s">
        <v>0</v>
      </c>
      <c r="B21" s="2">
        <v>0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66381.176867999995</v>
      </c>
      <c r="I21" t="s">
        <v>7</v>
      </c>
      <c r="J21" t="s">
        <v>26</v>
      </c>
      <c r="K21">
        <v>66381.201029999997</v>
      </c>
      <c r="M21">
        <f t="shared" si="0"/>
        <v>1.000000363988726</v>
      </c>
      <c r="N21" s="48">
        <v>1.000000363988726</v>
      </c>
    </row>
    <row r="22" spans="1:14" x14ac:dyDescent="0.25">
      <c r="A22" t="s">
        <v>0</v>
      </c>
      <c r="B22" s="2">
        <v>0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3164.8747370000001</v>
      </c>
      <c r="I22" t="s">
        <v>7</v>
      </c>
      <c r="J22" t="s">
        <v>27</v>
      </c>
      <c r="K22">
        <v>3164.95</v>
      </c>
      <c r="M22">
        <f t="shared" si="0"/>
        <v>1.0000237807200139</v>
      </c>
      <c r="N22" s="48">
        <v>1.0000237807200139</v>
      </c>
    </row>
    <row r="23" spans="1:14" x14ac:dyDescent="0.25">
      <c r="A23" t="s">
        <v>0</v>
      </c>
      <c r="B23" s="2">
        <v>0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4742.7609039999998</v>
      </c>
      <c r="I23" t="s">
        <v>7</v>
      </c>
      <c r="J23" t="s">
        <v>28</v>
      </c>
      <c r="K23">
        <v>4742.7510000000002</v>
      </c>
      <c r="M23">
        <f t="shared" si="0"/>
        <v>0.99999791176485597</v>
      </c>
      <c r="N23" s="48">
        <v>0.99999791176485597</v>
      </c>
    </row>
    <row r="24" spans="1:14" x14ac:dyDescent="0.25">
      <c r="A24" t="s">
        <v>0</v>
      </c>
      <c r="B24" s="2">
        <v>0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131357.46526500001</v>
      </c>
      <c r="I24" t="s">
        <v>7</v>
      </c>
      <c r="J24" t="s">
        <v>29</v>
      </c>
      <c r="K24">
        <v>312490.47648000001</v>
      </c>
      <c r="M24">
        <f t="shared" si="0"/>
        <v>2.3789319917949316</v>
      </c>
      <c r="N24" s="48">
        <v>2.3789319917949316</v>
      </c>
    </row>
    <row r="25" spans="1:14" x14ac:dyDescent="0.25">
      <c r="A25" t="s">
        <v>0</v>
      </c>
      <c r="B25" s="2">
        <v>0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124594.863745</v>
      </c>
      <c r="I25" t="s">
        <v>7</v>
      </c>
      <c r="J25" t="s">
        <v>30</v>
      </c>
      <c r="K25">
        <v>124595.38234</v>
      </c>
      <c r="M25">
        <f t="shared" si="0"/>
        <v>1.0000041622502278</v>
      </c>
      <c r="N25" s="48">
        <v>1.0000041622502278</v>
      </c>
    </row>
    <row r="26" spans="1:14" x14ac:dyDescent="0.25">
      <c r="A26" t="s">
        <v>0</v>
      </c>
      <c r="B26" s="2">
        <v>0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407.63330200000001</v>
      </c>
      <c r="I26" t="s">
        <v>7</v>
      </c>
      <c r="J26" t="s">
        <v>31</v>
      </c>
      <c r="K26">
        <v>639.21481000000006</v>
      </c>
      <c r="M26">
        <f t="shared" si="0"/>
        <v>1.5681123373968107</v>
      </c>
      <c r="N26" s="48">
        <v>1.5681123373968107</v>
      </c>
    </row>
    <row r="27" spans="1:14" x14ac:dyDescent="0.25">
      <c r="A27" t="s">
        <v>0</v>
      </c>
      <c r="B27" s="2">
        <v>0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120956.797435</v>
      </c>
      <c r="I27" t="s">
        <v>7</v>
      </c>
      <c r="J27" t="s">
        <v>32</v>
      </c>
      <c r="K27">
        <v>247495.45460999999</v>
      </c>
      <c r="M27">
        <f t="shared" si="0"/>
        <v>2.0461475490288139</v>
      </c>
      <c r="N27" s="48">
        <v>2.0461475490288139</v>
      </c>
    </row>
    <row r="28" spans="1:14" x14ac:dyDescent="0.25">
      <c r="A28" t="s">
        <v>0</v>
      </c>
      <c r="B28" s="2">
        <v>0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34783.288369000002</v>
      </c>
      <c r="I28" t="s">
        <v>7</v>
      </c>
      <c r="J28" t="s">
        <v>33</v>
      </c>
      <c r="K28">
        <v>68851.370939999993</v>
      </c>
      <c r="M28">
        <f t="shared" si="0"/>
        <v>1.9794382350969029</v>
      </c>
      <c r="N28" s="48">
        <v>1.9794382350969029</v>
      </c>
    </row>
    <row r="29" spans="1:14" x14ac:dyDescent="0.25">
      <c r="A29" t="s">
        <v>0</v>
      </c>
      <c r="B29" s="2">
        <v>0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444.20597800000002</v>
      </c>
      <c r="I29" t="s">
        <v>7</v>
      </c>
      <c r="J29" t="s">
        <v>34</v>
      </c>
      <c r="K29">
        <v>858.70898</v>
      </c>
      <c r="M29">
        <f t="shared" si="0"/>
        <v>1.9331324262367311</v>
      </c>
      <c r="N29" s="48">
        <v>1.9331324262367311</v>
      </c>
    </row>
    <row r="30" spans="1:14" x14ac:dyDescent="0.25">
      <c r="A30" t="s">
        <v>0</v>
      </c>
      <c r="B30" s="2">
        <v>0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3916.7779930000002</v>
      </c>
      <c r="I30" t="s">
        <v>7</v>
      </c>
      <c r="J30" t="s">
        <v>35</v>
      </c>
      <c r="K30">
        <v>8099.2672199999997</v>
      </c>
      <c r="M30">
        <f t="shared" si="0"/>
        <v>2.0678392378824824</v>
      </c>
      <c r="N30" s="48">
        <v>2.0678392378824824</v>
      </c>
    </row>
    <row r="31" spans="1:14" x14ac:dyDescent="0.25">
      <c r="A31" t="s">
        <v>0</v>
      </c>
      <c r="B31" s="2">
        <v>0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202.72362899999999</v>
      </c>
      <c r="I31" t="s">
        <v>7</v>
      </c>
      <c r="J31" t="s">
        <v>36</v>
      </c>
      <c r="K31">
        <v>466.91953999999998</v>
      </c>
      <c r="M31">
        <f t="shared" si="0"/>
        <v>2.3032319532914438</v>
      </c>
      <c r="N31" s="48">
        <v>2.3032319532914438</v>
      </c>
    </row>
    <row r="32" spans="1:14" x14ac:dyDescent="0.25">
      <c r="A32" t="s">
        <v>0</v>
      </c>
      <c r="B32" s="2">
        <v>0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11948.73969</v>
      </c>
      <c r="I32" t="s">
        <v>7</v>
      </c>
      <c r="J32" t="s">
        <v>37</v>
      </c>
      <c r="K32">
        <v>204570.50472</v>
      </c>
      <c r="M32">
        <f t="shared" si="0"/>
        <v>17.120676324650937</v>
      </c>
      <c r="N32" s="48">
        <v>17.120676324650937</v>
      </c>
    </row>
    <row r="33" spans="1:14" x14ac:dyDescent="0.25">
      <c r="A33" t="s">
        <v>0</v>
      </c>
      <c r="B33" s="2">
        <v>0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28313.283649000001</v>
      </c>
      <c r="I33" t="s">
        <v>7</v>
      </c>
      <c r="J33" t="s">
        <v>38</v>
      </c>
      <c r="K33">
        <v>68242.971520000006</v>
      </c>
      <c r="M33">
        <f t="shared" si="0"/>
        <v>2.4102810668663039</v>
      </c>
      <c r="N33" s="48">
        <v>2.4102810668663039</v>
      </c>
    </row>
    <row r="34" spans="1:14" x14ac:dyDescent="0.25">
      <c r="A34" t="s">
        <v>0</v>
      </c>
      <c r="B34" s="2">
        <v>0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13.578836000000001</v>
      </c>
      <c r="I34" t="s">
        <v>7</v>
      </c>
      <c r="J34" t="s">
        <v>39</v>
      </c>
      <c r="K34">
        <v>26.160060000000001</v>
      </c>
      <c r="M34">
        <f t="shared" si="0"/>
        <v>1.9265318470596449</v>
      </c>
      <c r="N34" s="48">
        <v>1.9265318470596449</v>
      </c>
    </row>
    <row r="35" spans="1:14" x14ac:dyDescent="0.25">
      <c r="A35" t="s">
        <v>0</v>
      </c>
      <c r="B35" s="2">
        <v>0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276.77333199999998</v>
      </c>
      <c r="I35" t="s">
        <v>7</v>
      </c>
      <c r="J35" t="s">
        <v>40</v>
      </c>
      <c r="K35">
        <v>444.32128</v>
      </c>
      <c r="M35">
        <f t="shared" si="0"/>
        <v>1.6053616032631353</v>
      </c>
      <c r="N35" s="48">
        <v>1.6053616032631353</v>
      </c>
    </row>
    <row r="36" spans="1:14" x14ac:dyDescent="0.25">
      <c r="A36" t="s">
        <v>0</v>
      </c>
      <c r="B36" s="2">
        <v>0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1004.028413</v>
      </c>
      <c r="I36" t="s">
        <v>7</v>
      </c>
      <c r="J36" t="s">
        <v>41</v>
      </c>
      <c r="K36">
        <v>2041.1949999999999</v>
      </c>
      <c r="M36">
        <f t="shared" si="0"/>
        <v>2.0330052153613702</v>
      </c>
      <c r="N36" s="48">
        <v>2.0330052153613702</v>
      </c>
    </row>
    <row r="37" spans="1:14" x14ac:dyDescent="0.25">
      <c r="A37" t="s">
        <v>0</v>
      </c>
      <c r="B37" s="2">
        <v>0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159.050847</v>
      </c>
      <c r="I37" t="s">
        <v>7</v>
      </c>
      <c r="J37" t="s">
        <v>42</v>
      </c>
      <c r="K37">
        <v>385.52397999999999</v>
      </c>
      <c r="M37">
        <f t="shared" si="0"/>
        <v>2.4239039732998089</v>
      </c>
      <c r="N37" s="48">
        <v>2.4239039732998089</v>
      </c>
    </row>
    <row r="38" spans="1:14" x14ac:dyDescent="0.25">
      <c r="A38" t="s">
        <v>0</v>
      </c>
      <c r="B38" s="2">
        <v>0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2032.883724</v>
      </c>
      <c r="I38" t="s">
        <v>7</v>
      </c>
      <c r="J38" t="s">
        <v>43</v>
      </c>
      <c r="K38">
        <v>6193.6677499999996</v>
      </c>
      <c r="M38">
        <f t="shared" si="0"/>
        <v>3.0467397996640164</v>
      </c>
      <c r="N38" s="48">
        <v>3.0467397996640164</v>
      </c>
    </row>
    <row r="39" spans="1:14" x14ac:dyDescent="0.25">
      <c r="A39" t="s">
        <v>0</v>
      </c>
      <c r="B39" s="2">
        <v>0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130.66581400000001</v>
      </c>
      <c r="I39" t="s">
        <v>7</v>
      </c>
      <c r="J39" t="s">
        <v>44</v>
      </c>
      <c r="K39">
        <v>638.52646000000004</v>
      </c>
      <c r="M39">
        <f t="shared" si="0"/>
        <v>4.8867139801386763</v>
      </c>
      <c r="N39" s="48">
        <v>4.8867139801386763</v>
      </c>
    </row>
    <row r="40" spans="1:14" x14ac:dyDescent="0.25">
      <c r="A40" t="s">
        <v>0</v>
      </c>
      <c r="B40" s="2">
        <v>0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287990.63533600001</v>
      </c>
      <c r="I40" t="s">
        <v>7</v>
      </c>
      <c r="J40" t="s">
        <v>45</v>
      </c>
      <c r="K40">
        <v>287990.48550000001</v>
      </c>
      <c r="M40">
        <f t="shared" si="0"/>
        <v>0.99999947971919356</v>
      </c>
      <c r="N40" s="48">
        <v>0.99999947971919356</v>
      </c>
    </row>
    <row r="41" spans="1:14" x14ac:dyDescent="0.25">
      <c r="A41" t="s">
        <v>0</v>
      </c>
      <c r="B41" s="2">
        <v>0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506427.85821699997</v>
      </c>
      <c r="I41" t="s">
        <v>7</v>
      </c>
      <c r="J41" t="s">
        <v>46</v>
      </c>
      <c r="K41">
        <v>837622.32530000003</v>
      </c>
      <c r="M41">
        <f t="shared" si="0"/>
        <v>1.6539815330243663</v>
      </c>
      <c r="N41" s="48">
        <v>1.6539815330243663</v>
      </c>
    </row>
    <row r="42" spans="1:14" x14ac:dyDescent="0.25">
      <c r="A42" t="s">
        <v>0</v>
      </c>
      <c r="B42" s="2">
        <v>0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88958.525309000004</v>
      </c>
      <c r="I42" t="s">
        <v>7</v>
      </c>
      <c r="J42" t="s">
        <v>47</v>
      </c>
      <c r="K42">
        <v>88958.136549999996</v>
      </c>
      <c r="M42">
        <f t="shared" si="0"/>
        <v>0.99999562988484059</v>
      </c>
      <c r="N42" s="48">
        <v>0.99999562988484059</v>
      </c>
    </row>
    <row r="43" spans="1:14" x14ac:dyDescent="0.25">
      <c r="A43" t="s">
        <v>0</v>
      </c>
      <c r="B43" s="2">
        <v>0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218190.56901899999</v>
      </c>
      <c r="I43" t="s">
        <v>7</v>
      </c>
      <c r="J43" t="s">
        <v>48</v>
      </c>
      <c r="K43">
        <v>633208.32400000002</v>
      </c>
      <c r="M43">
        <f t="shared" si="0"/>
        <v>2.9020884213600469</v>
      </c>
      <c r="N43" s="48">
        <v>2.9020884213600469</v>
      </c>
    </row>
    <row r="44" spans="1:14" x14ac:dyDescent="0.25">
      <c r="A44" t="s">
        <v>0</v>
      </c>
      <c r="B44" s="2">
        <v>0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10321.754959</v>
      </c>
      <c r="I44" t="s">
        <v>7</v>
      </c>
      <c r="J44" t="s">
        <v>49</v>
      </c>
      <c r="K44">
        <v>17226.46154</v>
      </c>
      <c r="M44">
        <f t="shared" si="0"/>
        <v>1.6689469579956921</v>
      </c>
      <c r="N44" s="48">
        <v>1.6689469579956921</v>
      </c>
    </row>
    <row r="45" spans="1:14" x14ac:dyDescent="0.25">
      <c r="A45" t="s">
        <v>0</v>
      </c>
      <c r="B45" s="2">
        <v>0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2169.059096</v>
      </c>
      <c r="I45" t="s">
        <v>7</v>
      </c>
      <c r="J45" t="s">
        <v>50</v>
      </c>
      <c r="K45">
        <v>3484.8640300000002</v>
      </c>
      <c r="M45">
        <f t="shared" si="0"/>
        <v>1.6066247509929532</v>
      </c>
      <c r="N45" s="48">
        <v>1.6066247509929532</v>
      </c>
    </row>
    <row r="46" spans="1:14" x14ac:dyDescent="0.25">
      <c r="A46" t="s">
        <v>0</v>
      </c>
      <c r="B46" s="2">
        <v>0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597.60646399999996</v>
      </c>
      <c r="I46" t="s">
        <v>7</v>
      </c>
      <c r="J46" t="s">
        <v>51</v>
      </c>
      <c r="K46">
        <v>1253.7247</v>
      </c>
      <c r="M46">
        <f t="shared" si="0"/>
        <v>2.097910206004733</v>
      </c>
      <c r="N46" s="48">
        <v>2.097910206004733</v>
      </c>
    </row>
    <row r="47" spans="1:14" x14ac:dyDescent="0.25">
      <c r="A47" t="s">
        <v>0</v>
      </c>
      <c r="B47" s="2">
        <v>0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1232.1899840000001</v>
      </c>
      <c r="I47" t="s">
        <v>7</v>
      </c>
      <c r="J47" t="s">
        <v>52</v>
      </c>
      <c r="K47">
        <v>2873.4</v>
      </c>
      <c r="M47">
        <f t="shared" si="0"/>
        <v>2.331945590624116</v>
      </c>
      <c r="N47" s="48">
        <v>2.331945590624116</v>
      </c>
    </row>
    <row r="48" spans="1:14" x14ac:dyDescent="0.25">
      <c r="A48" t="s">
        <v>0</v>
      </c>
      <c r="B48" s="2">
        <v>0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536.24299299999996</v>
      </c>
      <c r="I48" t="s">
        <v>7</v>
      </c>
      <c r="J48" t="s">
        <v>53</v>
      </c>
      <c r="K48">
        <v>1436.7</v>
      </c>
      <c r="M48">
        <f t="shared" si="0"/>
        <v>2.6791958473199111</v>
      </c>
      <c r="N48" s="48">
        <v>2.6791958473199111</v>
      </c>
    </row>
    <row r="49" spans="1:14" x14ac:dyDescent="0.25">
      <c r="A49" t="s">
        <v>0</v>
      </c>
      <c r="B49" s="2">
        <v>0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1138.892511</v>
      </c>
      <c r="I49" t="s">
        <v>7</v>
      </c>
      <c r="J49" t="s">
        <v>54</v>
      </c>
      <c r="K49">
        <v>3114.6878999999999</v>
      </c>
      <c r="M49">
        <f t="shared" si="0"/>
        <v>2.734839214339166</v>
      </c>
      <c r="N49" s="48">
        <v>2.734839214339166</v>
      </c>
    </row>
    <row r="50" spans="1:14" x14ac:dyDescent="0.25">
      <c r="A50" t="s">
        <v>0</v>
      </c>
      <c r="B50" s="2">
        <v>0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40866.901871000002</v>
      </c>
      <c r="I50" t="s">
        <v>7</v>
      </c>
      <c r="J50" t="s">
        <v>55</v>
      </c>
      <c r="K50">
        <v>128678.71575</v>
      </c>
      <c r="M50">
        <f t="shared" si="0"/>
        <v>3.1487269613974109</v>
      </c>
      <c r="N50" s="48">
        <v>3.1487269613974109</v>
      </c>
    </row>
    <row r="51" spans="1:14" x14ac:dyDescent="0.25">
      <c r="A51" t="s">
        <v>0</v>
      </c>
      <c r="B51" s="2">
        <v>0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60602.461710000003</v>
      </c>
      <c r="I51" t="s">
        <v>7</v>
      </c>
      <c r="J51" t="s">
        <v>56</v>
      </c>
      <c r="K51">
        <v>130790.82432</v>
      </c>
      <c r="M51">
        <f t="shared" si="0"/>
        <v>2.1581767576682158</v>
      </c>
      <c r="N51" s="48">
        <v>2.1581767576682158</v>
      </c>
    </row>
    <row r="52" spans="1:14" x14ac:dyDescent="0.25">
      <c r="A52" t="s">
        <v>0</v>
      </c>
      <c r="B52" s="2">
        <v>0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64603.001606999998</v>
      </c>
      <c r="I52" t="s">
        <v>7</v>
      </c>
      <c r="J52" t="s">
        <v>57</v>
      </c>
      <c r="K52">
        <v>181995.72683</v>
      </c>
      <c r="M52">
        <f t="shared" si="0"/>
        <v>2.8171404161239471</v>
      </c>
      <c r="N52" s="48">
        <v>2.8171404161239471</v>
      </c>
    </row>
    <row r="53" spans="1:14" x14ac:dyDescent="0.25">
      <c r="A53" t="s">
        <v>0</v>
      </c>
      <c r="B53" s="2">
        <v>0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1240.8033539999999</v>
      </c>
      <c r="I53" t="s">
        <v>7</v>
      </c>
      <c r="J53" t="s">
        <v>58</v>
      </c>
      <c r="K53">
        <v>1808.5</v>
      </c>
      <c r="M53">
        <f t="shared" si="0"/>
        <v>1.4575234618522801</v>
      </c>
      <c r="N53" s="48">
        <v>1.4575234618522801</v>
      </c>
    </row>
    <row r="54" spans="1:14" x14ac:dyDescent="0.25">
      <c r="A54" t="s">
        <v>0</v>
      </c>
      <c r="B54" s="2">
        <v>0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4549.1608850000002</v>
      </c>
      <c r="I54" t="s">
        <v>7</v>
      </c>
      <c r="J54" t="s">
        <v>59</v>
      </c>
      <c r="K54">
        <v>7660.8</v>
      </c>
      <c r="M54">
        <f t="shared" si="0"/>
        <v>1.6840028729825851</v>
      </c>
      <c r="N54" s="48">
        <v>1.6840028729825851</v>
      </c>
    </row>
    <row r="55" spans="1:14" x14ac:dyDescent="0.25">
      <c r="A55" t="s">
        <v>0</v>
      </c>
      <c r="B55" s="2">
        <v>0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404.96483999999998</v>
      </c>
      <c r="I55" t="s">
        <v>7</v>
      </c>
      <c r="J55" t="s">
        <v>60</v>
      </c>
      <c r="K55">
        <v>803.2</v>
      </c>
      <c r="M55">
        <f t="shared" si="0"/>
        <v>1.983382063489759</v>
      </c>
      <c r="N55" s="48">
        <v>1.983382063489759</v>
      </c>
    </row>
    <row r="56" spans="1:14" x14ac:dyDescent="0.25">
      <c r="A56" t="s">
        <v>0</v>
      </c>
      <c r="B56" s="2">
        <v>0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10475.349254999999</v>
      </c>
      <c r="I56" t="s">
        <v>7</v>
      </c>
      <c r="J56" t="s">
        <v>61</v>
      </c>
      <c r="K56">
        <v>18046.14</v>
      </c>
      <c r="M56">
        <f t="shared" si="0"/>
        <v>1.7227244229003991</v>
      </c>
      <c r="N56" s="48">
        <v>1.7227244229003991</v>
      </c>
    </row>
    <row r="57" spans="1:14" x14ac:dyDescent="0.25">
      <c r="A57" t="s">
        <v>0</v>
      </c>
      <c r="B57" s="2">
        <v>0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47003.314363999998</v>
      </c>
      <c r="I57" t="s">
        <v>7</v>
      </c>
      <c r="J57" t="s">
        <v>62</v>
      </c>
      <c r="K57">
        <v>72184.56</v>
      </c>
      <c r="M57">
        <f t="shared" si="0"/>
        <v>1.5357334046912743</v>
      </c>
      <c r="N57" s="48">
        <v>1.5357334046912743</v>
      </c>
    </row>
    <row r="58" spans="1:14" x14ac:dyDescent="0.25">
      <c r="A58" t="s">
        <v>0</v>
      </c>
      <c r="B58" s="2">
        <v>0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6525.8556820000003</v>
      </c>
      <c r="I58" t="s">
        <v>7</v>
      </c>
      <c r="J58" t="s">
        <v>63</v>
      </c>
      <c r="K58">
        <v>11998.44</v>
      </c>
      <c r="M58">
        <f t="shared" si="0"/>
        <v>1.8386002671028727</v>
      </c>
      <c r="N58" s="48">
        <v>1.8386002671028727</v>
      </c>
    </row>
    <row r="59" spans="1:14" x14ac:dyDescent="0.25">
      <c r="A59" t="s">
        <v>0</v>
      </c>
      <c r="B59" s="2">
        <v>0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4350.6246069999997</v>
      </c>
      <c r="I59" t="s">
        <v>7</v>
      </c>
      <c r="J59" t="s">
        <v>64</v>
      </c>
      <c r="K59">
        <v>7998.96</v>
      </c>
      <c r="M59">
        <f t="shared" si="0"/>
        <v>1.8385773819993476</v>
      </c>
      <c r="N59" s="48">
        <v>1.8385773819993476</v>
      </c>
    </row>
    <row r="60" spans="1:14" x14ac:dyDescent="0.25">
      <c r="A60" t="s">
        <v>0</v>
      </c>
      <c r="B60" s="2">
        <v>0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1624.910408</v>
      </c>
      <c r="I60" t="s">
        <v>7</v>
      </c>
      <c r="J60" t="s">
        <v>65</v>
      </c>
      <c r="K60">
        <v>2616.0059999999999</v>
      </c>
      <c r="M60">
        <f t="shared" si="0"/>
        <v>1.6099386077659981</v>
      </c>
      <c r="N60" s="48">
        <v>1.6099386077659981</v>
      </c>
    </row>
    <row r="61" spans="1:14" x14ac:dyDescent="0.25">
      <c r="A61" t="s">
        <v>0</v>
      </c>
      <c r="B61" s="2">
        <v>0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66</v>
      </c>
      <c r="K61">
        <v>44619.42</v>
      </c>
      <c r="M61">
        <f t="shared" si="0"/>
        <v>1.2055441848400634</v>
      </c>
      <c r="N61">
        <v>1</v>
      </c>
    </row>
    <row r="62" spans="1:14" x14ac:dyDescent="0.25">
      <c r="A62" t="s">
        <v>0</v>
      </c>
      <c r="B62" s="2">
        <v>0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67</v>
      </c>
      <c r="K62">
        <v>29746.28</v>
      </c>
      <c r="M62">
        <f t="shared" si="0"/>
        <v>6.9027010487184546</v>
      </c>
      <c r="N62">
        <v>1</v>
      </c>
    </row>
    <row r="63" spans="1:14" x14ac:dyDescent="0.25">
      <c r="A63" t="s">
        <v>0</v>
      </c>
      <c r="B63" s="2">
        <v>0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68</v>
      </c>
      <c r="K63">
        <v>4656.1183199999996</v>
      </c>
      <c r="M63">
        <f t="shared" si="0"/>
        <v>8.2611412554136357E-2</v>
      </c>
      <c r="N63">
        <v>1</v>
      </c>
    </row>
    <row r="64" spans="1:14" x14ac:dyDescent="0.25">
      <c r="A64" t="s">
        <v>0</v>
      </c>
      <c r="B64" s="2">
        <v>0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69</v>
      </c>
      <c r="K64">
        <v>6.5920009999999998</v>
      </c>
      <c r="M64">
        <f t="shared" si="0"/>
        <v>1.6480002500131838E-6</v>
      </c>
      <c r="N64">
        <v>1</v>
      </c>
    </row>
    <row r="65" spans="1:14" x14ac:dyDescent="0.25">
      <c r="A65" t="s">
        <v>0</v>
      </c>
      <c r="B65" s="2">
        <v>0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70</v>
      </c>
      <c r="K65">
        <v>181253.05</v>
      </c>
      <c r="M65">
        <f t="shared" si="0"/>
        <v>0.18125305000054376</v>
      </c>
      <c r="N65">
        <v>1</v>
      </c>
    </row>
    <row r="66" spans="1:14" x14ac:dyDescent="0.25">
      <c r="A66" t="s">
        <v>0</v>
      </c>
      <c r="B66" s="2">
        <v>0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71</v>
      </c>
      <c r="K66">
        <v>1540650.925</v>
      </c>
      <c r="M66">
        <f t="shared" si="0"/>
        <v>85.509612471494265</v>
      </c>
      <c r="N66">
        <v>1</v>
      </c>
    </row>
    <row r="67" spans="1:14" x14ac:dyDescent="0.25">
      <c r="A67" t="s">
        <v>0</v>
      </c>
      <c r="B67" s="2">
        <v>0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72</v>
      </c>
      <c r="K67">
        <v>5035438.5999999996</v>
      </c>
      <c r="M67">
        <f t="shared" ref="M67:M74" si="1">K67/H67</f>
        <v>100.09686340208322</v>
      </c>
      <c r="N67">
        <v>1</v>
      </c>
    </row>
    <row r="68" spans="1:14" x14ac:dyDescent="0.25">
      <c r="A68" t="s">
        <v>0</v>
      </c>
      <c r="B68" s="2">
        <v>0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73</v>
      </c>
      <c r="K68">
        <v>20570</v>
      </c>
      <c r="M68">
        <f t="shared" si="1"/>
        <v>1.0010599072406541</v>
      </c>
      <c r="N68">
        <v>1</v>
      </c>
    </row>
    <row r="69" spans="1:14" x14ac:dyDescent="0.25">
      <c r="A69" t="s">
        <v>0</v>
      </c>
      <c r="B69" s="2">
        <v>0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74</v>
      </c>
      <c r="K69">
        <v>7.1902939999999997</v>
      </c>
      <c r="M69">
        <f t="shared" si="1"/>
        <v>3.7577228479681426E-3</v>
      </c>
      <c r="N69">
        <v>1</v>
      </c>
    </row>
    <row r="70" spans="1:14" x14ac:dyDescent="0.25">
      <c r="A70" t="s">
        <v>0</v>
      </c>
      <c r="B70" s="2">
        <v>0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75</v>
      </c>
      <c r="K70">
        <v>723132.18</v>
      </c>
      <c r="M70">
        <f t="shared" si="1"/>
        <v>0.90045954535989536</v>
      </c>
      <c r="N70">
        <v>1</v>
      </c>
    </row>
    <row r="71" spans="1:14" x14ac:dyDescent="0.25">
      <c r="A71" t="s">
        <v>0</v>
      </c>
      <c r="B71" s="2">
        <v>0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76</v>
      </c>
      <c r="K71">
        <v>1704.171</v>
      </c>
      <c r="M71">
        <f t="shared" si="1"/>
        <v>8.2900693724036578E-2</v>
      </c>
      <c r="N71">
        <v>1</v>
      </c>
    </row>
    <row r="72" spans="1:14" x14ac:dyDescent="0.25">
      <c r="A72" t="s">
        <v>0</v>
      </c>
      <c r="B72" s="2">
        <v>0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77</v>
      </c>
      <c r="K72">
        <v>3018.587</v>
      </c>
      <c r="M72">
        <f t="shared" si="1"/>
        <v>4.9714162610965527E-2</v>
      </c>
      <c r="N72">
        <v>1</v>
      </c>
    </row>
    <row r="73" spans="1:14" x14ac:dyDescent="0.25">
      <c r="A73" t="s">
        <v>0</v>
      </c>
      <c r="B73" s="2">
        <v>0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78</v>
      </c>
      <c r="K73">
        <v>88497.144625719302</v>
      </c>
      <c r="M73">
        <f t="shared" si="1"/>
        <v>0.61282021585181135</v>
      </c>
      <c r="N73">
        <v>1</v>
      </c>
    </row>
    <row r="74" spans="1:14" x14ac:dyDescent="0.25">
      <c r="A74" t="s">
        <v>0</v>
      </c>
      <c r="B74" s="2">
        <v>0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79</v>
      </c>
      <c r="K74">
        <v>375230138.30000001</v>
      </c>
      <c r="M74">
        <f t="shared" si="1"/>
        <v>10005.170980987217</v>
      </c>
      <c r="N74">
        <v>1</v>
      </c>
    </row>
    <row r="75" spans="1:14" x14ac:dyDescent="0.25">
      <c r="A75" t="s">
        <v>0</v>
      </c>
      <c r="B75" s="2">
        <v>0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53524.928353000003</v>
      </c>
      <c r="I75" t="s">
        <v>7</v>
      </c>
      <c r="J75" t="s">
        <v>80</v>
      </c>
      <c r="K75">
        <v>0</v>
      </c>
      <c r="M75">
        <v>1</v>
      </c>
      <c r="N75">
        <v>1</v>
      </c>
    </row>
    <row r="76" spans="1:14" x14ac:dyDescent="0.25">
      <c r="A76" t="s">
        <v>0</v>
      </c>
      <c r="B76" s="2">
        <v>0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81</v>
      </c>
      <c r="K76">
        <v>0</v>
      </c>
      <c r="M76">
        <v>1</v>
      </c>
      <c r="N76">
        <v>1</v>
      </c>
    </row>
    <row r="77" spans="1:14" x14ac:dyDescent="0.25">
      <c r="A77" t="s">
        <v>0</v>
      </c>
      <c r="B77" s="2">
        <v>0</v>
      </c>
      <c r="C77" t="s">
        <v>2</v>
      </c>
      <c r="D77" t="s">
        <v>262</v>
      </c>
      <c r="E77" t="s">
        <v>4</v>
      </c>
      <c r="F77" t="s">
        <v>5</v>
      </c>
      <c r="G77" t="s">
        <v>6</v>
      </c>
      <c r="H77">
        <v>20571.616115000001</v>
      </c>
      <c r="I77" t="s">
        <v>7</v>
      </c>
      <c r="M77">
        <v>1</v>
      </c>
      <c r="N77">
        <v>1</v>
      </c>
    </row>
    <row r="78" spans="1:14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>
        <v>1204191.3054859999</v>
      </c>
      <c r="I78" t="s">
        <v>7</v>
      </c>
      <c r="J78" t="s">
        <v>82</v>
      </c>
      <c r="K78">
        <v>6025037.2999999998</v>
      </c>
      <c r="M78">
        <f t="shared" ref="M78:M87" si="2">K78/H77</f>
        <v>292.88108752947142</v>
      </c>
      <c r="N78">
        <v>1</v>
      </c>
    </row>
    <row r="79" spans="1:14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>
        <v>247229.29772900001</v>
      </c>
      <c r="I79" t="s">
        <v>7</v>
      </c>
      <c r="J79" t="s">
        <v>83</v>
      </c>
      <c r="K79">
        <v>151644.371947782</v>
      </c>
      <c r="M79">
        <f t="shared" si="2"/>
        <v>0.12593046574653669</v>
      </c>
      <c r="N79">
        <v>1</v>
      </c>
    </row>
    <row r="80" spans="1:14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77101.412633</v>
      </c>
      <c r="I80" t="s">
        <v>7</v>
      </c>
      <c r="J80" t="s">
        <v>84</v>
      </c>
      <c r="K80">
        <v>548371.06777746405</v>
      </c>
      <c r="M80">
        <f t="shared" si="2"/>
        <v>2.2180666806672731</v>
      </c>
      <c r="N80">
        <v>1</v>
      </c>
    </row>
    <row r="81" spans="1:103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25670.629901</v>
      </c>
      <c r="I81" t="s">
        <v>7</v>
      </c>
      <c r="J81" t="s">
        <v>85</v>
      </c>
      <c r="K81">
        <v>201134.73789574299</v>
      </c>
      <c r="M81">
        <f t="shared" si="2"/>
        <v>2.6087036673781481</v>
      </c>
      <c r="N81">
        <v>1</v>
      </c>
    </row>
    <row r="82" spans="1:103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182091.54790599999</v>
      </c>
      <c r="I82" t="s">
        <v>7</v>
      </c>
      <c r="J82" t="s">
        <v>86</v>
      </c>
      <c r="K82">
        <v>163315.90861250801</v>
      </c>
      <c r="M82">
        <f t="shared" si="2"/>
        <v>6.3619751148430534</v>
      </c>
      <c r="N82">
        <v>1</v>
      </c>
    </row>
    <row r="83" spans="1:103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>
        <v>154807.13035399999</v>
      </c>
      <c r="I83" t="s">
        <v>7</v>
      </c>
      <c r="J83" t="s">
        <v>87</v>
      </c>
      <c r="K83">
        <v>94440.610721329402</v>
      </c>
      <c r="M83">
        <f t="shared" si="2"/>
        <v>0.51864357136489336</v>
      </c>
      <c r="N83">
        <v>1</v>
      </c>
    </row>
    <row r="84" spans="1:103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>
        <v>609986.30467700004</v>
      </c>
      <c r="I84" t="s">
        <v>7</v>
      </c>
      <c r="J84" t="s">
        <v>88</v>
      </c>
      <c r="K84">
        <v>374087.87270517001</v>
      </c>
      <c r="M84">
        <f t="shared" si="2"/>
        <v>2.4164770178850108</v>
      </c>
      <c r="N84">
        <v>1</v>
      </c>
    </row>
    <row r="85" spans="1:103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 t="s">
        <v>7</v>
      </c>
      <c r="J85" t="s">
        <v>89</v>
      </c>
      <c r="K85">
        <v>31842.799999999999</v>
      </c>
      <c r="M85">
        <f t="shared" si="2"/>
        <v>5.220248349159478E-2</v>
      </c>
      <c r="N85">
        <v>1</v>
      </c>
    </row>
    <row r="86" spans="1:103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 t="s">
        <v>7</v>
      </c>
      <c r="J86" t="s">
        <v>90</v>
      </c>
      <c r="K86">
        <v>15062593.300000001</v>
      </c>
      <c r="M86">
        <f t="shared" si="2"/>
        <v>473.48859343909959</v>
      </c>
      <c r="N86">
        <v>1</v>
      </c>
    </row>
    <row r="87" spans="1:103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>
        <v>316100.21769000002</v>
      </c>
      <c r="I87" t="s">
        <v>7</v>
      </c>
      <c r="J87" t="s">
        <v>91</v>
      </c>
      <c r="K87">
        <v>60250373.299999997</v>
      </c>
      <c r="M87">
        <f t="shared" si="2"/>
        <v>4002.7110658456299</v>
      </c>
      <c r="N87">
        <v>1</v>
      </c>
    </row>
    <row r="88" spans="1:103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 t="s">
        <v>7</v>
      </c>
      <c r="J88" t="s">
        <v>92</v>
      </c>
      <c r="K88">
        <v>0</v>
      </c>
      <c r="M88">
        <v>1</v>
      </c>
      <c r="N88">
        <v>1</v>
      </c>
    </row>
    <row r="89" spans="1:103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 t="s">
        <v>7</v>
      </c>
      <c r="J89" t="s">
        <v>93</v>
      </c>
      <c r="K89">
        <v>0</v>
      </c>
      <c r="M89">
        <v>1</v>
      </c>
      <c r="N89">
        <v>1</v>
      </c>
    </row>
    <row r="90" spans="1:103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 t="s">
        <v>7</v>
      </c>
      <c r="J90" t="s">
        <v>94</v>
      </c>
      <c r="K90">
        <v>0</v>
      </c>
      <c r="M90">
        <v>1</v>
      </c>
      <c r="N90">
        <v>1</v>
      </c>
    </row>
    <row r="91" spans="1:103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 t="s">
        <v>7</v>
      </c>
      <c r="J91" t="s">
        <v>95</v>
      </c>
      <c r="K91">
        <v>0</v>
      </c>
      <c r="M91">
        <v>1</v>
      </c>
      <c r="N91">
        <v>1</v>
      </c>
    </row>
    <row r="93" spans="1:103" x14ac:dyDescent="0.25">
      <c r="N93" s="15">
        <v>2.9274777840514186</v>
      </c>
      <c r="O93" s="15">
        <v>1.0000152039524646</v>
      </c>
      <c r="P93" s="15">
        <v>1.0000013612038483</v>
      </c>
      <c r="Q93" s="15">
        <v>3.2424943667341055</v>
      </c>
      <c r="R93" s="15">
        <v>1.931972950864796</v>
      </c>
      <c r="S93" s="15">
        <v>1.9192551121822454</v>
      </c>
      <c r="T93" s="15">
        <v>1.0511166385465076</v>
      </c>
      <c r="U93" s="15">
        <v>2.4350204686389549</v>
      </c>
      <c r="V93" s="15">
        <v>2.0352030289918681</v>
      </c>
      <c r="W93" s="15">
        <v>2.8543862999157477</v>
      </c>
      <c r="X93" s="15">
        <v>2.1074752916800294</v>
      </c>
      <c r="Y93" s="15">
        <v>0.99937403244611211</v>
      </c>
      <c r="Z93" s="15">
        <v>2.6487063112236084</v>
      </c>
      <c r="AA93" s="15">
        <v>2.4825236567753666</v>
      </c>
      <c r="AB93" s="15">
        <v>3.6842703252013247</v>
      </c>
      <c r="AC93" s="15">
        <v>1.4858403650595153</v>
      </c>
      <c r="AD93" s="15">
        <v>0.99998645790769114</v>
      </c>
      <c r="AE93" s="15">
        <v>0.99999864176702713</v>
      </c>
      <c r="AF93" s="15">
        <v>0.9100752559993327</v>
      </c>
      <c r="AG93" s="15">
        <v>1.000000363988726</v>
      </c>
      <c r="AH93" s="15">
        <v>1.0000237807200139</v>
      </c>
      <c r="AI93" s="15">
        <v>0.99999791176485597</v>
      </c>
      <c r="AJ93" s="15">
        <v>2.3789319917949316</v>
      </c>
      <c r="AK93" s="15">
        <v>1.0000041622502278</v>
      </c>
      <c r="AL93" s="15">
        <v>1.5681123373968107</v>
      </c>
      <c r="AM93" s="15">
        <v>2.0461475490288139</v>
      </c>
      <c r="AN93" s="15">
        <v>1.9794382350969029</v>
      </c>
      <c r="AO93" s="15">
        <v>1.9331324262367311</v>
      </c>
      <c r="AP93" s="15">
        <v>2.0678392378824824</v>
      </c>
      <c r="AQ93" s="15">
        <v>2.3032319532914438</v>
      </c>
      <c r="AR93" s="15">
        <v>17.120676324650937</v>
      </c>
      <c r="AS93" s="15">
        <v>2.4102810668663039</v>
      </c>
      <c r="AT93" s="15">
        <v>1.9265318470596449</v>
      </c>
      <c r="AU93" s="15">
        <v>1.6053616032631353</v>
      </c>
      <c r="AV93" s="15">
        <v>2.0330052153613702</v>
      </c>
      <c r="AW93" s="15">
        <v>2.4239039732998089</v>
      </c>
      <c r="AX93" s="15">
        <v>3.0467397996640164</v>
      </c>
      <c r="AY93" s="15">
        <v>4.8867139801386763</v>
      </c>
      <c r="AZ93" s="15">
        <v>0.99999947971919356</v>
      </c>
      <c r="BA93" s="15">
        <v>1.6539815330243663</v>
      </c>
      <c r="BB93" s="15">
        <v>0.99999562988484059</v>
      </c>
      <c r="BC93" s="15">
        <v>2.9020884213600469</v>
      </c>
      <c r="BD93" s="15">
        <v>1.6689469579956921</v>
      </c>
      <c r="BE93" s="15">
        <v>1.6066247509929532</v>
      </c>
      <c r="BF93" s="15">
        <v>2.097910206004733</v>
      </c>
      <c r="BG93" s="15">
        <v>2.331945590624116</v>
      </c>
      <c r="BH93" s="15">
        <v>2.6791958473199111</v>
      </c>
      <c r="BI93" s="15">
        <v>2.734839214339166</v>
      </c>
      <c r="BJ93" s="15">
        <v>3.1487269613974109</v>
      </c>
      <c r="BK93" s="15">
        <v>2.1581767576682158</v>
      </c>
      <c r="BL93" s="15">
        <v>2.8171404161239471</v>
      </c>
      <c r="BM93" s="15">
        <v>1.4575234618522801</v>
      </c>
      <c r="BN93" s="15">
        <v>1.6840028729825851</v>
      </c>
      <c r="BO93" s="15">
        <v>1.983382063489759</v>
      </c>
      <c r="BP93" s="15">
        <v>1.7227244229003991</v>
      </c>
      <c r="BQ93" s="15">
        <v>1.5357334046912743</v>
      </c>
      <c r="BR93" s="15">
        <v>1.8386002671028727</v>
      </c>
      <c r="BS93" s="15">
        <v>1.8385773819993476</v>
      </c>
      <c r="BT93" s="15">
        <v>1.6099386077659981</v>
      </c>
      <c r="BU93" s="15">
        <v>1</v>
      </c>
      <c r="BV93" s="15">
        <v>1</v>
      </c>
      <c r="BW93" s="15">
        <v>1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1</v>
      </c>
      <c r="CE93" s="15">
        <v>1</v>
      </c>
      <c r="CF93" s="15">
        <v>1</v>
      </c>
      <c r="CG93" s="15">
        <v>1</v>
      </c>
      <c r="CH93" s="15">
        <v>1</v>
      </c>
      <c r="CI93" s="15">
        <v>1</v>
      </c>
      <c r="CJ93" s="15">
        <v>1</v>
      </c>
      <c r="CK93" s="15">
        <v>1</v>
      </c>
      <c r="CL93" s="15">
        <v>1</v>
      </c>
      <c r="CM93" s="15">
        <v>1</v>
      </c>
      <c r="CN93" s="15">
        <v>1</v>
      </c>
      <c r="CO93" s="15">
        <v>1</v>
      </c>
      <c r="CP93" s="15">
        <v>1</v>
      </c>
      <c r="CQ93" s="15">
        <v>1</v>
      </c>
      <c r="CR93" s="15">
        <v>1</v>
      </c>
      <c r="CS93" s="15">
        <v>1</v>
      </c>
      <c r="CT93" s="15">
        <v>1</v>
      </c>
      <c r="CU93" s="15">
        <v>1</v>
      </c>
      <c r="CV93" s="15">
        <v>1</v>
      </c>
      <c r="CW93" s="15">
        <v>1</v>
      </c>
      <c r="CX93" s="15">
        <v>1</v>
      </c>
      <c r="CY93" s="15">
        <v>1</v>
      </c>
    </row>
  </sheetData>
  <conditionalFormatting sqref="M2:M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D16" sqref="D16"/>
    </sheetView>
  </sheetViews>
  <sheetFormatPr defaultRowHeight="15" x14ac:dyDescent="0.25"/>
  <cols>
    <col min="1" max="1" width="9.140625" style="39"/>
    <col min="2" max="2" width="19.85546875" style="39" bestFit="1" customWidth="1"/>
    <col min="3" max="3" width="15.42578125" style="39" customWidth="1"/>
    <col min="4" max="4" width="22.85546875" style="39" customWidth="1"/>
    <col min="5" max="16384" width="9.140625" style="39"/>
  </cols>
  <sheetData>
    <row r="1" spans="1:30" x14ac:dyDescent="0.25">
      <c r="A1" s="46" t="s">
        <v>444</v>
      </c>
    </row>
    <row r="2" spans="1:30" ht="15.75" thickBot="1" x14ac:dyDescent="0.3">
      <c r="A2" s="47">
        <v>12647072876</v>
      </c>
      <c r="B2" s="47">
        <v>12286957937</v>
      </c>
      <c r="C2" s="47">
        <v>29971254486</v>
      </c>
      <c r="D2" s="47">
        <v>13938887160</v>
      </c>
      <c r="E2" s="47">
        <v>3686010853</v>
      </c>
      <c r="F2" s="47">
        <v>11079367895</v>
      </c>
      <c r="G2" s="47">
        <v>19434502995</v>
      </c>
      <c r="H2" s="47">
        <v>10361542520</v>
      </c>
      <c r="I2" s="47">
        <v>6455559422</v>
      </c>
      <c r="J2" s="47">
        <v>17316802511</v>
      </c>
      <c r="K2" s="47">
        <v>11225017827</v>
      </c>
      <c r="L2" s="47">
        <v>15989283041</v>
      </c>
      <c r="M2" s="47">
        <v>4282287423</v>
      </c>
      <c r="N2" s="47">
        <v>14161620805</v>
      </c>
      <c r="O2" s="47">
        <v>12608709589</v>
      </c>
      <c r="P2" s="47">
        <v>9175347755</v>
      </c>
      <c r="Q2" s="47">
        <v>11324453301</v>
      </c>
      <c r="R2" s="47">
        <v>5030841128</v>
      </c>
      <c r="S2" s="47">
        <v>4831356901</v>
      </c>
      <c r="T2" s="47">
        <v>17683470543</v>
      </c>
      <c r="U2" s="47">
        <v>9957085306</v>
      </c>
      <c r="V2" s="47">
        <v>6033778736</v>
      </c>
      <c r="W2" s="47">
        <v>17242902545</v>
      </c>
      <c r="X2" s="47">
        <v>173026053</v>
      </c>
      <c r="Y2" s="47">
        <v>294595432</v>
      </c>
      <c r="Z2" s="47">
        <v>35556339824</v>
      </c>
      <c r="AA2" s="47">
        <v>17529276725</v>
      </c>
      <c r="AB2" s="47">
        <v>26033456848</v>
      </c>
      <c r="AC2" s="47">
        <v>40232596619</v>
      </c>
      <c r="AD2" s="47">
        <v>27427742420</v>
      </c>
    </row>
    <row r="3" spans="1:30" x14ac:dyDescent="0.25">
      <c r="A3" s="39" t="s">
        <v>443</v>
      </c>
    </row>
    <row r="4" spans="1:30" x14ac:dyDescent="0.25">
      <c r="A4" s="39" t="s">
        <v>133</v>
      </c>
      <c r="B4" s="39">
        <v>0.71199999999999997</v>
      </c>
      <c r="C4" s="39">
        <v>0.71199999999999997</v>
      </c>
      <c r="D4" s="39">
        <v>0.71199999999999997</v>
      </c>
      <c r="E4" s="39">
        <v>0.71199999999999997</v>
      </c>
      <c r="F4" s="39">
        <v>0.71199999999999997</v>
      </c>
      <c r="G4" s="39">
        <v>0.71199999999999997</v>
      </c>
      <c r="H4" s="39">
        <v>0.71199999999999997</v>
      </c>
      <c r="I4" s="39">
        <v>0.38900000000000001</v>
      </c>
      <c r="J4" s="39">
        <v>0.71199999999999997</v>
      </c>
      <c r="K4" s="39">
        <v>0.56200000000000006</v>
      </c>
      <c r="L4" s="39" t="s">
        <v>442</v>
      </c>
    </row>
    <row r="5" spans="1:30" x14ac:dyDescent="0.25">
      <c r="A5" s="39">
        <v>0.56200000000000006</v>
      </c>
      <c r="B5" s="39">
        <v>0.38900000000000001</v>
      </c>
      <c r="C5" s="39">
        <v>0.38900000000000001</v>
      </c>
      <c r="D5" s="39">
        <v>0.38900000000000001</v>
      </c>
      <c r="E5" s="39">
        <v>0.38900000000000001</v>
      </c>
      <c r="F5" s="39">
        <v>0.56200000000000006</v>
      </c>
      <c r="G5" s="39">
        <v>0.56200000000000006</v>
      </c>
      <c r="H5" s="39">
        <v>0.56200000000000006</v>
      </c>
      <c r="I5" s="39">
        <v>0.56200000000000006</v>
      </c>
      <c r="J5" s="39">
        <v>0.56200000000000006</v>
      </c>
      <c r="K5" s="39" t="s">
        <v>442</v>
      </c>
    </row>
    <row r="6" spans="1:30" x14ac:dyDescent="0.25">
      <c r="A6" s="39">
        <v>0.56200000000000006</v>
      </c>
      <c r="B6" s="39">
        <v>0.56200000000000006</v>
      </c>
      <c r="C6" s="39">
        <v>0</v>
      </c>
      <c r="D6" s="39">
        <v>0</v>
      </c>
      <c r="E6" s="39" t="s">
        <v>134</v>
      </c>
      <c r="F6" s="39" t="s">
        <v>134</v>
      </c>
      <c r="G6" s="39" t="s">
        <v>134</v>
      </c>
      <c r="H6" s="39" t="s">
        <v>134</v>
      </c>
      <c r="I6" s="39" t="s">
        <v>151</v>
      </c>
    </row>
    <row r="10" spans="1:30" ht="15.75" thickBot="1" x14ac:dyDescent="0.3">
      <c r="A10" s="39" t="s">
        <v>441</v>
      </c>
      <c r="C10" s="46" t="s">
        <v>440</v>
      </c>
      <c r="D10" s="46"/>
    </row>
    <row r="11" spans="1:30" ht="15.75" thickBot="1" x14ac:dyDescent="0.3">
      <c r="A11" s="44">
        <v>0</v>
      </c>
      <c r="B11" s="39">
        <v>9.4100000000000003E-2</v>
      </c>
      <c r="C11" s="39">
        <v>0.22950000000000001</v>
      </c>
      <c r="D11" s="39">
        <v>0.10680000000000001</v>
      </c>
      <c r="E11" s="39">
        <v>2.8199999999999999E-2</v>
      </c>
      <c r="F11" s="39">
        <v>8.4900000000000003E-2</v>
      </c>
      <c r="G11" s="39">
        <v>0.1489</v>
      </c>
      <c r="H11" s="39">
        <v>7.9399999999999998E-2</v>
      </c>
      <c r="I11" s="39">
        <v>4.9399999999999999E-2</v>
      </c>
      <c r="J11" s="39">
        <v>0</v>
      </c>
      <c r="K11" s="39">
        <v>0</v>
      </c>
      <c r="L11" s="39">
        <v>0</v>
      </c>
      <c r="M11" s="39">
        <v>0</v>
      </c>
      <c r="N11" s="39">
        <v>0.1085</v>
      </c>
      <c r="O11" s="39">
        <v>0</v>
      </c>
      <c r="P11" s="39">
        <v>7.0300000000000001E-2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39">
        <v>0</v>
      </c>
    </row>
    <row r="13" spans="1:30" x14ac:dyDescent="0.25">
      <c r="A13" s="40">
        <v>1000000000000000</v>
      </c>
      <c r="B13" s="46" t="s">
        <v>439</v>
      </c>
      <c r="C13" s="46"/>
      <c r="D13" s="46"/>
    </row>
    <row r="15" spans="1:30" ht="15.75" thickBot="1" x14ac:dyDescent="0.3">
      <c r="A15" s="41">
        <f t="shared" ref="A15:AD15" si="0">$A$13*A11/20/5.7/A2</f>
        <v>0</v>
      </c>
      <c r="B15" s="41">
        <f t="shared" si="0"/>
        <v>67.180062040056782</v>
      </c>
      <c r="C15" s="41">
        <f t="shared" si="0"/>
        <v>67.16962400346695</v>
      </c>
      <c r="D15" s="41">
        <f t="shared" si="0"/>
        <v>67.210681491961935</v>
      </c>
      <c r="E15" s="41">
        <f t="shared" si="0"/>
        <v>67.110063132695714</v>
      </c>
      <c r="F15" s="41">
        <f t="shared" si="0"/>
        <v>67.218351187828588</v>
      </c>
      <c r="G15" s="41">
        <f t="shared" si="0"/>
        <v>67.2072937091949</v>
      </c>
      <c r="H15" s="41">
        <f t="shared" si="0"/>
        <v>67.218874672935797</v>
      </c>
      <c r="I15" s="41">
        <f t="shared" si="0"/>
        <v>67.125605235166759</v>
      </c>
      <c r="J15" s="41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0</v>
      </c>
      <c r="N15" s="41">
        <f t="shared" si="0"/>
        <v>67.206600082730588</v>
      </c>
      <c r="O15" s="41">
        <f t="shared" si="0"/>
        <v>0</v>
      </c>
      <c r="P15" s="41">
        <f t="shared" si="0"/>
        <v>67.209078405842575</v>
      </c>
      <c r="Q15" s="41">
        <f t="shared" si="0"/>
        <v>0</v>
      </c>
      <c r="R15" s="41">
        <f t="shared" si="0"/>
        <v>0</v>
      </c>
      <c r="S15" s="41">
        <f t="shared" si="0"/>
        <v>0</v>
      </c>
      <c r="T15" s="41">
        <f t="shared" si="0"/>
        <v>0</v>
      </c>
      <c r="U15" s="41">
        <f t="shared" si="0"/>
        <v>0</v>
      </c>
      <c r="V15" s="41">
        <f t="shared" si="0"/>
        <v>0</v>
      </c>
      <c r="W15" s="41">
        <f t="shared" si="0"/>
        <v>0</v>
      </c>
      <c r="X15" s="41">
        <f t="shared" si="0"/>
        <v>0</v>
      </c>
      <c r="Y15" s="41">
        <f t="shared" si="0"/>
        <v>0</v>
      </c>
      <c r="Z15" s="41">
        <f t="shared" si="0"/>
        <v>0</v>
      </c>
      <c r="AA15" s="41">
        <f t="shared" si="0"/>
        <v>0</v>
      </c>
      <c r="AB15" s="41">
        <f t="shared" si="0"/>
        <v>0</v>
      </c>
      <c r="AC15" s="41">
        <f t="shared" si="0"/>
        <v>0</v>
      </c>
      <c r="AD15" s="41">
        <f t="shared" si="0"/>
        <v>0</v>
      </c>
    </row>
    <row r="16" spans="1:30" s="40" customFormat="1" ht="15.75" thickBot="1" x14ac:dyDescent="0.3">
      <c r="A16" s="45">
        <f>IF(ISNUMBER(A15),A15,_)</f>
        <v>0</v>
      </c>
      <c r="B16" s="45">
        <f>IF(ISNUMBER(B15),B15,_)</f>
        <v>67.180062040056782</v>
      </c>
      <c r="C16" s="45">
        <f>IF(ISNUMBER(C15),C15,_)</f>
        <v>67.16962400346695</v>
      </c>
      <c r="D16" s="45">
        <f>IF(ISNUMBER(D15),D15,_)</f>
        <v>67.210681491961935</v>
      </c>
      <c r="E16" s="45">
        <f>IF(ISNUMBER(E15),E15,_)</f>
        <v>67.110063132695714</v>
      </c>
      <c r="F16" s="45">
        <f>IF(ISNUMBER(F15),F15,_)</f>
        <v>67.218351187828588</v>
      </c>
      <c r="G16" s="45">
        <f>IF(ISNUMBER(G15),G15,_)</f>
        <v>67.2072937091949</v>
      </c>
      <c r="H16" s="45">
        <f>IF(ISNUMBER(H15),H15,_)</f>
        <v>67.218874672935797</v>
      </c>
      <c r="I16" s="45">
        <f>IF(ISNUMBER(I15),I15,_)</f>
        <v>67.125605235166759</v>
      </c>
      <c r="J16" s="45">
        <f>IF(ISNUMBER(J15),J15,_)</f>
        <v>0</v>
      </c>
      <c r="K16" s="45">
        <f>IF(ISNUMBER(K15),K15,_)</f>
        <v>0</v>
      </c>
      <c r="L16" s="45">
        <f>IF(ISNUMBER(L15),L15,_)</f>
        <v>0</v>
      </c>
      <c r="M16" s="45">
        <f>IF(ISNUMBER(M15),M15,_)</f>
        <v>0</v>
      </c>
      <c r="N16" s="45">
        <f>IF(ISNUMBER(N15),N15,_)</f>
        <v>67.206600082730588</v>
      </c>
      <c r="O16" s="45">
        <f>IF(ISNUMBER(O15),O15,_)</f>
        <v>0</v>
      </c>
      <c r="P16" s="45">
        <f>IF(ISNUMBER(P15),P15,_)</f>
        <v>67.209078405842575</v>
      </c>
      <c r="Q16" s="45">
        <f>IF(ISNUMBER(Q15),Q15,_)</f>
        <v>0</v>
      </c>
      <c r="R16" s="45">
        <f>IF(ISNUMBER(R15),R15,_)</f>
        <v>0</v>
      </c>
      <c r="S16" s="45">
        <f>IF(ISNUMBER(S15),S15,_)</f>
        <v>0</v>
      </c>
      <c r="T16" s="45">
        <f>IF(ISNUMBER(T15),T15,_)</f>
        <v>0</v>
      </c>
      <c r="U16" s="45">
        <f>IF(ISNUMBER(U15),U15,_)</f>
        <v>0</v>
      </c>
      <c r="V16" s="45">
        <f>IF(ISNUMBER(V15),V15,_)</f>
        <v>0</v>
      </c>
      <c r="W16" s="45">
        <f>IF(ISNUMBER(W15),W15,_)</f>
        <v>0</v>
      </c>
      <c r="X16" s="45">
        <f>IF(ISNUMBER(X15),X15,_)</f>
        <v>0</v>
      </c>
      <c r="Y16" s="45">
        <f>IF(ISNUMBER(Y15),Y15,_)</f>
        <v>0</v>
      </c>
      <c r="Z16" s="45">
        <f>IF(ISNUMBER(Z15),Z15,_)</f>
        <v>0</v>
      </c>
      <c r="AA16" s="45">
        <f>IF(ISNUMBER(AA15),AA15,_)</f>
        <v>0</v>
      </c>
      <c r="AB16" s="45">
        <f>IF(ISNUMBER(AB15),AB15,_)</f>
        <v>0</v>
      </c>
      <c r="AC16" s="45">
        <f>IF(ISNUMBER(AC15),AC15,_)</f>
        <v>0</v>
      </c>
      <c r="AD16" s="45">
        <f>IF(ISNUMBER(AD15),AD15,_)</f>
        <v>0</v>
      </c>
    </row>
    <row r="18" spans="1:30" x14ac:dyDescent="0.25">
      <c r="A18" s="39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s="39" t="s">
        <v>431</v>
      </c>
    </row>
    <row r="21" spans="1:30" ht="15.75" thickBot="1" x14ac:dyDescent="0.3"/>
    <row r="22" spans="1:30" ht="15.75" thickBot="1" x14ac:dyDescent="0.3">
      <c r="A22" s="44">
        <v>0</v>
      </c>
      <c r="B22" s="39">
        <v>3.8412785569043447E-5</v>
      </c>
      <c r="C22" s="39">
        <v>1.8367546472103407E-2</v>
      </c>
      <c r="D22" s="39">
        <v>0.13049277850702132</v>
      </c>
      <c r="E22" s="39">
        <v>4.7251947196421864E-3</v>
      </c>
      <c r="F22" s="39">
        <v>7.6064601398792629E-4</v>
      </c>
      <c r="G22" s="39">
        <v>1.8486370070418463E-3</v>
      </c>
      <c r="H22" s="39">
        <v>3.9807699200918329E-3</v>
      </c>
      <c r="I22" s="39">
        <v>0.18259307925860729</v>
      </c>
      <c r="J22" s="39">
        <v>6.4567875126470345E-3</v>
      </c>
      <c r="K22" s="39">
        <v>4.5143082014423895E-3</v>
      </c>
      <c r="L22" s="39">
        <v>0.10275523558662426</v>
      </c>
      <c r="M22" s="39">
        <v>1.4705889237647663E-4</v>
      </c>
      <c r="N22" s="39">
        <v>5.3006863024427968E-2</v>
      </c>
      <c r="O22" s="39">
        <v>1.4183515334295856E-2</v>
      </c>
      <c r="P22" s="39">
        <v>1.7270388414270525E-2</v>
      </c>
      <c r="Q22" s="39">
        <v>6.169684274222164E-3</v>
      </c>
      <c r="R22" s="39">
        <v>1.6281006727388105E-2</v>
      </c>
      <c r="S22" s="39">
        <v>1.6281006727388105E-2</v>
      </c>
      <c r="T22" s="39">
        <v>4.3750896401474199E-2</v>
      </c>
      <c r="U22" s="39">
        <v>5.4311918102124913E-2</v>
      </c>
      <c r="V22" s="39">
        <v>0.19490523910211674</v>
      </c>
      <c r="W22" s="39">
        <v>0.23321205139330659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</row>
    <row r="24" spans="1:30" x14ac:dyDescent="0.25">
      <c r="A24" s="39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s="39" t="s">
        <v>438</v>
      </c>
      <c r="D25" s="42"/>
    </row>
    <row r="27" spans="1:30" x14ac:dyDescent="0.25">
      <c r="A27" s="42" t="s">
        <v>437</v>
      </c>
      <c r="B27" s="42" t="s">
        <v>436</v>
      </c>
      <c r="C27" s="42" t="s">
        <v>103</v>
      </c>
      <c r="D27" s="42" t="s">
        <v>435</v>
      </c>
      <c r="E27" s="43" t="s">
        <v>434</v>
      </c>
      <c r="L27" s="42" t="s">
        <v>433</v>
      </c>
    </row>
    <row r="28" spans="1:30" x14ac:dyDescent="0.25">
      <c r="A28" s="39" t="s">
        <v>70</v>
      </c>
      <c r="B28" s="40">
        <v>1000000000000000</v>
      </c>
      <c r="C28" s="40" t="s">
        <v>432</v>
      </c>
      <c r="D28" s="39" t="s">
        <v>431</v>
      </c>
      <c r="L28" s="39" t="s">
        <v>426</v>
      </c>
    </row>
    <row r="29" spans="1:30" x14ac:dyDescent="0.25">
      <c r="A29" s="39" t="s">
        <v>69</v>
      </c>
      <c r="B29" s="41">
        <v>4000000000000000</v>
      </c>
      <c r="C29" s="39" t="s">
        <v>430</v>
      </c>
      <c r="D29" s="40" t="s">
        <v>429</v>
      </c>
      <c r="L29" s="39" t="s">
        <v>428</v>
      </c>
    </row>
    <row r="30" spans="1:30" x14ac:dyDescent="0.25">
      <c r="A30" s="39" t="s">
        <v>74</v>
      </c>
      <c r="B30" s="41">
        <v>63000000000000</v>
      </c>
      <c r="C30" s="39" t="s">
        <v>427</v>
      </c>
      <c r="D30" s="40" t="s">
        <v>426</v>
      </c>
      <c r="L30" s="39" t="s">
        <v>425</v>
      </c>
    </row>
    <row r="32" spans="1:30" x14ac:dyDescent="0.25">
      <c r="A32" s="39" t="s">
        <v>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28" zoomScaleNormal="100" workbookViewId="0">
      <selection activeCell="R30" sqref="R30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45000</v>
      </c>
      <c r="Q29" t="s">
        <v>446</v>
      </c>
      <c r="R29" t="s">
        <v>476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280</v>
      </c>
    </row>
    <row r="65" spans="2:16" x14ac:dyDescent="0.25">
      <c r="B65">
        <f>SUM(B41:B55)</f>
        <v>1</v>
      </c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280</v>
      </c>
    </row>
    <row r="66" spans="2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280</v>
      </c>
    </row>
    <row r="67" spans="2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280</v>
      </c>
    </row>
    <row r="68" spans="2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280</v>
      </c>
    </row>
    <row r="69" spans="2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280</v>
      </c>
    </row>
    <row r="70" spans="2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280</v>
      </c>
    </row>
    <row r="71" spans="2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280</v>
      </c>
    </row>
    <row r="72" spans="2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304</v>
      </c>
    </row>
    <row r="73" spans="2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280</v>
      </c>
    </row>
    <row r="74" spans="2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305</v>
      </c>
    </row>
    <row r="75" spans="2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306</v>
      </c>
    </row>
    <row r="76" spans="2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307</v>
      </c>
    </row>
    <row r="77" spans="2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308</v>
      </c>
    </row>
    <row r="78" spans="2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280</v>
      </c>
    </row>
    <row r="79" spans="2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280</v>
      </c>
    </row>
    <row r="80" spans="2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309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310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311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312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313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314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315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280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280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280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280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280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280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10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331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332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280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316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317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280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318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319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320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321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322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323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324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280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325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326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280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327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280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328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329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280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280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280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330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280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280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280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280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280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280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11" zoomScaleNormal="100" workbookViewId="0">
      <selection activeCell="P23" sqref="P23"/>
    </sheetView>
  </sheetViews>
  <sheetFormatPr defaultRowHeight="15" x14ac:dyDescent="0.25"/>
  <cols>
    <col min="1" max="15" width="8.5703125"/>
    <col min="16" max="16" width="12" bestFit="1" customWidth="1"/>
    <col min="17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  <c r="P23">
        <v>27578</v>
      </c>
      <c r="Q23" t="s">
        <v>446</v>
      </c>
      <c r="R23" t="s">
        <v>449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  <c r="P24">
        <f>P23*1000000000</f>
        <v>27578000000000</v>
      </c>
      <c r="Q24" t="s">
        <v>447</v>
      </c>
      <c r="R24" t="s">
        <v>448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  <c r="P28" s="2">
        <v>100000000000000</v>
      </c>
      <c r="Q28" s="7" t="s">
        <v>152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27578000000000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2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  <c r="AA33">
        <v>2.03689553178861E-2</v>
      </c>
      <c r="AB33">
        <f>AA33+$AA$57/COUNT($AA$33:$AA$54)</f>
        <v>3.2298010206481167E-2</v>
      </c>
    </row>
    <row r="34" spans="1:28" x14ac:dyDescent="0.25">
      <c r="A34">
        <v>1</v>
      </c>
      <c r="B34">
        <v>3.2298010206481167E-2</v>
      </c>
      <c r="C34" s="9">
        <f t="shared" si="0"/>
        <v>1.806535779380487E-2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3:P55" si="1">$P$31/20/5.7*B34/2/N34</f>
        <v>1.806535779380487E-2</v>
      </c>
      <c r="R34" s="7" t="s">
        <v>154</v>
      </c>
      <c r="AA34">
        <v>7.2276788418682699E-3</v>
      </c>
      <c r="AB34">
        <f t="shared" ref="AB34:AB54" si="2">AA34+$AA$57/COUNT($AA$33:$AA$54)</f>
        <v>1.9156733730463334E-2</v>
      </c>
    </row>
    <row r="35" spans="1:28" x14ac:dyDescent="0.25">
      <c r="A35">
        <v>2</v>
      </c>
      <c r="B35">
        <v>1.9156733730463334E-2</v>
      </c>
      <c r="C35" s="9">
        <f t="shared" si="0"/>
        <v>2.1181246452229635E-3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2.1181246452229635E-3</v>
      </c>
      <c r="R35" s="7" t="s">
        <v>155</v>
      </c>
      <c r="AA35">
        <v>1.4578719071488101E-2</v>
      </c>
      <c r="AB35">
        <f t="shared" si="2"/>
        <v>2.6507773960083164E-2</v>
      </c>
    </row>
    <row r="36" spans="1:28" x14ac:dyDescent="0.25">
      <c r="A36">
        <v>3</v>
      </c>
      <c r="B36">
        <v>2.6507773960083164E-2</v>
      </c>
      <c r="C36" s="9">
        <f t="shared" si="0"/>
        <v>1.7900697304605074E-3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1.7900697304605074E-3</v>
      </c>
      <c r="AA36">
        <v>1.40701324371038E-2</v>
      </c>
      <c r="AB36">
        <f t="shared" si="2"/>
        <v>2.5999187325698864E-2</v>
      </c>
    </row>
    <row r="37" spans="1:28" x14ac:dyDescent="0.25">
      <c r="A37">
        <v>4</v>
      </c>
      <c r="B37">
        <v>2.5999187325698864E-2</v>
      </c>
      <c r="C37" s="9">
        <f t="shared" si="0"/>
        <v>4.161761967232179E-2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4.161761967232179E-2</v>
      </c>
      <c r="AA37">
        <v>1.66451324700033E-2</v>
      </c>
      <c r="AB37">
        <f t="shared" si="2"/>
        <v>2.8574187358598367E-2</v>
      </c>
    </row>
    <row r="38" spans="1:28" x14ac:dyDescent="0.25">
      <c r="A38">
        <v>5</v>
      </c>
      <c r="B38">
        <v>2.8574187358598367E-2</v>
      </c>
      <c r="C38" s="9">
        <f t="shared" si="0"/>
        <v>2.9429369536601558E-3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2.9429369536601558E-3</v>
      </c>
      <c r="AA38">
        <v>6.9099266412596505E-2</v>
      </c>
      <c r="AB38">
        <f t="shared" si="2"/>
        <v>8.1028321301191572E-2</v>
      </c>
    </row>
    <row r="39" spans="1:28" x14ac:dyDescent="0.25">
      <c r="A39">
        <v>6</v>
      </c>
      <c r="B39">
        <v>8.1028321301191572E-2</v>
      </c>
      <c r="C39" s="9">
        <f t="shared" si="0"/>
        <v>4.5887416373900907E-3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4.5887416373900907E-3</v>
      </c>
      <c r="AA39">
        <v>2.44642511005639E-2</v>
      </c>
      <c r="AB39">
        <f t="shared" si="2"/>
        <v>3.6393305989158964E-2</v>
      </c>
    </row>
    <row r="40" spans="1:28" x14ac:dyDescent="0.25">
      <c r="A40">
        <v>7</v>
      </c>
      <c r="B40">
        <v>3.6393305989158964E-2</v>
      </c>
      <c r="C40" s="9">
        <f t="shared" si="0"/>
        <v>1.2569220975772467E-2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1.2569220975772467E-2</v>
      </c>
      <c r="AA40">
        <v>9.8011958517257303E-3</v>
      </c>
      <c r="AB40">
        <f t="shared" si="2"/>
        <v>2.1730250740320797E-2</v>
      </c>
    </row>
    <row r="41" spans="1:28" x14ac:dyDescent="0.25">
      <c r="A41" s="1">
        <v>8</v>
      </c>
      <c r="B41">
        <v>2.1730250740320797E-2</v>
      </c>
      <c r="C41" s="9">
        <f t="shared" si="0"/>
        <v>7.8298856245436494E-3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7.8298856245436494E-3</v>
      </c>
      <c r="AA41">
        <v>8.5288327702605499E-3</v>
      </c>
      <c r="AB41">
        <f t="shared" si="2"/>
        <v>2.0457887658855617E-2</v>
      </c>
    </row>
    <row r="42" spans="1:28" x14ac:dyDescent="0.25">
      <c r="A42">
        <v>9</v>
      </c>
      <c r="B42">
        <v>2.0457887658855617E-2</v>
      </c>
      <c r="C42" s="9">
        <f t="shared" si="0"/>
        <v>1.6752207710170502E-3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1.6752207710170502E-3</v>
      </c>
      <c r="AA42">
        <v>1.0264484130277699E-2</v>
      </c>
      <c r="AB42">
        <f t="shared" si="2"/>
        <v>2.2193539018872763E-2</v>
      </c>
    </row>
    <row r="43" spans="1:28" x14ac:dyDescent="0.25">
      <c r="A43" s="1">
        <v>10</v>
      </c>
      <c r="B43">
        <v>2.2193539018872763E-2</v>
      </c>
      <c r="C43" s="9">
        <f t="shared" si="0"/>
        <v>3.1759414507973238E-3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3.1759414507973238E-3</v>
      </c>
      <c r="AA43">
        <v>1.2970743981644901E-2</v>
      </c>
      <c r="AB43">
        <f t="shared" si="2"/>
        <v>2.4899798870239964E-2</v>
      </c>
    </row>
    <row r="44" spans="1:28" x14ac:dyDescent="0.25">
      <c r="A44" s="1">
        <v>11</v>
      </c>
      <c r="B44">
        <v>2.4899798870239964E-2</v>
      </c>
      <c r="C44" s="9">
        <f t="shared" si="0"/>
        <v>1.0148848911994725E-3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1.0148848911994725E-3</v>
      </c>
      <c r="AA44">
        <v>6.8534308862158694E-2</v>
      </c>
      <c r="AB44">
        <f t="shared" si="2"/>
        <v>8.0463363750753761E-2</v>
      </c>
    </row>
    <row r="45" spans="1:28" x14ac:dyDescent="0.25">
      <c r="A45" s="1">
        <v>12</v>
      </c>
      <c r="B45">
        <v>8.0463363750753761E-2</v>
      </c>
      <c r="C45" s="9">
        <f t="shared" si="0"/>
        <v>2.0698930824772043E-2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2.0698930824772043E-2</v>
      </c>
      <c r="AA45">
        <v>1.38453929393825E-2</v>
      </c>
      <c r="AB45">
        <f t="shared" si="2"/>
        <v>2.5774447827977567E-2</v>
      </c>
    </row>
    <row r="46" spans="1:28" x14ac:dyDescent="0.25">
      <c r="A46" s="1">
        <v>13</v>
      </c>
      <c r="B46">
        <v>2.5774447827977567E-2</v>
      </c>
      <c r="C46" s="9">
        <f t="shared" si="0"/>
        <v>4.5018958450410507E-3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4.5018958450410507E-3</v>
      </c>
      <c r="AA46">
        <v>2.4163155828465399E-2</v>
      </c>
      <c r="AB46">
        <f t="shared" si="2"/>
        <v>3.6092210717060466E-2</v>
      </c>
    </row>
    <row r="47" spans="1:28" x14ac:dyDescent="0.25">
      <c r="A47">
        <v>14</v>
      </c>
      <c r="B47">
        <v>3.6092210717060466E-2</v>
      </c>
      <c r="C47" s="9">
        <f t="shared" si="0"/>
        <v>2.4944871404061161E-3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2.4944871404061161E-3</v>
      </c>
      <c r="AA47">
        <v>1.55728670966362E-2</v>
      </c>
      <c r="AB47">
        <f t="shared" si="2"/>
        <v>2.7501921985231263E-2</v>
      </c>
    </row>
    <row r="48" spans="1:28" x14ac:dyDescent="0.25">
      <c r="A48">
        <v>15</v>
      </c>
      <c r="B48">
        <v>2.7501921985231263E-2</v>
      </c>
      <c r="C48" s="9">
        <f t="shared" si="0"/>
        <v>3.5613991874148413E-3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3.5613991874148413E-3</v>
      </c>
      <c r="AA48">
        <v>6.4008922790551297E-3</v>
      </c>
      <c r="AB48">
        <f t="shared" si="2"/>
        <v>1.8329947167650195E-2</v>
      </c>
    </row>
    <row r="49" spans="1:28" x14ac:dyDescent="0.25">
      <c r="A49" s="1">
        <v>16</v>
      </c>
      <c r="B49">
        <v>1.8329947167650195E-2</v>
      </c>
      <c r="C49" s="9">
        <f t="shared" si="0"/>
        <v>1.255010096843093E-3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1.255010096843093E-3</v>
      </c>
      <c r="AA49">
        <v>1.89831866613441E-2</v>
      </c>
      <c r="AB49">
        <f t="shared" si="2"/>
        <v>3.0912241549939164E-2</v>
      </c>
    </row>
    <row r="50" spans="1:28" x14ac:dyDescent="0.25">
      <c r="A50" s="1">
        <v>17</v>
      </c>
      <c r="B50">
        <v>3.0912241549939164E-2</v>
      </c>
      <c r="C50" s="9">
        <f t="shared" si="0"/>
        <v>9.0747339608375551E-3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9.0747339608375551E-3</v>
      </c>
      <c r="AA50">
        <v>1.89831866613441E-2</v>
      </c>
      <c r="AB50">
        <f t="shared" si="2"/>
        <v>3.0912241549939164E-2</v>
      </c>
    </row>
    <row r="51" spans="1:28" x14ac:dyDescent="0.25">
      <c r="A51" s="1">
        <v>18</v>
      </c>
      <c r="B51">
        <v>3.0912241549939164E-2</v>
      </c>
      <c r="C51" s="9">
        <f t="shared" si="0"/>
        <v>8.9572685079880813E-3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8.9572685079880813E-3</v>
      </c>
      <c r="AA51">
        <v>8.8397875569912604E-2</v>
      </c>
      <c r="AB51">
        <f t="shared" si="2"/>
        <v>0.10032693045850767</v>
      </c>
    </row>
    <row r="52" spans="1:28" x14ac:dyDescent="0.25">
      <c r="A52" s="1">
        <v>19</v>
      </c>
      <c r="B52">
        <v>0.10032693045850767</v>
      </c>
      <c r="C52" s="9">
        <f t="shared" si="0"/>
        <v>3.4467253643332765E-3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3.4467253643332765E-3</v>
      </c>
      <c r="AA52">
        <v>9.60472006732732E-2</v>
      </c>
      <c r="AB52">
        <f t="shared" si="2"/>
        <v>0.10797625556186827</v>
      </c>
    </row>
    <row r="53" spans="1:28" x14ac:dyDescent="0.25">
      <c r="A53" s="1">
        <v>20</v>
      </c>
      <c r="B53">
        <v>0.10797625556186827</v>
      </c>
      <c r="C53" s="9">
        <f t="shared" si="0"/>
        <v>5.6979501179490613E-3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5.6979501179490613E-3</v>
      </c>
      <c r="AA53">
        <v>8.6920728754982898E-2</v>
      </c>
      <c r="AB53">
        <f t="shared" si="2"/>
        <v>9.8849783643577965E-2</v>
      </c>
    </row>
    <row r="54" spans="1:28" x14ac:dyDescent="0.25">
      <c r="A54" s="1">
        <v>21</v>
      </c>
      <c r="B54">
        <v>9.8849783643577965E-2</v>
      </c>
      <c r="C54" s="9">
        <f t="shared" si="0"/>
        <v>1.0636565038699164E-2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1.0636565038699164E-2</v>
      </c>
      <c r="AA54">
        <v>9.1692604738934896E-2</v>
      </c>
      <c r="AB54">
        <f t="shared" si="2"/>
        <v>0.10362165962752996</v>
      </c>
    </row>
    <row r="55" spans="1:28" x14ac:dyDescent="0.25">
      <c r="A55" s="1">
        <v>22</v>
      </c>
      <c r="B55">
        <v>0.10362165962752996</v>
      </c>
      <c r="C55" s="9">
        <f t="shared" si="0"/>
        <v>6.0776675609798894E-3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6.0776675609798894E-3</v>
      </c>
    </row>
    <row r="56" spans="1:28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  <c r="AA56" s="26">
        <f>SUM(AA33:AA54)</f>
        <v>0.73756079245090855</v>
      </c>
      <c r="AB56" s="26">
        <f>SUM(AB33:AB54)</f>
        <v>1.0000000000000002</v>
      </c>
    </row>
    <row r="57" spans="1:28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  <c r="AA57">
        <f>1-AA56</f>
        <v>0.26243920754909145</v>
      </c>
    </row>
    <row r="58" spans="1:28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28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28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28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28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28" x14ac:dyDescent="0.25">
      <c r="B64">
        <f>SUM(B33:B62)</f>
        <v>1.0000000000000002</v>
      </c>
      <c r="C64" s="15">
        <f t="shared" ref="C64:G73" si="3">C33</f>
        <v>0</v>
      </c>
      <c r="D64" s="2" t="str">
        <f t="shared" si="3"/>
        <v xml:space="preserve">  _</v>
      </c>
      <c r="E64" s="2" t="str">
        <f t="shared" si="3"/>
        <v xml:space="preserve"> _</v>
      </c>
      <c r="F64" s="2" t="str">
        <f t="shared" si="3"/>
        <v xml:space="preserve"> _</v>
      </c>
      <c r="G64" s="2" t="str">
        <f t="shared" si="3"/>
        <v xml:space="preserve">  _</v>
      </c>
      <c r="I64" t="str">
        <f t="shared" ref="I64:I92" si="4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3"/>
        <v>1.806535779380487E-2</v>
      </c>
      <c r="D65" s="2" t="str">
        <f t="shared" si="3"/>
        <v xml:space="preserve"> _</v>
      </c>
      <c r="E65" s="2" t="str">
        <f t="shared" si="3"/>
        <v xml:space="preserve"> _</v>
      </c>
      <c r="F65" s="2" t="str">
        <f t="shared" si="3"/>
        <v xml:space="preserve"> _</v>
      </c>
      <c r="G65" s="2" t="str">
        <f t="shared" si="3"/>
        <v xml:space="preserve">  _</v>
      </c>
      <c r="I65" t="str">
        <f t="shared" si="4"/>
        <v xml:space="preserve">  0.0180653577938049,  _,  _,  _,   _,</v>
      </c>
      <c r="N65" t="s">
        <v>450</v>
      </c>
    </row>
    <row r="66" spans="3:14" x14ac:dyDescent="0.25">
      <c r="C66" s="15">
        <f t="shared" si="3"/>
        <v>2.1181246452229635E-3</v>
      </c>
      <c r="D66" s="2" t="str">
        <f t="shared" si="3"/>
        <v xml:space="preserve"> _</v>
      </c>
      <c r="E66" s="2" t="str">
        <f t="shared" si="3"/>
        <v xml:space="preserve"> _</v>
      </c>
      <c r="F66" s="2" t="str">
        <f t="shared" si="3"/>
        <v xml:space="preserve"> _</v>
      </c>
      <c r="G66" s="2" t="str">
        <f t="shared" si="3"/>
        <v xml:space="preserve">  _</v>
      </c>
      <c r="I66" t="str">
        <f t="shared" si="4"/>
        <v xml:space="preserve">  0.00211812464522296,  _,  _,  _,   _,</v>
      </c>
      <c r="N66" t="s">
        <v>451</v>
      </c>
    </row>
    <row r="67" spans="3:14" x14ac:dyDescent="0.25">
      <c r="C67" s="15">
        <f t="shared" si="3"/>
        <v>1.7900697304605074E-3</v>
      </c>
      <c r="D67" s="2" t="str">
        <f t="shared" si="3"/>
        <v xml:space="preserve"> _</v>
      </c>
      <c r="E67" s="2" t="str">
        <f t="shared" si="3"/>
        <v xml:space="preserve"> _</v>
      </c>
      <c r="F67" s="2" t="str">
        <f t="shared" si="3"/>
        <v xml:space="preserve"> _</v>
      </c>
      <c r="G67" s="2" t="str">
        <f t="shared" si="3"/>
        <v xml:space="preserve">  _</v>
      </c>
      <c r="I67" t="str">
        <f t="shared" si="4"/>
        <v xml:space="preserve">  0.00179006973046051,  _,  _,  _,   _,</v>
      </c>
      <c r="N67" t="s">
        <v>452</v>
      </c>
    </row>
    <row r="68" spans="3:14" x14ac:dyDescent="0.25">
      <c r="C68" s="15">
        <f t="shared" si="3"/>
        <v>4.161761967232179E-2</v>
      </c>
      <c r="D68" s="2" t="str">
        <f t="shared" si="3"/>
        <v xml:space="preserve"> _</v>
      </c>
      <c r="E68" s="2" t="str">
        <f t="shared" si="3"/>
        <v xml:space="preserve"> _</v>
      </c>
      <c r="F68" s="2" t="str">
        <f t="shared" si="3"/>
        <v xml:space="preserve"> _</v>
      </c>
      <c r="G68" s="2" t="str">
        <f t="shared" si="3"/>
        <v xml:space="preserve">  _</v>
      </c>
      <c r="I68" t="str">
        <f t="shared" si="4"/>
        <v xml:space="preserve">  0.0416176196723218,  _,  _,  _,   _,</v>
      </c>
      <c r="N68" t="s">
        <v>453</v>
      </c>
    </row>
    <row r="69" spans="3:14" x14ac:dyDescent="0.25">
      <c r="C69" s="15">
        <f t="shared" si="3"/>
        <v>2.9429369536601558E-3</v>
      </c>
      <c r="D69" s="2" t="str">
        <f t="shared" si="3"/>
        <v xml:space="preserve"> _</v>
      </c>
      <c r="E69" s="2" t="str">
        <f t="shared" si="3"/>
        <v xml:space="preserve"> _</v>
      </c>
      <c r="F69" s="2" t="str">
        <f t="shared" si="3"/>
        <v xml:space="preserve"> _</v>
      </c>
      <c r="G69" s="2" t="str">
        <f t="shared" si="3"/>
        <v xml:space="preserve">  _</v>
      </c>
      <c r="I69" t="str">
        <f t="shared" si="4"/>
        <v xml:space="preserve">  0.00294293695366016,  _,  _,  _,   _,</v>
      </c>
      <c r="N69" t="s">
        <v>454</v>
      </c>
    </row>
    <row r="70" spans="3:14" x14ac:dyDescent="0.25">
      <c r="C70" s="15">
        <f t="shared" si="3"/>
        <v>4.5887416373900907E-3</v>
      </c>
      <c r="D70" s="2" t="str">
        <f t="shared" si="3"/>
        <v xml:space="preserve"> _</v>
      </c>
      <c r="E70" s="2" t="str">
        <f t="shared" si="3"/>
        <v xml:space="preserve"> _</v>
      </c>
      <c r="F70" s="2" t="str">
        <f t="shared" si="3"/>
        <v xml:space="preserve"> _</v>
      </c>
      <c r="G70" s="2" t="str">
        <f t="shared" si="3"/>
        <v xml:space="preserve">  _</v>
      </c>
      <c r="I70" t="str">
        <f t="shared" si="4"/>
        <v xml:space="preserve">  0.00458874163739009,  _,  _,  _,   _,</v>
      </c>
      <c r="N70" t="s">
        <v>455</v>
      </c>
    </row>
    <row r="71" spans="3:14" x14ac:dyDescent="0.25">
      <c r="C71" s="15">
        <f t="shared" si="3"/>
        <v>1.2569220975772467E-2</v>
      </c>
      <c r="D71" s="2" t="str">
        <f t="shared" si="3"/>
        <v xml:space="preserve"> _</v>
      </c>
      <c r="E71" s="2" t="str">
        <f t="shared" si="3"/>
        <v xml:space="preserve"> _</v>
      </c>
      <c r="F71" s="2" t="str">
        <f t="shared" si="3"/>
        <v xml:space="preserve"> _</v>
      </c>
      <c r="G71" s="2" t="str">
        <f t="shared" si="3"/>
        <v xml:space="preserve">  _</v>
      </c>
      <c r="I71" t="str">
        <f t="shared" si="4"/>
        <v xml:space="preserve">  0.0125692209757725,  _,  _,  _,   _,</v>
      </c>
      <c r="N71" t="s">
        <v>456</v>
      </c>
    </row>
    <row r="72" spans="3:14" x14ac:dyDescent="0.25">
      <c r="C72" s="15">
        <f t="shared" si="3"/>
        <v>7.8298856245436494E-3</v>
      </c>
      <c r="D72" s="2" t="str">
        <f t="shared" si="3"/>
        <v xml:space="preserve"> _</v>
      </c>
      <c r="E72" s="2" t="str">
        <f t="shared" si="3"/>
        <v xml:space="preserve"> _</v>
      </c>
      <c r="F72" s="2" t="str">
        <f t="shared" si="3"/>
        <v xml:space="preserve"> _</v>
      </c>
      <c r="G72" s="2" t="str">
        <f t="shared" si="3"/>
        <v xml:space="preserve">  _</v>
      </c>
      <c r="I72" t="str">
        <f t="shared" si="4"/>
        <v xml:space="preserve">  0.00782988562454365,  _,  _,  _,   _,</v>
      </c>
      <c r="N72" t="s">
        <v>457</v>
      </c>
    </row>
    <row r="73" spans="3:14" x14ac:dyDescent="0.25">
      <c r="C73" s="15">
        <f t="shared" si="3"/>
        <v>1.6752207710170502E-3</v>
      </c>
      <c r="D73" s="2" t="str">
        <f t="shared" si="3"/>
        <v xml:space="preserve"> _</v>
      </c>
      <c r="E73" s="2" t="str">
        <f t="shared" si="3"/>
        <v xml:space="preserve"> _</v>
      </c>
      <c r="F73" s="2" t="str">
        <f t="shared" si="3"/>
        <v xml:space="preserve"> _</v>
      </c>
      <c r="G73" s="2" t="str">
        <f t="shared" si="3"/>
        <v xml:space="preserve">  _</v>
      </c>
      <c r="I73" t="str">
        <f t="shared" si="4"/>
        <v xml:space="preserve">  0.00167522077101705,  _,  _,  _,   _,</v>
      </c>
      <c r="N73" t="s">
        <v>458</v>
      </c>
    </row>
    <row r="74" spans="3:14" x14ac:dyDescent="0.25">
      <c r="C74" s="15">
        <f t="shared" ref="C74:G83" si="5">C43</f>
        <v>3.1759414507973238E-3</v>
      </c>
      <c r="D74" s="2" t="str">
        <f t="shared" si="5"/>
        <v xml:space="preserve"> _</v>
      </c>
      <c r="E74" s="2" t="str">
        <f t="shared" si="5"/>
        <v xml:space="preserve"> _</v>
      </c>
      <c r="F74" s="2" t="str">
        <f t="shared" si="5"/>
        <v xml:space="preserve"> _</v>
      </c>
      <c r="G74" s="2" t="str">
        <f t="shared" si="5"/>
        <v xml:space="preserve">  _</v>
      </c>
      <c r="I74" t="str">
        <f t="shared" si="4"/>
        <v xml:space="preserve">  0.00317594145079732,  _,  _,  _,   _,</v>
      </c>
      <c r="N74" t="s">
        <v>459</v>
      </c>
    </row>
    <row r="75" spans="3:14" x14ac:dyDescent="0.25">
      <c r="C75" s="15">
        <f t="shared" si="5"/>
        <v>1.0148848911994725E-3</v>
      </c>
      <c r="D75" s="2" t="str">
        <f t="shared" si="5"/>
        <v xml:space="preserve"> _</v>
      </c>
      <c r="E75" s="2" t="str">
        <f t="shared" si="5"/>
        <v xml:space="preserve"> _</v>
      </c>
      <c r="F75" s="2" t="str">
        <f t="shared" si="5"/>
        <v xml:space="preserve"> _</v>
      </c>
      <c r="G75" s="2" t="str">
        <f t="shared" si="5"/>
        <v xml:space="preserve">  _</v>
      </c>
      <c r="I75" t="str">
        <f t="shared" si="4"/>
        <v xml:space="preserve">  0.00101488489119947,  _,  _,  _,   _,</v>
      </c>
      <c r="N75" t="s">
        <v>460</v>
      </c>
    </row>
    <row r="76" spans="3:14" x14ac:dyDescent="0.25">
      <c r="C76" s="15">
        <f t="shared" si="5"/>
        <v>2.0698930824772043E-2</v>
      </c>
      <c r="D76" s="2" t="str">
        <f t="shared" si="5"/>
        <v xml:space="preserve"> _</v>
      </c>
      <c r="E76" s="2" t="str">
        <f t="shared" si="5"/>
        <v xml:space="preserve"> _</v>
      </c>
      <c r="F76" s="2" t="str">
        <f t="shared" si="5"/>
        <v xml:space="preserve"> _</v>
      </c>
      <c r="G76" s="2" t="str">
        <f t="shared" si="5"/>
        <v xml:space="preserve">  _</v>
      </c>
      <c r="I76" t="str">
        <f t="shared" si="4"/>
        <v xml:space="preserve">  0.020698930824772,  _,  _,  _,   _,</v>
      </c>
      <c r="N76" t="s">
        <v>461</v>
      </c>
    </row>
    <row r="77" spans="3:14" x14ac:dyDescent="0.25">
      <c r="C77" s="15">
        <f t="shared" si="5"/>
        <v>4.5018958450410507E-3</v>
      </c>
      <c r="D77" s="2" t="str">
        <f t="shared" si="5"/>
        <v xml:space="preserve"> _</v>
      </c>
      <c r="E77" s="2" t="str">
        <f t="shared" si="5"/>
        <v xml:space="preserve"> _</v>
      </c>
      <c r="F77" s="2" t="str">
        <f t="shared" si="5"/>
        <v xml:space="preserve"> _</v>
      </c>
      <c r="G77" s="2" t="str">
        <f t="shared" si="5"/>
        <v xml:space="preserve">  _</v>
      </c>
      <c r="I77" t="str">
        <f t="shared" si="4"/>
        <v xml:space="preserve">  0.00450189584504105,  _,  _,  _,   _,</v>
      </c>
      <c r="N77" t="s">
        <v>462</v>
      </c>
    </row>
    <row r="78" spans="3:14" x14ac:dyDescent="0.25">
      <c r="C78" s="15">
        <f t="shared" si="5"/>
        <v>2.4944871404061161E-3</v>
      </c>
      <c r="D78" s="2" t="str">
        <f t="shared" si="5"/>
        <v xml:space="preserve"> _</v>
      </c>
      <c r="E78" s="2" t="str">
        <f t="shared" si="5"/>
        <v xml:space="preserve"> _</v>
      </c>
      <c r="F78" s="2" t="str">
        <f t="shared" si="5"/>
        <v xml:space="preserve"> _</v>
      </c>
      <c r="G78" s="2" t="str">
        <f t="shared" si="5"/>
        <v xml:space="preserve">  _</v>
      </c>
      <c r="I78" t="str">
        <f t="shared" si="4"/>
        <v xml:space="preserve">  0.00249448714040612,  _,  _,  _,   _,</v>
      </c>
      <c r="N78" t="s">
        <v>463</v>
      </c>
    </row>
    <row r="79" spans="3:14" x14ac:dyDescent="0.25">
      <c r="C79" s="15">
        <f t="shared" si="5"/>
        <v>3.5613991874148413E-3</v>
      </c>
      <c r="D79" s="2" t="str">
        <f t="shared" si="5"/>
        <v xml:space="preserve"> _</v>
      </c>
      <c r="E79" s="2" t="str">
        <f t="shared" si="5"/>
        <v xml:space="preserve"> _</v>
      </c>
      <c r="F79" s="2" t="str">
        <f t="shared" si="5"/>
        <v xml:space="preserve"> _</v>
      </c>
      <c r="G79" s="2" t="str">
        <f t="shared" si="5"/>
        <v xml:space="preserve">  _</v>
      </c>
      <c r="I79" t="str">
        <f t="shared" si="4"/>
        <v xml:space="preserve">  0.00356139918741484,  _,  _,  _,   _,</v>
      </c>
      <c r="N79" t="s">
        <v>464</v>
      </c>
    </row>
    <row r="80" spans="3:14" x14ac:dyDescent="0.25">
      <c r="C80" s="15">
        <f t="shared" si="5"/>
        <v>1.255010096843093E-3</v>
      </c>
      <c r="D80" s="2" t="str">
        <f t="shared" si="5"/>
        <v xml:space="preserve"> _</v>
      </c>
      <c r="E80" s="2" t="str">
        <f t="shared" si="5"/>
        <v xml:space="preserve"> _</v>
      </c>
      <c r="F80" s="2" t="str">
        <f t="shared" si="5"/>
        <v xml:space="preserve"> _</v>
      </c>
      <c r="G80" s="2" t="str">
        <f t="shared" si="5"/>
        <v xml:space="preserve">  _</v>
      </c>
      <c r="I80" t="str">
        <f t="shared" si="4"/>
        <v xml:space="preserve">  0.00125501009684309,  _,  _,  _,   _,</v>
      </c>
      <c r="N80" t="s">
        <v>465</v>
      </c>
    </row>
    <row r="81" spans="1:31" x14ac:dyDescent="0.25">
      <c r="C81" s="15">
        <f t="shared" si="5"/>
        <v>9.0747339608375551E-3</v>
      </c>
      <c r="D81" s="2" t="str">
        <f t="shared" si="5"/>
        <v xml:space="preserve"> _</v>
      </c>
      <c r="E81" s="2" t="str">
        <f t="shared" si="5"/>
        <v xml:space="preserve"> _</v>
      </c>
      <c r="F81" s="2" t="str">
        <f t="shared" si="5"/>
        <v xml:space="preserve"> _</v>
      </c>
      <c r="G81" s="2" t="str">
        <f t="shared" si="5"/>
        <v xml:space="preserve">  _</v>
      </c>
      <c r="I81" t="str">
        <f t="shared" si="4"/>
        <v xml:space="preserve">  0.00907473396083756,  _,  _,  _,   _,</v>
      </c>
      <c r="N81" t="s">
        <v>466</v>
      </c>
    </row>
    <row r="82" spans="1:31" x14ac:dyDescent="0.25">
      <c r="C82" s="15">
        <f t="shared" si="5"/>
        <v>8.9572685079880813E-3</v>
      </c>
      <c r="D82" s="2" t="str">
        <f t="shared" si="5"/>
        <v xml:space="preserve"> _</v>
      </c>
      <c r="E82" s="2" t="str">
        <f t="shared" si="5"/>
        <v xml:space="preserve"> _</v>
      </c>
      <c r="F82" s="2" t="str">
        <f t="shared" si="5"/>
        <v xml:space="preserve"> _</v>
      </c>
      <c r="G82" s="2" t="str">
        <f t="shared" si="5"/>
        <v xml:space="preserve">  _</v>
      </c>
      <c r="I82" t="str">
        <f t="shared" si="4"/>
        <v xml:space="preserve">  0.00895726850798808,  _,  _,  _,   _,</v>
      </c>
      <c r="N82" t="s">
        <v>467</v>
      </c>
    </row>
    <row r="83" spans="1:31" x14ac:dyDescent="0.25">
      <c r="C83" s="15">
        <f t="shared" si="5"/>
        <v>3.4467253643332765E-3</v>
      </c>
      <c r="D83" s="2" t="str">
        <f t="shared" si="5"/>
        <v xml:space="preserve"> _</v>
      </c>
      <c r="E83" s="2" t="str">
        <f t="shared" si="5"/>
        <v xml:space="preserve"> _</v>
      </c>
      <c r="F83" s="2" t="str">
        <f t="shared" si="5"/>
        <v xml:space="preserve"> _</v>
      </c>
      <c r="G83" s="2" t="str">
        <f t="shared" si="5"/>
        <v xml:space="preserve">  _</v>
      </c>
      <c r="I83" t="str">
        <f t="shared" si="4"/>
        <v xml:space="preserve">  0.00344672536433328,  _,  _,  _,   _,</v>
      </c>
      <c r="N83" t="s">
        <v>468</v>
      </c>
    </row>
    <row r="84" spans="1:31" x14ac:dyDescent="0.25">
      <c r="C84" s="15">
        <f t="shared" ref="C84:G93" si="6">C53</f>
        <v>5.6979501179490613E-3</v>
      </c>
      <c r="D84" s="2" t="str">
        <f t="shared" si="6"/>
        <v xml:space="preserve"> _</v>
      </c>
      <c r="E84" s="2" t="str">
        <f t="shared" si="6"/>
        <v xml:space="preserve"> _</v>
      </c>
      <c r="F84" s="2" t="str">
        <f t="shared" si="6"/>
        <v xml:space="preserve"> _</v>
      </c>
      <c r="G84" s="2" t="str">
        <f t="shared" si="6"/>
        <v xml:space="preserve">  _</v>
      </c>
      <c r="I84" t="str">
        <f t="shared" si="4"/>
        <v xml:space="preserve">  0.00569795011794906,  _,  _,  _,   _,</v>
      </c>
      <c r="N84" t="s">
        <v>469</v>
      </c>
    </row>
    <row r="85" spans="1:31" x14ac:dyDescent="0.25">
      <c r="C85" s="15">
        <f t="shared" si="6"/>
        <v>1.0636565038699164E-2</v>
      </c>
      <c r="D85" s="2" t="str">
        <f t="shared" si="6"/>
        <v xml:space="preserve"> _</v>
      </c>
      <c r="E85" s="2" t="str">
        <f t="shared" si="6"/>
        <v xml:space="preserve"> _</v>
      </c>
      <c r="F85" s="2" t="str">
        <f t="shared" si="6"/>
        <v xml:space="preserve"> _</v>
      </c>
      <c r="G85" s="2" t="str">
        <f t="shared" si="6"/>
        <v xml:space="preserve">  _</v>
      </c>
      <c r="I85" t="str">
        <f t="shared" si="4"/>
        <v xml:space="preserve">  0.0106365650386992,  _,  _,  _,   _,</v>
      </c>
      <c r="N85" t="s">
        <v>470</v>
      </c>
    </row>
    <row r="86" spans="1:31" x14ac:dyDescent="0.25">
      <c r="C86" s="15">
        <f t="shared" si="6"/>
        <v>6.0776675609798894E-3</v>
      </c>
      <c r="D86" s="2" t="str">
        <f t="shared" si="6"/>
        <v xml:space="preserve"> _</v>
      </c>
      <c r="E86" s="2" t="str">
        <f t="shared" si="6"/>
        <v xml:space="preserve"> _</v>
      </c>
      <c r="F86" s="2" t="str">
        <f t="shared" si="6"/>
        <v xml:space="preserve"> _</v>
      </c>
      <c r="G86" s="2" t="str">
        <f t="shared" si="6"/>
        <v xml:space="preserve">  _</v>
      </c>
      <c r="I86" t="str">
        <f t="shared" si="4"/>
        <v xml:space="preserve">  0.00607766756097989,  _,  _,  _,   _,</v>
      </c>
      <c r="N86" t="s">
        <v>471</v>
      </c>
    </row>
    <row r="87" spans="1:31" x14ac:dyDescent="0.25">
      <c r="C87" s="15">
        <f t="shared" si="6"/>
        <v>0</v>
      </c>
      <c r="D87" s="2" t="str">
        <f t="shared" si="6"/>
        <v xml:space="preserve"> _</v>
      </c>
      <c r="E87" s="2" t="str">
        <f t="shared" si="6"/>
        <v xml:space="preserve"> _</v>
      </c>
      <c r="F87" s="2" t="str">
        <f t="shared" si="6"/>
        <v xml:space="preserve"> _</v>
      </c>
      <c r="G87" s="2" t="str">
        <f t="shared" si="6"/>
        <v xml:space="preserve">  _</v>
      </c>
      <c r="I87" t="str">
        <f t="shared" si="4"/>
        <v xml:space="preserve">  0,  _,  _,  _,   _,</v>
      </c>
      <c r="N87" t="s">
        <v>156</v>
      </c>
    </row>
    <row r="88" spans="1:31" x14ac:dyDescent="0.25">
      <c r="C88" s="15">
        <f t="shared" si="6"/>
        <v>0</v>
      </c>
      <c r="D88" s="2" t="str">
        <f t="shared" si="6"/>
        <v xml:space="preserve"> _</v>
      </c>
      <c r="E88" s="2" t="str">
        <f t="shared" si="6"/>
        <v xml:space="preserve"> _</v>
      </c>
      <c r="F88" s="2" t="str">
        <f t="shared" si="6"/>
        <v xml:space="preserve"> _</v>
      </c>
      <c r="G88" s="2" t="str">
        <f t="shared" si="6"/>
        <v xml:space="preserve">  _</v>
      </c>
      <c r="I88" t="str">
        <f t="shared" si="4"/>
        <v xml:space="preserve">  0,  _,  _,  _,   _,</v>
      </c>
      <c r="N88" t="s">
        <v>156</v>
      </c>
    </row>
    <row r="89" spans="1:31" x14ac:dyDescent="0.25">
      <c r="C89" s="15">
        <f t="shared" si="6"/>
        <v>0</v>
      </c>
      <c r="D89" s="2" t="str">
        <f t="shared" si="6"/>
        <v xml:space="preserve"> _</v>
      </c>
      <c r="E89" s="2" t="str">
        <f t="shared" si="6"/>
        <v xml:space="preserve"> _</v>
      </c>
      <c r="F89" s="2" t="str">
        <f t="shared" si="6"/>
        <v xml:space="preserve"> _</v>
      </c>
      <c r="G89" s="2" t="str">
        <f t="shared" si="6"/>
        <v xml:space="preserve">  _</v>
      </c>
      <c r="I89" t="str">
        <f t="shared" si="4"/>
        <v xml:space="preserve">  0,  _,  _,  _,   _,</v>
      </c>
      <c r="N89" t="s">
        <v>156</v>
      </c>
    </row>
    <row r="90" spans="1:31" x14ac:dyDescent="0.25">
      <c r="C90" s="15">
        <f t="shared" si="6"/>
        <v>0</v>
      </c>
      <c r="D90" s="2" t="str">
        <f t="shared" si="6"/>
        <v xml:space="preserve"> _</v>
      </c>
      <c r="E90" s="2" t="str">
        <f t="shared" si="6"/>
        <v xml:space="preserve"> _</v>
      </c>
      <c r="F90" s="2" t="str">
        <f t="shared" si="6"/>
        <v xml:space="preserve"> _</v>
      </c>
      <c r="G90" s="2" t="str">
        <f t="shared" si="6"/>
        <v xml:space="preserve">  _</v>
      </c>
      <c r="I90" t="str">
        <f t="shared" si="4"/>
        <v xml:space="preserve">  0,  _,  _,  _,   _,</v>
      </c>
      <c r="N90" t="s">
        <v>156</v>
      </c>
    </row>
    <row r="91" spans="1:31" x14ac:dyDescent="0.25">
      <c r="C91" s="15">
        <f t="shared" si="6"/>
        <v>0</v>
      </c>
      <c r="D91" s="2" t="str">
        <f t="shared" si="6"/>
        <v xml:space="preserve"> _</v>
      </c>
      <c r="E91" s="2" t="str">
        <f t="shared" si="6"/>
        <v xml:space="preserve"> _</v>
      </c>
      <c r="F91" s="2" t="str">
        <f t="shared" si="6"/>
        <v xml:space="preserve"> _</v>
      </c>
      <c r="G91" s="2" t="str">
        <f t="shared" si="6"/>
        <v xml:space="preserve">  _</v>
      </c>
      <c r="I91" t="str">
        <f t="shared" si="4"/>
        <v xml:space="preserve">  0,  _,  _,  _,   _,</v>
      </c>
      <c r="N91" t="s">
        <v>156</v>
      </c>
    </row>
    <row r="92" spans="1:31" x14ac:dyDescent="0.25">
      <c r="C92" s="15">
        <f t="shared" si="6"/>
        <v>0</v>
      </c>
      <c r="D92" s="2" t="str">
        <f t="shared" si="6"/>
        <v xml:space="preserve"> _</v>
      </c>
      <c r="E92" s="2" t="str">
        <f t="shared" si="6"/>
        <v xml:space="preserve"> _</v>
      </c>
      <c r="F92" s="2" t="str">
        <f t="shared" si="6"/>
        <v xml:space="preserve"> _</v>
      </c>
      <c r="G92" s="2" t="str">
        <f t="shared" si="6"/>
        <v xml:space="preserve">  _</v>
      </c>
      <c r="I92" t="str">
        <f t="shared" si="4"/>
        <v xml:space="preserve">  0,  _,  _,  _,   _,</v>
      </c>
      <c r="N92" t="s">
        <v>156</v>
      </c>
    </row>
    <row r="93" spans="1:31" x14ac:dyDescent="0.25">
      <c r="A93" s="7" t="s">
        <v>157</v>
      </c>
      <c r="C93" s="15">
        <f t="shared" si="6"/>
        <v>0</v>
      </c>
      <c r="D93" s="2" t="str">
        <f t="shared" si="6"/>
        <v xml:space="preserve"> _</v>
      </c>
      <c r="E93" s="2" t="str">
        <f t="shared" si="6"/>
        <v xml:space="preserve"> _</v>
      </c>
      <c r="F93" s="2" t="str">
        <f t="shared" si="6"/>
        <v xml:space="preserve"> _</v>
      </c>
      <c r="G93" s="2" t="str">
        <f t="shared" si="6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158</v>
      </c>
    </row>
    <row r="94" spans="1:31" x14ac:dyDescent="0.25">
      <c r="A94" s="7" t="s">
        <v>159</v>
      </c>
      <c r="C94" s="2"/>
      <c r="D94" s="2"/>
      <c r="E94" s="2"/>
      <c r="F94" s="2"/>
      <c r="G94" s="2"/>
    </row>
    <row r="95" spans="1:31" x14ac:dyDescent="0.25">
      <c r="A95" s="7" t="s">
        <v>160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161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162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161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163</v>
      </c>
      <c r="B98" t="s">
        <v>164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165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166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167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168</v>
      </c>
      <c r="B110" t="s">
        <v>167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7">SUM(B111:AE111)</f>
        <v>0.99999999999999978</v>
      </c>
      <c r="AI111">
        <f>AE111-AG111+1</f>
        <v>3.1113361200000078E-2</v>
      </c>
      <c r="AJ111">
        <v>3.1113361199999901E-2</v>
      </c>
    </row>
    <row r="112" spans="1:36" x14ac:dyDescent="0.25">
      <c r="AG112">
        <f t="shared" si="7"/>
        <v>0</v>
      </c>
      <c r="AI112">
        <f t="shared" ref="AI111:AI120" si="8">AE112-AG112+1</f>
        <v>1</v>
      </c>
    </row>
    <row r="113" spans="2:36" x14ac:dyDescent="0.25">
      <c r="B113" t="s">
        <v>166</v>
      </c>
      <c r="C113" s="2">
        <v>30</v>
      </c>
      <c r="AG113">
        <f t="shared" si="7"/>
        <v>30</v>
      </c>
      <c r="AI113">
        <f t="shared" si="8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7"/>
        <v>0.99999999999999978</v>
      </c>
      <c r="AI114">
        <f t="shared" si="8"/>
        <v>3.1113361200000078E-2</v>
      </c>
    </row>
    <row r="115" spans="2:36" x14ac:dyDescent="0.25">
      <c r="AG115">
        <f t="shared" si="7"/>
        <v>0</v>
      </c>
      <c r="AI115">
        <f t="shared" si="8"/>
        <v>1</v>
      </c>
    </row>
    <row r="116" spans="2:36" x14ac:dyDescent="0.25">
      <c r="B116" t="s">
        <v>165</v>
      </c>
      <c r="C116" s="2">
        <v>30</v>
      </c>
      <c r="AG116">
        <f t="shared" si="7"/>
        <v>30</v>
      </c>
      <c r="AI116">
        <f t="shared" si="8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7"/>
        <v>0.99999999999999989</v>
      </c>
      <c r="AI117">
        <f t="shared" si="8"/>
        <v>1.2083523900000004E-2</v>
      </c>
      <c r="AJ117">
        <v>1.20835238999999E-2</v>
      </c>
    </row>
    <row r="118" spans="2:36" x14ac:dyDescent="0.25">
      <c r="AG118">
        <f t="shared" si="7"/>
        <v>0</v>
      </c>
      <c r="AI118">
        <f t="shared" si="8"/>
        <v>1</v>
      </c>
    </row>
    <row r="119" spans="2:36" x14ac:dyDescent="0.25">
      <c r="B119" t="s">
        <v>164</v>
      </c>
      <c r="C119" s="2">
        <v>30</v>
      </c>
      <c r="AG119">
        <f t="shared" si="7"/>
        <v>30</v>
      </c>
      <c r="AI119">
        <f t="shared" si="8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7"/>
        <v>0.99999999999999989</v>
      </c>
      <c r="AI120">
        <f t="shared" si="8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179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180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topLeftCell="A22" zoomScaleNormal="100" workbookViewId="0">
      <selection activeCell="P29" sqref="P29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  <c r="P29" s="2">
        <f>P31/1000000000</f>
        <v>10000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169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279</v>
      </c>
      <c r="E33" s="10" t="s">
        <v>279</v>
      </c>
      <c r="F33" s="10" t="s">
        <v>279</v>
      </c>
      <c r="G33" s="10" t="s">
        <v>279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279</v>
      </c>
      <c r="E34" s="10" t="s">
        <v>279</v>
      </c>
      <c r="F34" s="10" t="s">
        <v>279</v>
      </c>
      <c r="G34" s="10" t="s">
        <v>279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279</v>
      </c>
      <c r="E35" s="10" t="s">
        <v>279</v>
      </c>
      <c r="F35" s="10" t="s">
        <v>279</v>
      </c>
      <c r="G35" s="10" t="s">
        <v>279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279</v>
      </c>
      <c r="E36" s="10" t="s">
        <v>279</v>
      </c>
      <c r="F36" s="10" t="s">
        <v>279</v>
      </c>
      <c r="G36" s="10" t="s">
        <v>279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279</v>
      </c>
      <c r="E37" s="10" t="s">
        <v>279</v>
      </c>
      <c r="F37" s="10" t="s">
        <v>279</v>
      </c>
      <c r="G37" s="10" t="s">
        <v>279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279</v>
      </c>
      <c r="E38" s="10" t="s">
        <v>279</v>
      </c>
      <c r="F38" s="10" t="s">
        <v>279</v>
      </c>
      <c r="G38" s="10" t="s">
        <v>279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279</v>
      </c>
      <c r="E39" s="10" t="s">
        <v>279</v>
      </c>
      <c r="F39" s="10" t="s">
        <v>279</v>
      </c>
      <c r="G39" s="10" t="s">
        <v>279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279</v>
      </c>
      <c r="E40" s="10" t="s">
        <v>279</v>
      </c>
      <c r="F40" s="10" t="s">
        <v>279</v>
      </c>
      <c r="G40" s="10" t="s">
        <v>279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279</v>
      </c>
      <c r="E41" s="10" t="s">
        <v>279</v>
      </c>
      <c r="F41" s="10" t="s">
        <v>279</v>
      </c>
      <c r="G41" s="10" t="s">
        <v>279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279</v>
      </c>
      <c r="E42" s="10" t="s">
        <v>279</v>
      </c>
      <c r="F42" s="10" t="s">
        <v>279</v>
      </c>
      <c r="G42" s="10" t="s">
        <v>279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279</v>
      </c>
      <c r="E43" s="10" t="s">
        <v>279</v>
      </c>
      <c r="F43" s="10" t="s">
        <v>279</v>
      </c>
      <c r="G43" s="10" t="s">
        <v>279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279</v>
      </c>
      <c r="E44" s="10" t="s">
        <v>279</v>
      </c>
      <c r="F44" s="10" t="s">
        <v>279</v>
      </c>
      <c r="G44" s="10" t="s">
        <v>279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279</v>
      </c>
      <c r="E45" s="10" t="s">
        <v>279</v>
      </c>
      <c r="F45" s="10" t="s">
        <v>279</v>
      </c>
      <c r="G45" s="10" t="s">
        <v>279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279</v>
      </c>
      <c r="E46" s="10" t="s">
        <v>279</v>
      </c>
      <c r="F46" s="10" t="s">
        <v>279</v>
      </c>
      <c r="G46" s="10" t="s">
        <v>279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279</v>
      </c>
      <c r="E47" s="10" t="s">
        <v>279</v>
      </c>
      <c r="F47" s="10" t="s">
        <v>279</v>
      </c>
      <c r="G47" s="10" t="s">
        <v>279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279</v>
      </c>
      <c r="E48" s="10" t="s">
        <v>279</v>
      </c>
      <c r="F48" s="10" t="s">
        <v>279</v>
      </c>
      <c r="G48" s="10" t="s">
        <v>279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279</v>
      </c>
      <c r="E49" s="10" t="s">
        <v>279</v>
      </c>
      <c r="F49" s="10" t="s">
        <v>279</v>
      </c>
      <c r="G49" s="10" t="s">
        <v>279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279</v>
      </c>
      <c r="E50" s="10" t="s">
        <v>279</v>
      </c>
      <c r="F50" s="10" t="s">
        <v>279</v>
      </c>
      <c r="G50" s="10" t="s">
        <v>279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279</v>
      </c>
      <c r="E51" s="10" t="s">
        <v>279</v>
      </c>
      <c r="F51" s="10" t="s">
        <v>279</v>
      </c>
      <c r="G51" s="10" t="s">
        <v>279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279</v>
      </c>
      <c r="E52" s="10" t="s">
        <v>279</v>
      </c>
      <c r="F52" s="10" t="s">
        <v>279</v>
      </c>
      <c r="G52" s="10" t="s">
        <v>279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279</v>
      </c>
      <c r="E53" s="10" t="s">
        <v>279</v>
      </c>
      <c r="F53" s="10" t="s">
        <v>279</v>
      </c>
      <c r="G53" s="10" t="s">
        <v>279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279</v>
      </c>
      <c r="E54" s="10" t="s">
        <v>279</v>
      </c>
      <c r="F54" s="10" t="s">
        <v>279</v>
      </c>
      <c r="G54" s="10" t="s">
        <v>279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279</v>
      </c>
      <c r="E55" s="10" t="s">
        <v>279</v>
      </c>
      <c r="F55" s="10" t="s">
        <v>279</v>
      </c>
      <c r="G55" s="10" t="s">
        <v>279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279</v>
      </c>
      <c r="E56" s="10" t="s">
        <v>279</v>
      </c>
      <c r="F56" s="10" t="s">
        <v>279</v>
      </c>
      <c r="G56" s="10" t="s">
        <v>279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279</v>
      </c>
      <c r="E57" s="10" t="s">
        <v>279</v>
      </c>
      <c r="F57" s="10" t="s">
        <v>279</v>
      </c>
      <c r="G57" s="10" t="s">
        <v>279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279</v>
      </c>
      <c r="E58" s="10" t="s">
        <v>279</v>
      </c>
      <c r="F58" s="10" t="s">
        <v>279</v>
      </c>
      <c r="G58" s="10" t="s">
        <v>279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279</v>
      </c>
      <c r="E59" s="10" t="s">
        <v>279</v>
      </c>
      <c r="F59" s="10" t="s">
        <v>279</v>
      </c>
      <c r="G59" s="10" t="s">
        <v>279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279</v>
      </c>
      <c r="E60" s="10" t="s">
        <v>279</v>
      </c>
      <c r="F60" s="10" t="s">
        <v>279</v>
      </c>
      <c r="G60" s="10" t="s">
        <v>279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279</v>
      </c>
      <c r="E61" s="10" t="s">
        <v>279</v>
      </c>
      <c r="F61" s="10" t="s">
        <v>279</v>
      </c>
      <c r="G61" s="10" t="s">
        <v>279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279</v>
      </c>
      <c r="E62" s="10" t="s">
        <v>279</v>
      </c>
      <c r="F62" s="10" t="s">
        <v>279</v>
      </c>
      <c r="G62" s="10" t="s">
        <v>279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280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281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282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283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284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285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286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287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288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289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290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291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292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293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294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295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296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297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298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299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300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301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302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280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280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280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280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280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280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303</v>
      </c>
    </row>
    <row r="94" spans="1:33" x14ac:dyDescent="0.25">
      <c r="A94" s="7" t="s">
        <v>163</v>
      </c>
      <c r="B94" t="s">
        <v>170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171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172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173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174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175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176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177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168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178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179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180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181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182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A49" zoomScaleNormal="100" workbookViewId="0">
      <selection activeCell="C69" sqref="C69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53" customWidth="1"/>
    <col min="5" max="5" width="24.7109375"/>
    <col min="6" max="12" width="8.42578125"/>
    <col min="13" max="13" width="9" bestFit="1" customWidth="1"/>
    <col min="14" max="1018" width="8.42578125"/>
    <col min="1019" max="1025" width="8.5703125"/>
  </cols>
  <sheetData>
    <row r="1" spans="1:5" x14ac:dyDescent="0.25">
      <c r="A1" t="s">
        <v>183</v>
      </c>
      <c r="B1" t="s">
        <v>184</v>
      </c>
      <c r="C1" t="s">
        <v>185</v>
      </c>
      <c r="D1" t="s">
        <v>103</v>
      </c>
      <c r="E1" t="s">
        <v>186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187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188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189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190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191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192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193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194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195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196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197</v>
      </c>
    </row>
    <row r="13" spans="1:5" x14ac:dyDescent="0.25">
      <c r="A13">
        <v>12</v>
      </c>
      <c r="B13" t="s">
        <v>18</v>
      </c>
      <c r="C13" s="26">
        <v>657</v>
      </c>
      <c r="D13" t="s">
        <v>481</v>
      </c>
      <c r="E13" t="s">
        <v>198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199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200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201</v>
      </c>
    </row>
    <row r="17" spans="1:5" x14ac:dyDescent="0.25">
      <c r="A17">
        <v>16</v>
      </c>
      <c r="B17" t="s">
        <v>22</v>
      </c>
      <c r="C17" s="26">
        <v>20</v>
      </c>
      <c r="D17" t="s">
        <v>482</v>
      </c>
      <c r="E17" t="s">
        <v>202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203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204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205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206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207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208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209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210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211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212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213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214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215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216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217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218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219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220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221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222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223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224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225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226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227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228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229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230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231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232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233</v>
      </c>
    </row>
    <row r="49" spans="1:17" x14ac:dyDescent="0.25">
      <c r="A49">
        <v>48</v>
      </c>
      <c r="B49" t="s">
        <v>54</v>
      </c>
      <c r="C49">
        <v>3114.6878999999999</v>
      </c>
      <c r="D49" t="s">
        <v>106</v>
      </c>
      <c r="E49" t="s">
        <v>234</v>
      </c>
    </row>
    <row r="50" spans="1:17" x14ac:dyDescent="0.25">
      <c r="A50">
        <v>49</v>
      </c>
      <c r="B50" t="s">
        <v>55</v>
      </c>
      <c r="C50">
        <v>128678.71575</v>
      </c>
      <c r="D50" t="s">
        <v>106</v>
      </c>
      <c r="E50" t="s">
        <v>235</v>
      </c>
    </row>
    <row r="51" spans="1:17" x14ac:dyDescent="0.25">
      <c r="A51">
        <v>50</v>
      </c>
      <c r="B51" t="s">
        <v>56</v>
      </c>
      <c r="C51">
        <v>130790.82432</v>
      </c>
      <c r="D51" t="s">
        <v>106</v>
      </c>
      <c r="E51" t="s">
        <v>236</v>
      </c>
    </row>
    <row r="52" spans="1:17" x14ac:dyDescent="0.25">
      <c r="A52">
        <v>51</v>
      </c>
      <c r="B52" t="s">
        <v>57</v>
      </c>
      <c r="C52">
        <v>181995.72683</v>
      </c>
      <c r="D52" t="s">
        <v>106</v>
      </c>
      <c r="E52" t="s">
        <v>237</v>
      </c>
    </row>
    <row r="53" spans="1:17" x14ac:dyDescent="0.25">
      <c r="A53">
        <v>52</v>
      </c>
      <c r="B53" t="s">
        <v>58</v>
      </c>
      <c r="C53">
        <v>1808.5</v>
      </c>
      <c r="D53" t="s">
        <v>116</v>
      </c>
      <c r="E53" t="s">
        <v>238</v>
      </c>
    </row>
    <row r="54" spans="1:17" x14ac:dyDescent="0.25">
      <c r="A54">
        <v>53</v>
      </c>
      <c r="B54" t="s">
        <v>59</v>
      </c>
      <c r="C54">
        <v>7660.8</v>
      </c>
      <c r="D54" t="s">
        <v>104</v>
      </c>
      <c r="E54" t="s">
        <v>239</v>
      </c>
    </row>
    <row r="55" spans="1:17" x14ac:dyDescent="0.25">
      <c r="A55">
        <v>54</v>
      </c>
      <c r="B55" t="s">
        <v>60</v>
      </c>
      <c r="C55">
        <v>803.2</v>
      </c>
      <c r="D55" t="s">
        <v>104</v>
      </c>
      <c r="E55" t="s">
        <v>240</v>
      </c>
    </row>
    <row r="56" spans="1:17" x14ac:dyDescent="0.25">
      <c r="A56">
        <v>55</v>
      </c>
      <c r="B56" t="s">
        <v>61</v>
      </c>
      <c r="C56">
        <v>18046.14</v>
      </c>
      <c r="D56" t="s">
        <v>117</v>
      </c>
      <c r="E56" t="s">
        <v>241</v>
      </c>
    </row>
    <row r="57" spans="1:17" x14ac:dyDescent="0.25">
      <c r="A57">
        <v>56</v>
      </c>
      <c r="B57" t="s">
        <v>62</v>
      </c>
      <c r="C57">
        <v>72184.56</v>
      </c>
      <c r="D57" t="s">
        <v>118</v>
      </c>
      <c r="E57" t="s">
        <v>242</v>
      </c>
    </row>
    <row r="58" spans="1:17" x14ac:dyDescent="0.25">
      <c r="A58">
        <v>57</v>
      </c>
      <c r="B58" t="s">
        <v>63</v>
      </c>
      <c r="C58">
        <v>11998.44</v>
      </c>
      <c r="D58" t="s">
        <v>119</v>
      </c>
      <c r="E58" t="s">
        <v>243</v>
      </c>
    </row>
    <row r="59" spans="1:17" x14ac:dyDescent="0.25">
      <c r="A59">
        <v>58</v>
      </c>
      <c r="B59" t="s">
        <v>64</v>
      </c>
      <c r="C59">
        <v>7998.96</v>
      </c>
      <c r="D59" t="s">
        <v>116</v>
      </c>
      <c r="E59" t="s">
        <v>244</v>
      </c>
    </row>
    <row r="60" spans="1:17" x14ac:dyDescent="0.25">
      <c r="A60">
        <v>59</v>
      </c>
      <c r="B60" t="s">
        <v>65</v>
      </c>
      <c r="C60">
        <v>2616.0059999999999</v>
      </c>
      <c r="D60" t="s">
        <v>120</v>
      </c>
      <c r="E60" t="s">
        <v>245</v>
      </c>
    </row>
    <row r="61" spans="1:17" x14ac:dyDescent="0.25">
      <c r="A61">
        <v>60</v>
      </c>
      <c r="B61" t="s">
        <v>66</v>
      </c>
      <c r="C61" s="26">
        <v>27578</v>
      </c>
      <c r="D61" t="s">
        <v>480</v>
      </c>
      <c r="E61" t="s">
        <v>246</v>
      </c>
      <c r="G61" s="2"/>
    </row>
    <row r="62" spans="1:17" x14ac:dyDescent="0.25">
      <c r="A62">
        <v>61</v>
      </c>
      <c r="B62" t="s">
        <v>67</v>
      </c>
      <c r="C62">
        <v>29746.28</v>
      </c>
      <c r="D62" t="s">
        <v>121</v>
      </c>
      <c r="E62" t="s">
        <v>247</v>
      </c>
      <c r="J62" t="s">
        <v>474</v>
      </c>
      <c r="K62" t="s">
        <v>475</v>
      </c>
      <c r="L62" t="s">
        <v>473</v>
      </c>
    </row>
    <row r="63" spans="1:17" x14ac:dyDescent="0.25">
      <c r="A63">
        <v>62</v>
      </c>
      <c r="B63" t="s">
        <v>68</v>
      </c>
      <c r="C63" s="26">
        <v>35183</v>
      </c>
      <c r="D63" t="s">
        <v>479</v>
      </c>
      <c r="E63" t="s">
        <v>248</v>
      </c>
      <c r="H63" t="s">
        <v>472</v>
      </c>
      <c r="J63">
        <v>9661</v>
      </c>
      <c r="K63">
        <v>25522</v>
      </c>
      <c r="L63">
        <f>SUM(J63:K63)</f>
        <v>35183</v>
      </c>
    </row>
    <row r="64" spans="1:17" x14ac:dyDescent="0.25">
      <c r="A64">
        <v>63</v>
      </c>
      <c r="B64" t="s">
        <v>69</v>
      </c>
      <c r="C64" s="49">
        <v>3178000</v>
      </c>
      <c r="D64" t="s">
        <v>483</v>
      </c>
      <c r="E64" t="s">
        <v>249</v>
      </c>
      <c r="Q64">
        <v>6.5920009999999998</v>
      </c>
    </row>
    <row r="65" spans="1:18" x14ac:dyDescent="0.25">
      <c r="A65">
        <v>64</v>
      </c>
      <c r="B65" t="s">
        <v>70</v>
      </c>
      <c r="C65">
        <v>1000000</v>
      </c>
      <c r="D65" t="s">
        <v>485</v>
      </c>
      <c r="E65" t="s">
        <v>250</v>
      </c>
      <c r="H65" t="s">
        <v>484</v>
      </c>
      <c r="M65">
        <v>46355730</v>
      </c>
      <c r="Q65">
        <v>181253.05</v>
      </c>
    </row>
    <row r="66" spans="1:18" x14ac:dyDescent="0.25">
      <c r="A66">
        <v>65</v>
      </c>
      <c r="B66" t="s">
        <v>71</v>
      </c>
      <c r="C66">
        <v>1540650.925</v>
      </c>
      <c r="D66" t="s">
        <v>124</v>
      </c>
      <c r="E66" t="s">
        <v>251</v>
      </c>
      <c r="Q66">
        <v>1540650.925</v>
      </c>
    </row>
    <row r="67" spans="1:18" x14ac:dyDescent="0.25">
      <c r="A67">
        <v>66</v>
      </c>
      <c r="B67" t="s">
        <v>72</v>
      </c>
      <c r="C67">
        <v>5035438.5999999996</v>
      </c>
      <c r="D67" t="s">
        <v>107</v>
      </c>
      <c r="E67" t="s">
        <v>252</v>
      </c>
    </row>
    <row r="68" spans="1:18" x14ac:dyDescent="0.25">
      <c r="A68">
        <v>67</v>
      </c>
      <c r="B68" t="s">
        <v>73</v>
      </c>
      <c r="C68">
        <v>20570</v>
      </c>
      <c r="D68" t="s">
        <v>104</v>
      </c>
      <c r="E68" t="s">
        <v>253</v>
      </c>
      <c r="Q68">
        <f>SUM(Q64:Q66)</f>
        <v>1721910.567001</v>
      </c>
      <c r="R68">
        <v>3178000</v>
      </c>
    </row>
    <row r="69" spans="1:18" x14ac:dyDescent="0.25">
      <c r="A69">
        <v>68</v>
      </c>
      <c r="B69" t="s">
        <v>74</v>
      </c>
      <c r="C69" s="26">
        <v>434</v>
      </c>
      <c r="D69" t="s">
        <v>486</v>
      </c>
      <c r="E69" t="s">
        <v>254</v>
      </c>
      <c r="I69">
        <f>C69+C70*0.1</f>
        <v>72747.218000000008</v>
      </c>
      <c r="R69">
        <v>537000</v>
      </c>
    </row>
    <row r="70" spans="1:18" x14ac:dyDescent="0.25">
      <c r="A70">
        <v>69</v>
      </c>
      <c r="B70" t="s">
        <v>75</v>
      </c>
      <c r="C70">
        <v>723132.18</v>
      </c>
      <c r="D70" t="s">
        <v>126</v>
      </c>
      <c r="E70" t="s">
        <v>255</v>
      </c>
    </row>
    <row r="71" spans="1:18" x14ac:dyDescent="0.25">
      <c r="A71">
        <v>70</v>
      </c>
      <c r="B71" t="s">
        <v>76</v>
      </c>
      <c r="C71" s="26">
        <v>45000</v>
      </c>
      <c r="D71" t="s">
        <v>478</v>
      </c>
      <c r="E71" t="s">
        <v>256</v>
      </c>
    </row>
    <row r="72" spans="1:18" x14ac:dyDescent="0.25">
      <c r="A72">
        <v>71</v>
      </c>
      <c r="B72" t="s">
        <v>77</v>
      </c>
      <c r="C72" s="26">
        <v>90000</v>
      </c>
      <c r="D72" t="s">
        <v>477</v>
      </c>
      <c r="E72" t="s">
        <v>257</v>
      </c>
    </row>
    <row r="73" spans="1:18" x14ac:dyDescent="0.25">
      <c r="A73">
        <v>72</v>
      </c>
      <c r="B73" t="s">
        <v>78</v>
      </c>
      <c r="C73">
        <v>88497.144625719302</v>
      </c>
      <c r="D73" t="s">
        <v>127</v>
      </c>
      <c r="E73" t="s">
        <v>258</v>
      </c>
    </row>
    <row r="74" spans="1:18" x14ac:dyDescent="0.25">
      <c r="A74">
        <v>73</v>
      </c>
      <c r="B74" t="s">
        <v>79</v>
      </c>
      <c r="C74">
        <v>375230138.30000001</v>
      </c>
      <c r="D74" t="s">
        <v>107</v>
      </c>
      <c r="E74" t="s">
        <v>259</v>
      </c>
    </row>
    <row r="75" spans="1:18" x14ac:dyDescent="0.25">
      <c r="A75">
        <v>74</v>
      </c>
      <c r="B75" t="s">
        <v>80</v>
      </c>
      <c r="C75" t="e">
        <f>#N/A</f>
        <v>#N/A</v>
      </c>
      <c r="E75" t="s">
        <v>260</v>
      </c>
    </row>
    <row r="76" spans="1:18" x14ac:dyDescent="0.25">
      <c r="A76">
        <v>75</v>
      </c>
      <c r="B76" t="s">
        <v>81</v>
      </c>
      <c r="C76" t="e">
        <f>#N/A</f>
        <v>#N/A</v>
      </c>
      <c r="E76" t="s">
        <v>261</v>
      </c>
    </row>
    <row r="77" spans="1:18" x14ac:dyDescent="0.25">
      <c r="A77">
        <v>76</v>
      </c>
      <c r="B77" t="s">
        <v>262</v>
      </c>
      <c r="C77" t="e">
        <f>#N/A</f>
        <v>#N/A</v>
      </c>
      <c r="E77" t="s">
        <v>263</v>
      </c>
    </row>
    <row r="78" spans="1:18" x14ac:dyDescent="0.25">
      <c r="A78">
        <v>77</v>
      </c>
      <c r="B78" t="s">
        <v>82</v>
      </c>
      <c r="C78">
        <v>6025037.2999999998</v>
      </c>
      <c r="D78" t="s">
        <v>107</v>
      </c>
      <c r="E78" t="s">
        <v>264</v>
      </c>
    </row>
    <row r="79" spans="1:18" x14ac:dyDescent="0.25">
      <c r="A79">
        <v>78</v>
      </c>
      <c r="B79" t="s">
        <v>83</v>
      </c>
      <c r="C79">
        <v>151644.371947782</v>
      </c>
      <c r="D79" t="s">
        <v>127</v>
      </c>
      <c r="E79" t="s">
        <v>265</v>
      </c>
    </row>
    <row r="80" spans="1:18" x14ac:dyDescent="0.25">
      <c r="A80">
        <v>79</v>
      </c>
      <c r="B80" t="s">
        <v>84</v>
      </c>
      <c r="C80">
        <v>548371.06777746405</v>
      </c>
      <c r="D80" t="s">
        <v>128</v>
      </c>
      <c r="E80" t="s">
        <v>266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267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268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269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270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271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272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273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274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275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276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336</v>
      </c>
      <c r="B1" s="26" t="s">
        <v>336</v>
      </c>
      <c r="C1" s="26" t="s">
        <v>336</v>
      </c>
      <c r="D1" s="26" t="s">
        <v>336</v>
      </c>
      <c r="E1" s="26" t="s">
        <v>336</v>
      </c>
      <c r="F1" s="26" t="s">
        <v>336</v>
      </c>
      <c r="G1" s="26" t="s">
        <v>336</v>
      </c>
      <c r="H1" s="26" t="s">
        <v>336</v>
      </c>
      <c r="I1" s="26" t="s">
        <v>336</v>
      </c>
      <c r="J1" t="s">
        <v>337</v>
      </c>
      <c r="K1" t="s">
        <v>337</v>
      </c>
      <c r="L1" t="s">
        <v>337</v>
      </c>
      <c r="M1" t="s">
        <v>337</v>
      </c>
      <c r="N1" t="s">
        <v>337</v>
      </c>
      <c r="O1" t="s">
        <v>337</v>
      </c>
      <c r="P1" t="s">
        <v>337</v>
      </c>
      <c r="Q1" t="s">
        <v>337</v>
      </c>
      <c r="R1" t="s">
        <v>337</v>
      </c>
      <c r="S1" s="7" t="s">
        <v>338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Normal="100" workbookViewId="0">
      <selection activeCell="C76" sqref="C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179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180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181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  <c r="D73" t="s">
        <v>424</v>
      </c>
      <c r="E73" t="s">
        <v>417</v>
      </c>
    </row>
    <row r="74" spans="1:33" x14ac:dyDescent="0.25">
      <c r="C74">
        <v>0</v>
      </c>
      <c r="D74">
        <v>0</v>
      </c>
      <c r="E74" t="s">
        <v>418</v>
      </c>
      <c r="F74" t="s">
        <v>418</v>
      </c>
      <c r="G74" t="s">
        <v>418</v>
      </c>
      <c r="H74" t="s">
        <v>418</v>
      </c>
    </row>
    <row r="75" spans="1:33" x14ac:dyDescent="0.25">
      <c r="C75">
        <f>D75/$D$105</f>
        <v>0.76994910691478935</v>
      </c>
      <c r="D75">
        <v>1917131.5349999999</v>
      </c>
      <c r="E75" t="s">
        <v>418</v>
      </c>
      <c r="F75" t="s">
        <v>418</v>
      </c>
      <c r="G75" t="s">
        <v>418</v>
      </c>
      <c r="H75" t="s">
        <v>418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418</v>
      </c>
      <c r="F76" t="s">
        <v>418</v>
      </c>
      <c r="G76" t="s">
        <v>418</v>
      </c>
      <c r="H76" t="s">
        <v>418</v>
      </c>
    </row>
    <row r="77" spans="1:33" x14ac:dyDescent="0.25">
      <c r="C77">
        <f t="shared" si="16"/>
        <v>1.1319414405191333E-2</v>
      </c>
      <c r="D77">
        <v>28184.728210000001</v>
      </c>
      <c r="E77" t="s">
        <v>418</v>
      </c>
      <c r="F77" t="s">
        <v>418</v>
      </c>
      <c r="G77" t="s">
        <v>418</v>
      </c>
      <c r="H77" t="s">
        <v>418</v>
      </c>
    </row>
    <row r="78" spans="1:33" x14ac:dyDescent="0.25">
      <c r="C78">
        <f t="shared" si="16"/>
        <v>1.675501644135979E-2</v>
      </c>
      <c r="D78">
        <v>41719.082600000002</v>
      </c>
      <c r="E78" t="s">
        <v>418</v>
      </c>
      <c r="F78" t="s">
        <v>418</v>
      </c>
      <c r="G78" t="s">
        <v>418</v>
      </c>
      <c r="H78" t="s">
        <v>418</v>
      </c>
    </row>
    <row r="79" spans="1:33" x14ac:dyDescent="0.25">
      <c r="C79">
        <f t="shared" si="16"/>
        <v>1.504672511946261E-2</v>
      </c>
      <c r="D79">
        <v>37465.529820000003</v>
      </c>
      <c r="E79" t="s">
        <v>418</v>
      </c>
      <c r="F79" t="s">
        <v>418</v>
      </c>
      <c r="G79" t="s">
        <v>418</v>
      </c>
      <c r="H79" t="s">
        <v>418</v>
      </c>
    </row>
    <row r="80" spans="1:33" x14ac:dyDescent="0.25">
      <c r="C80">
        <f t="shared" si="16"/>
        <v>1.9359476780916575E-2</v>
      </c>
      <c r="D80">
        <v>48204.04765</v>
      </c>
      <c r="E80" t="s">
        <v>418</v>
      </c>
      <c r="F80" t="s">
        <v>418</v>
      </c>
      <c r="G80" t="s">
        <v>418</v>
      </c>
      <c r="H80" t="s">
        <v>418</v>
      </c>
    </row>
    <row r="81" spans="3:8" x14ac:dyDescent="0.25">
      <c r="C81">
        <f t="shared" si="16"/>
        <v>2.1819808697329586E-2</v>
      </c>
      <c r="D81">
        <v>54330.140740000003</v>
      </c>
      <c r="E81" t="s">
        <v>418</v>
      </c>
      <c r="F81" t="s">
        <v>418</v>
      </c>
      <c r="G81" t="s">
        <v>418</v>
      </c>
      <c r="H81" t="s">
        <v>418</v>
      </c>
    </row>
    <row r="82" spans="3:8" x14ac:dyDescent="0.25">
      <c r="C82">
        <f t="shared" si="16"/>
        <v>5.3656173236872487E-4</v>
      </c>
      <c r="D82">
        <v>1336.0096249999999</v>
      </c>
      <c r="E82" t="s">
        <v>418</v>
      </c>
      <c r="F82" t="s">
        <v>418</v>
      </c>
      <c r="G82" t="s">
        <v>418</v>
      </c>
      <c r="H82" t="s">
        <v>418</v>
      </c>
    </row>
    <row r="83" spans="3:8" x14ac:dyDescent="0.25">
      <c r="C83">
        <f t="shared" si="16"/>
        <v>1.0362252702152679E-2</v>
      </c>
      <c r="D83">
        <v>25801.447459999999</v>
      </c>
      <c r="E83" t="s">
        <v>418</v>
      </c>
      <c r="F83" t="s">
        <v>418</v>
      </c>
      <c r="G83" t="s">
        <v>418</v>
      </c>
      <c r="H83" t="s">
        <v>418</v>
      </c>
    </row>
    <row r="84" spans="3:8" x14ac:dyDescent="0.25">
      <c r="C84">
        <f t="shared" si="16"/>
        <v>0</v>
      </c>
      <c r="D84">
        <v>0</v>
      </c>
      <c r="E84" t="s">
        <v>418</v>
      </c>
      <c r="F84" t="s">
        <v>418</v>
      </c>
      <c r="G84" t="s">
        <v>418</v>
      </c>
      <c r="H84" t="s">
        <v>418</v>
      </c>
    </row>
    <row r="85" spans="3:8" x14ac:dyDescent="0.25">
      <c r="C85">
        <f t="shared" si="16"/>
        <v>0</v>
      </c>
      <c r="D85">
        <v>0</v>
      </c>
      <c r="E85" t="s">
        <v>418</v>
      </c>
      <c r="F85" t="s">
        <v>418</v>
      </c>
      <c r="G85" t="s">
        <v>418</v>
      </c>
      <c r="H85" t="s">
        <v>418</v>
      </c>
    </row>
    <row r="86" spans="3:8" x14ac:dyDescent="0.25">
      <c r="C86">
        <f t="shared" si="16"/>
        <v>2.4121546959995233E-3</v>
      </c>
      <c r="D86">
        <v>6006.1344230000004</v>
      </c>
      <c r="E86" t="s">
        <v>418</v>
      </c>
      <c r="F86" t="s">
        <v>418</v>
      </c>
      <c r="G86" t="s">
        <v>418</v>
      </c>
      <c r="H86" t="s">
        <v>418</v>
      </c>
    </row>
    <row r="87" spans="3:8" x14ac:dyDescent="0.25">
      <c r="C87">
        <f t="shared" si="16"/>
        <v>1.9591231051633167E-2</v>
      </c>
      <c r="D87">
        <v>48781.103219999997</v>
      </c>
      <c r="E87" t="s">
        <v>418</v>
      </c>
      <c r="F87" t="s">
        <v>418</v>
      </c>
      <c r="G87" t="s">
        <v>418</v>
      </c>
      <c r="H87" t="s">
        <v>418</v>
      </c>
    </row>
    <row r="88" spans="3:8" x14ac:dyDescent="0.25">
      <c r="C88">
        <f t="shared" si="16"/>
        <v>0</v>
      </c>
      <c r="D88">
        <v>0</v>
      </c>
      <c r="E88" t="s">
        <v>418</v>
      </c>
      <c r="F88" t="s">
        <v>418</v>
      </c>
      <c r="G88" t="s">
        <v>418</v>
      </c>
      <c r="H88" t="s">
        <v>418</v>
      </c>
    </row>
    <row r="89" spans="3:8" x14ac:dyDescent="0.25">
      <c r="C89">
        <f t="shared" si="16"/>
        <v>1.0220337700694096E-3</v>
      </c>
      <c r="D89">
        <v>2544.8086800000001</v>
      </c>
      <c r="E89" t="s">
        <v>418</v>
      </c>
      <c r="F89" t="s">
        <v>418</v>
      </c>
      <c r="G89" t="s">
        <v>418</v>
      </c>
      <c r="H89" t="s">
        <v>418</v>
      </c>
    </row>
    <row r="90" spans="3:8" x14ac:dyDescent="0.25">
      <c r="C90">
        <f t="shared" si="16"/>
        <v>0</v>
      </c>
      <c r="D90">
        <v>0</v>
      </c>
      <c r="E90" t="s">
        <v>418</v>
      </c>
      <c r="F90" t="s">
        <v>418</v>
      </c>
      <c r="G90" t="s">
        <v>418</v>
      </c>
      <c r="H90" t="s">
        <v>418</v>
      </c>
    </row>
    <row r="91" spans="3:8" x14ac:dyDescent="0.25">
      <c r="C91">
        <f t="shared" si="16"/>
        <v>8.2022101550467642E-4</v>
      </c>
      <c r="D91">
        <v>2042.3058619999999</v>
      </c>
      <c r="E91" t="s">
        <v>418</v>
      </c>
      <c r="F91" t="s">
        <v>418</v>
      </c>
      <c r="G91" t="s">
        <v>418</v>
      </c>
      <c r="H91" t="s">
        <v>418</v>
      </c>
    </row>
    <row r="92" spans="3:8" x14ac:dyDescent="0.25">
      <c r="C92">
        <f t="shared" si="16"/>
        <v>5.1276010090012107E-4</v>
      </c>
      <c r="D92">
        <v>1276.7448529999999</v>
      </c>
      <c r="E92" t="s">
        <v>418</v>
      </c>
      <c r="F92" t="s">
        <v>418</v>
      </c>
      <c r="G92" t="s">
        <v>418</v>
      </c>
      <c r="H92" t="s">
        <v>418</v>
      </c>
    </row>
    <row r="93" spans="3:8" x14ac:dyDescent="0.25">
      <c r="C93">
        <f t="shared" si="16"/>
        <v>0</v>
      </c>
      <c r="D93">
        <v>0</v>
      </c>
      <c r="E93" t="s">
        <v>418</v>
      </c>
      <c r="F93" t="s">
        <v>418</v>
      </c>
      <c r="G93" t="s">
        <v>418</v>
      </c>
      <c r="H93" t="s">
        <v>418</v>
      </c>
    </row>
    <row r="94" spans="3:8" x14ac:dyDescent="0.25">
      <c r="C94">
        <f t="shared" si="16"/>
        <v>0</v>
      </c>
      <c r="D94">
        <v>0</v>
      </c>
      <c r="E94" t="s">
        <v>418</v>
      </c>
      <c r="F94" t="s">
        <v>418</v>
      </c>
      <c r="G94" t="s">
        <v>418</v>
      </c>
      <c r="H94" t="s">
        <v>418</v>
      </c>
    </row>
    <row r="95" spans="3:8" x14ac:dyDescent="0.25">
      <c r="C95">
        <f t="shared" si="16"/>
        <v>0</v>
      </c>
      <c r="D95">
        <v>0</v>
      </c>
      <c r="E95" t="s">
        <v>418</v>
      </c>
      <c r="F95" t="s">
        <v>418</v>
      </c>
      <c r="G95" t="s">
        <v>418</v>
      </c>
      <c r="H95" t="s">
        <v>418</v>
      </c>
    </row>
    <row r="96" spans="3:8" x14ac:dyDescent="0.25">
      <c r="C96">
        <f t="shared" si="16"/>
        <v>0</v>
      </c>
      <c r="D96">
        <v>0</v>
      </c>
      <c r="E96" t="s">
        <v>418</v>
      </c>
      <c r="F96" t="s">
        <v>418</v>
      </c>
      <c r="G96" t="s">
        <v>418</v>
      </c>
      <c r="H96" t="s">
        <v>418</v>
      </c>
    </row>
    <row r="97" spans="3:9" x14ac:dyDescent="0.25">
      <c r="C97">
        <f t="shared" si="16"/>
        <v>0</v>
      </c>
      <c r="D97">
        <v>0</v>
      </c>
      <c r="E97" t="s">
        <v>418</v>
      </c>
      <c r="F97" t="s">
        <v>418</v>
      </c>
      <c r="G97" t="s">
        <v>418</v>
      </c>
      <c r="H97" t="s">
        <v>418</v>
      </c>
    </row>
    <row r="98" spans="3:9" x14ac:dyDescent="0.25">
      <c r="C98">
        <f t="shared" si="16"/>
        <v>0</v>
      </c>
      <c r="D98">
        <v>0</v>
      </c>
      <c r="E98" t="s">
        <v>418</v>
      </c>
      <c r="F98" t="s">
        <v>418</v>
      </c>
      <c r="G98" t="s">
        <v>418</v>
      </c>
      <c r="H98" t="s">
        <v>418</v>
      </c>
    </row>
    <row r="99" spans="3:9" x14ac:dyDescent="0.25">
      <c r="C99" t="e">
        <f t="shared" si="16"/>
        <v>#VALUE!</v>
      </c>
      <c r="D99" t="s">
        <v>279</v>
      </c>
      <c r="E99" t="s">
        <v>418</v>
      </c>
      <c r="F99" t="s">
        <v>418</v>
      </c>
      <c r="G99" t="s">
        <v>418</v>
      </c>
      <c r="H99" t="s">
        <v>418</v>
      </c>
    </row>
    <row r="100" spans="3:9" x14ac:dyDescent="0.25">
      <c r="C100" t="e">
        <f t="shared" si="16"/>
        <v>#VALUE!</v>
      </c>
      <c r="D100" t="s">
        <v>279</v>
      </c>
      <c r="E100" t="s">
        <v>418</v>
      </c>
      <c r="F100" t="s">
        <v>418</v>
      </c>
      <c r="G100" t="s">
        <v>418</v>
      </c>
      <c r="H100" t="s">
        <v>418</v>
      </c>
    </row>
    <row r="101" spans="3:9" x14ac:dyDescent="0.25">
      <c r="C101" t="e">
        <f t="shared" si="16"/>
        <v>#VALUE!</v>
      </c>
      <c r="D101" t="s">
        <v>279</v>
      </c>
      <c r="E101" t="s">
        <v>418</v>
      </c>
      <c r="F101" t="s">
        <v>418</v>
      </c>
      <c r="G101" t="s">
        <v>418</v>
      </c>
      <c r="H101" t="s">
        <v>418</v>
      </c>
    </row>
    <row r="102" spans="3:9" x14ac:dyDescent="0.25">
      <c r="C102" t="e">
        <f t="shared" si="16"/>
        <v>#VALUE!</v>
      </c>
      <c r="D102" t="s">
        <v>279</v>
      </c>
      <c r="E102" t="s">
        <v>418</v>
      </c>
      <c r="F102" t="s">
        <v>418</v>
      </c>
      <c r="G102" t="s">
        <v>418</v>
      </c>
      <c r="H102" t="s">
        <v>418</v>
      </c>
    </row>
    <row r="103" spans="3:9" x14ac:dyDescent="0.25">
      <c r="C103" t="e">
        <f t="shared" si="16"/>
        <v>#VALUE!</v>
      </c>
      <c r="D103" t="s">
        <v>279</v>
      </c>
      <c r="E103" t="s">
        <v>418</v>
      </c>
      <c r="F103" t="s">
        <v>418</v>
      </c>
      <c r="G103" t="s">
        <v>418</v>
      </c>
      <c r="H103" t="s">
        <v>279</v>
      </c>
      <c r="I103" t="s">
        <v>419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179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181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362</v>
      </c>
    </row>
    <row r="2" spans="1:22" x14ac:dyDescent="0.25">
      <c r="B2" t="s">
        <v>144</v>
      </c>
      <c r="H2" t="s">
        <v>145</v>
      </c>
      <c r="P2" s="8" t="s">
        <v>341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279</v>
      </c>
      <c r="E3" s="10" t="s">
        <v>279</v>
      </c>
      <c r="F3" s="10" t="s">
        <v>279</v>
      </c>
      <c r="G3" s="10" t="s">
        <v>279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279</v>
      </c>
      <c r="E4" s="10" t="s">
        <v>279</v>
      </c>
      <c r="F4" s="10" t="s">
        <v>279</v>
      </c>
      <c r="G4" s="10" t="s">
        <v>279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279</v>
      </c>
      <c r="E5" s="10" t="s">
        <v>279</v>
      </c>
      <c r="F5" s="10" t="s">
        <v>279</v>
      </c>
      <c r="G5" s="10" t="s">
        <v>279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279</v>
      </c>
      <c r="E6" s="10" t="s">
        <v>279</v>
      </c>
      <c r="F6" s="10" t="s">
        <v>279</v>
      </c>
      <c r="G6" s="10" t="s">
        <v>279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279</v>
      </c>
      <c r="E7" s="10" t="s">
        <v>279</v>
      </c>
      <c r="F7" s="10" t="s">
        <v>279</v>
      </c>
      <c r="G7" s="10" t="s">
        <v>279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279</v>
      </c>
      <c r="E8" s="10" t="s">
        <v>279</v>
      </c>
      <c r="F8" s="10" t="s">
        <v>279</v>
      </c>
      <c r="G8" s="10" t="s">
        <v>279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279</v>
      </c>
      <c r="E9" s="10" t="s">
        <v>279</v>
      </c>
      <c r="F9" s="10" t="s">
        <v>279</v>
      </c>
      <c r="G9" s="10" t="s">
        <v>279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279</v>
      </c>
      <c r="E10" s="10" t="s">
        <v>279</v>
      </c>
      <c r="F10" s="10" t="s">
        <v>279</v>
      </c>
      <c r="G10" s="10" t="s">
        <v>279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279</v>
      </c>
      <c r="E11" s="10" t="s">
        <v>279</v>
      </c>
      <c r="F11" s="10" t="s">
        <v>279</v>
      </c>
      <c r="G11" s="10" t="s">
        <v>279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279</v>
      </c>
      <c r="E12" s="10" t="s">
        <v>279</v>
      </c>
      <c r="F12" s="10" t="s">
        <v>279</v>
      </c>
      <c r="G12" s="10" t="s">
        <v>279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279</v>
      </c>
      <c r="E13" s="10" t="s">
        <v>279</v>
      </c>
      <c r="F13" s="10" t="s">
        <v>279</v>
      </c>
      <c r="G13" s="10" t="s">
        <v>279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279</v>
      </c>
      <c r="E14" s="10" t="s">
        <v>279</v>
      </c>
      <c r="F14" s="10" t="s">
        <v>279</v>
      </c>
      <c r="G14" s="10" t="s">
        <v>279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279</v>
      </c>
      <c r="E15" s="10" t="s">
        <v>279</v>
      </c>
      <c r="F15" s="10" t="s">
        <v>279</v>
      </c>
      <c r="G15" s="10" t="s">
        <v>279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279</v>
      </c>
      <c r="E16" s="10" t="s">
        <v>279</v>
      </c>
      <c r="F16" s="10" t="s">
        <v>279</v>
      </c>
      <c r="G16" s="10" t="s">
        <v>279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279</v>
      </c>
      <c r="E17" s="10" t="s">
        <v>279</v>
      </c>
      <c r="F17" s="10" t="s">
        <v>279</v>
      </c>
      <c r="G17" s="10" t="s">
        <v>279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279</v>
      </c>
      <c r="E18" s="10" t="s">
        <v>279</v>
      </c>
      <c r="F18" s="10" t="s">
        <v>279</v>
      </c>
      <c r="G18" s="10" t="s">
        <v>279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279</v>
      </c>
      <c r="E19" s="10" t="s">
        <v>279</v>
      </c>
      <c r="F19" s="10" t="s">
        <v>279</v>
      </c>
      <c r="G19" s="10" t="s">
        <v>279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279</v>
      </c>
      <c r="E20" s="10" t="s">
        <v>279</v>
      </c>
      <c r="F20" s="10" t="s">
        <v>279</v>
      </c>
      <c r="G20" s="10" t="s">
        <v>279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279</v>
      </c>
      <c r="E21" s="10" t="s">
        <v>279</v>
      </c>
      <c r="F21" s="10" t="s">
        <v>279</v>
      </c>
      <c r="G21" s="10" t="s">
        <v>279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279</v>
      </c>
      <c r="E22" s="10" t="s">
        <v>279</v>
      </c>
      <c r="F22" s="10" t="s">
        <v>279</v>
      </c>
      <c r="G22" s="10" t="s">
        <v>279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279</v>
      </c>
      <c r="E23" s="10" t="s">
        <v>279</v>
      </c>
      <c r="F23" s="10" t="s">
        <v>279</v>
      </c>
      <c r="G23" s="10" t="s">
        <v>279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279</v>
      </c>
      <c r="E24" s="10" t="s">
        <v>279</v>
      </c>
      <c r="F24" s="10" t="s">
        <v>279</v>
      </c>
      <c r="G24" s="10" t="s">
        <v>279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279</v>
      </c>
      <c r="E25" s="10" t="s">
        <v>279</v>
      </c>
      <c r="F25" s="10" t="s">
        <v>279</v>
      </c>
      <c r="G25" s="10" t="s">
        <v>279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279</v>
      </c>
      <c r="E26" s="10" t="s">
        <v>279</v>
      </c>
      <c r="F26" s="10" t="s">
        <v>279</v>
      </c>
      <c r="G26" s="10" t="s">
        <v>279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369</v>
      </c>
      <c r="U26" t="s">
        <v>370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279</v>
      </c>
      <c r="E27" s="10" t="s">
        <v>279</v>
      </c>
      <c r="F27" s="10" t="s">
        <v>279</v>
      </c>
      <c r="G27" s="10" t="s">
        <v>279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371</v>
      </c>
      <c r="U27" s="7" t="s">
        <v>364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279</v>
      </c>
      <c r="E28" s="10" t="s">
        <v>279</v>
      </c>
      <c r="F28" s="10" t="s">
        <v>279</v>
      </c>
      <c r="G28" s="10" t="s">
        <v>279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372</v>
      </c>
      <c r="U28" s="7" t="s">
        <v>365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279</v>
      </c>
      <c r="E29" s="10" t="s">
        <v>279</v>
      </c>
      <c r="F29" s="10" t="s">
        <v>279</v>
      </c>
      <c r="G29" s="10" t="s">
        <v>279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373</v>
      </c>
      <c r="U29" s="7" t="s">
        <v>366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279</v>
      </c>
      <c r="E30" s="10" t="s">
        <v>279</v>
      </c>
      <c r="F30" s="10" t="s">
        <v>279</v>
      </c>
      <c r="G30" s="10" t="s">
        <v>279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374</v>
      </c>
      <c r="U30" s="7" t="s">
        <v>367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279</v>
      </c>
      <c r="E31" s="10" t="s">
        <v>279</v>
      </c>
      <c r="F31" s="10" t="s">
        <v>279</v>
      </c>
      <c r="G31" s="10" t="s">
        <v>279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279</v>
      </c>
      <c r="E32" s="10" t="s">
        <v>279</v>
      </c>
      <c r="F32" s="10" t="s">
        <v>279</v>
      </c>
      <c r="G32" s="10" t="s">
        <v>279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375</v>
      </c>
      <c r="U32" s="7" t="s">
        <v>368</v>
      </c>
    </row>
    <row r="33" spans="1:18" x14ac:dyDescent="0.25">
      <c r="I33" s="35" t="s">
        <v>408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363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168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178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179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180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181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182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RED2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20190613dta</vt:lpstr>
      <vt:lpstr>2D calc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2019-06-14T20:58:29Z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