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/>
  </bookViews>
  <sheets>
    <sheet name="Group Condition" sheetId="1" r:id="rId1"/>
    <sheet name="Notes Log" sheetId="7" r:id="rId2"/>
    <sheet name="Crash Diagnosis" sheetId="6" r:id="rId3"/>
    <sheet name="Recruitment_Log" sheetId="3" r:id="rId4"/>
    <sheet name="mL-Log" sheetId="4" r:id="rId5"/>
    <sheet name="mQ-log" sheetId="5" r:id="rId6"/>
  </sheets>
  <definedNames>
    <definedName name="_xlnm._FilterDatabase" localSheetId="2" hidden="1">'Crash Diagnosis'!$A$1:$J$88</definedName>
    <definedName name="_xlnm._FilterDatabase" localSheetId="0" hidden="1">'Group Condition'!$A$1:$I$88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3" l="1"/>
  <c r="J48" i="3"/>
  <c r="J46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2" i="7"/>
  <c r="K7" i="5"/>
  <c r="J7" i="5"/>
  <c r="I54" i="3"/>
  <c r="K16" i="5"/>
  <c r="J16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3" i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<sst xmlns="http://schemas.openxmlformats.org/spreadsheetml/2006/main" count="1275" uniqueCount="373">
  <si>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</si>
  <si>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</si>
  <si>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</si>
  <si>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</si>
  <si>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</si>
  <si>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</si>
  <si>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</si>
  <si>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</si>
  <si>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</si>
  <si>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</si>
  <si>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</si>
  <si>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</si>
  <si>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</si>
  <si>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</si>
  <si>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</si>
  <si>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</si>
  <si>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</si>
  <si>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</si>
  <si>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</si>
  <si>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</si>
  <si>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</si>
  <si>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</si>
  <si>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</si>
  <si>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</si>
  <si>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</si>
  <si>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</si>
  <si>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</si>
  <si>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</si>
  <si>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</si>
  <si>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</si>
  <si>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</si>
  <si>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</si>
  <si>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</si>
  <si>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</si>
  <si>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</si>
  <si>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</si>
  <si>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</si>
  <si>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</si>
  <si>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</si>
  <si>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</si>
  <si>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</si>
  <si>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</si>
  <si>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</si>
  <si>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</si>
  <si>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</si>
  <si>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</si>
  <si>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</si>
  <si>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</si>
  <si>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</si>
  <si>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</si>
  <si>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</si>
  <si>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</si>
  <si>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</si>
  <si>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</si>
  <si>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</si>
  <si>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</si>
  <si>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</si>
  <si>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</si>
  <si>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</si>
  <si>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</si>
  <si>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</si>
  <si>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</si>
  <si>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</si>
  <si>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</si>
  <si>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</si>
  <si>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</si>
  <si>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</si>
  <si>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</si>
  <si>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</si>
  <si>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</si>
  <si>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</si>
  <si>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</si>
  <si>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</si>
  <si>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</si>
  <si>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</si>
  <si>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</si>
  <si>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</si>
  <si>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</si>
  <si>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</si>
  <si>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</si>
  <si>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</si>
  <si>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</si>
  <si>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</si>
  <si>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</si>
  <si>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</si>
  <si>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</si>
  <si>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</si>
  <si>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</si>
  <si>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</si>
  <si>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</si>
  <si>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</si>
  <si>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</si>
  <si>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</si>
  <si>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</si>
  <si>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</si>
  <si>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</si>
  <si>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</si>
  <si>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</si>
  <si>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</si>
  <si>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</si>
  <si>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</si>
  <si>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</si>
  <si>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</si>
  <si>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</si>
  <si>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</si>
  <si>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</si>
  <si>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</si>
  <si>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</si>
  <si>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</si>
  <si>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</si>
  <si>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</si>
  <si>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</si>
  <si>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</si>
  <si>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</si>
  <si>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</si>
  <si>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</si>
  <si>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</si>
  <si>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</si>
  <si>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</si>
  <si>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</si>
  <si>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</si>
  <si>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</si>
  <si>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</si>
  <si>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</si>
  <si>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</si>
  <si>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</si>
  <si>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</si>
  <si>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</si>
  <si>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</si>
  <si>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</si>
  <si>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</si>
  <si>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</si>
  <si>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</si>
  <si>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</si>
  <si>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</si>
  <si>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</si>
  <si>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</si>
  <si>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</si>
  <si>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</si>
  <si>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</si>
  <si>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</si>
  <si>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</si>
  <si>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</si>
  <si>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</si>
  <si>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</si>
  <si>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</si>
  <si>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</si>
  <si>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</si>
  <si>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</si>
  <si>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</si>
  <si>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</si>
  <si>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</si>
  <si>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</si>
  <si>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</si>
  <si>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</si>
  <si>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</si>
  <si>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</si>
  <si>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</si>
  <si>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</si>
  <si>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</si>
  <si>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</si>
  <si>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</si>
  <si>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</si>
  <si>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</si>
  <si>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</si>
  <si>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</si>
  <si>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</si>
  <si>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</si>
  <si>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</si>
  <si>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</si>
  <si>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</si>
  <si>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</si>
  <si>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</si>
  <si>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</si>
  <si>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</si>
  <si>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</si>
  <si>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</si>
  <si>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</si>
  <si>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</si>
  <si>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</si>
  <si>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</si>
  <si>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</si>
  <si>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</si>
  <si>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</si>
  <si>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</si>
  <si>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</si>
  <si>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</si>
  <si>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</si>
  <si>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</si>
  <si>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</si>
  <si>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</si>
  <si>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</si>
  <si>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</si>
  <si>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</si>
  <si>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</si>
  <si>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</si>
  <si>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</si>
  <si>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</si>
  <si>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</si>
  <si>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</si>
  <si>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</si>
  <si>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</si>
  <si>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</si>
  <si>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</si>
  <si>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</si>
  <si>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</si>
  <si>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</si>
  <si>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</si>
  <si>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</si>
  <si>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</si>
  <si>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</si>
  <si>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</si>
  <si>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</si>
  <si>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</si>
  <si>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</si>
  <si>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</si>
  <si>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</si>
  <si>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</si>
  <si>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</si>
  <si>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</si>
  <si>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</si>
  <si>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</si>
  <si>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</si>
  <si>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</si>
  <si>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</si>
  <si>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</si>
  <si>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</si>
  <si>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</si>
  <si>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</si>
  <si>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</si>
  <si>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</si>
  <si>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</si>
  <si>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</si>
  <si>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</si>
  <si>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</si>
  <si>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</si>
  <si>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</si>
  <si>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</si>
  <si>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</si>
  <si>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</si>
  <si>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</si>
  <si>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</si>
  <si>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</si>
  <si>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</si>
  <si>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</si>
  <si>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</si>
  <si>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</si>
  <si>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</si>
  <si>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</si>
  <si>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</si>
  <si>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</si>
  <si>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</si>
  <si>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</si>
  <si>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</si>
  <si>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</si>
  <si>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</si>
  <si>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</si>
  <si>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</si>
  <si>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</si>
  <si>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</si>
  <si>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</si>
  <si>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</si>
  <si>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</si>
  <si>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</si>
  <si>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B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</si>
  <si>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</si>
  <si>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</si>
  <si>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</si>
  <si>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</si>
  <si>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</si>
  <si>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</si>
  <si>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</si>
  <si>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</si>
  <si>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</si>
  <si>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</si>
  <si>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decrease early</t>
  </si>
  <si>
    <t>crashes early</t>
  </si>
  <si>
    <t>decrease late, still high</t>
  </si>
  <si>
    <t>no change, revert</t>
  </si>
  <si>
    <t>worse, revert</t>
  </si>
  <si>
    <t>better start, still crash</t>
  </si>
  <si>
    <t>worse</t>
  </si>
  <si>
    <t>delayed crash, too high</t>
  </si>
  <si>
    <t>higher start, revert</t>
  </si>
  <si>
    <t>high start, revert</t>
  </si>
  <si>
    <t>worse, mum way up</t>
  </si>
  <si>
    <t>lower start</t>
  </si>
  <si>
    <t>higher start</t>
  </si>
  <si>
    <t>reduce early</t>
  </si>
  <si>
    <t>no change, mum way up</t>
  </si>
  <si>
    <t>too low, revert?</t>
  </si>
  <si>
    <t>Too high, revert</t>
  </si>
  <si>
    <t>worse revert</t>
  </si>
  <si>
    <t>somewhere in middle mum/C</t>
  </si>
  <si>
    <t>too high, revert</t>
  </si>
  <si>
    <t>lower start, crashes earlier</t>
  </si>
  <si>
    <t>somewhere in middle</t>
  </si>
  <si>
    <t>somwhere in middle</t>
  </si>
  <si>
    <t>too low, revert</t>
  </si>
  <si>
    <t>higher, revert</t>
  </si>
  <si>
    <t>casues crash</t>
  </si>
  <si>
    <t>maybe worse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</si>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</sst>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8" bestFit="1" customWidth="1"/>
    <col min="9" max="9" width="8.88671875" style="13"/>
  </cols>
  <sheetData>
    <row r="1" spans="1:9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</row>
    <row r="2" spans="1:9" x14ac:dyDescent="0.3">
      <c r="A2" t="s">
        <v>3</v>
      </c>
      <c r="B2" t="s">
        <v>122</v>
      </c>
      <c r="C2" t="s">
        <v>180</v>
      </c>
      <c r="H2" t="str">
        <f t="shared" ref="H2:H32" si="0">IF(OR(COUNTIF(C2:G2,"X")=0,COUNTIF(C2:G2,"B")&lt;&gt;0),"X","")</f>
        <v/>
      </c>
      <c r="I2" s="13" t="s">
        <v>275</v>
      </c>
    </row>
    <row r="3" spans="1:9" x14ac:dyDescent="0.3">
      <c r="A3" t="s">
        <v>4</v>
      </c>
      <c r="B3" t="s">
        <v>102</v>
      </c>
      <c r="G3" t="s">
        <v>180</v>
      </c>
      <c r="H3" t="str">
        <f t="shared" si="0"/>
        <v/>
      </c>
      <c r="I3" s="13" t="s">
        <v>276</v>
      </c>
    </row>
    <row r="4" spans="1:9" x14ac:dyDescent="0.3">
      <c r="A4" t="s">
        <v>5</v>
      </c>
      <c r="B4" t="s">
        <v>110</v>
      </c>
      <c r="H4" t="str">
        <f t="shared" si="0"/>
        <v>X</v>
      </c>
    </row>
    <row r="5" spans="1:9" x14ac:dyDescent="0.3">
      <c r="A5" t="s">
        <v>6</v>
      </c>
      <c r="B5" t="s">
        <v>104</v>
      </c>
      <c r="E5" t="s">
        <v>180</v>
      </c>
      <c r="F5" t="s">
        <v>180</v>
      </c>
      <c r="H5" t="str">
        <f t="shared" si="0"/>
        <v/>
      </c>
    </row>
    <row r="6" spans="1:9" x14ac:dyDescent="0.3">
      <c r="A6" t="s">
        <v>7</v>
      </c>
      <c r="B6" t="s">
        <v>114</v>
      </c>
      <c r="H6" t="str">
        <f t="shared" si="0"/>
        <v>X</v>
      </c>
    </row>
    <row r="7" spans="1:9" x14ac:dyDescent="0.3">
      <c r="A7" t="s">
        <v>8</v>
      </c>
      <c r="B7" t="s">
        <v>101</v>
      </c>
      <c r="C7" t="s">
        <v>180</v>
      </c>
      <c r="D7" t="s">
        <v>180</v>
      </c>
      <c r="H7" t="str">
        <f t="shared" si="0"/>
        <v/>
      </c>
      <c r="I7" s="13" t="s">
        <v>277</v>
      </c>
    </row>
    <row r="8" spans="1:9" x14ac:dyDescent="0.3">
      <c r="A8" t="s">
        <v>9</v>
      </c>
      <c r="B8" t="s">
        <v>93</v>
      </c>
      <c r="H8" t="str">
        <f t="shared" si="0"/>
        <v>X</v>
      </c>
      <c r="I8" s="13" t="s">
        <v>278</v>
      </c>
    </row>
    <row r="9" spans="1:9" x14ac:dyDescent="0.3">
      <c r="A9" t="s">
        <v>25</v>
      </c>
      <c r="B9" t="s">
        <v>112</v>
      </c>
      <c r="G9" t="s">
        <v>180</v>
      </c>
      <c r="H9" t="str">
        <f t="shared" si="0"/>
        <v/>
      </c>
      <c r="I9" s="13" t="s">
        <v>278</v>
      </c>
    </row>
    <row r="10" spans="1:9" x14ac:dyDescent="0.3">
      <c r="A10" t="s">
        <v>35</v>
      </c>
      <c r="B10" t="s">
        <v>124</v>
      </c>
      <c r="G10" t="s">
        <v>180</v>
      </c>
      <c r="H10" t="str">
        <f t="shared" si="0"/>
        <v/>
      </c>
      <c r="I10" s="13" t="s">
        <v>279</v>
      </c>
    </row>
    <row r="11" spans="1:9" x14ac:dyDescent="0.3">
      <c r="A11" t="s">
        <v>40</v>
      </c>
      <c r="B11" t="s">
        <v>129</v>
      </c>
      <c r="G11" t="s">
        <v>180</v>
      </c>
      <c r="H11" t="str">
        <f t="shared" si="0"/>
        <v/>
      </c>
      <c r="I11" s="13" t="s">
        <v>280</v>
      </c>
    </row>
    <row r="12" spans="1:9" x14ac:dyDescent="0.3">
      <c r="A12" t="s">
        <v>66</v>
      </c>
      <c r="B12" t="s">
        <v>155</v>
      </c>
      <c r="G12" t="s">
        <v>264</v>
      </c>
      <c r="H12" t="str">
        <f t="shared" si="0"/>
        <v>X</v>
      </c>
    </row>
    <row r="13" spans="1:9" x14ac:dyDescent="0.3">
      <c r="A13" t="s">
        <v>58</v>
      </c>
      <c r="B13" t="s">
        <v>147</v>
      </c>
      <c r="C13" t="s">
        <v>180</v>
      </c>
      <c r="H13" t="str">
        <f t="shared" si="0"/>
        <v/>
      </c>
    </row>
    <row r="14" spans="1:9" x14ac:dyDescent="0.3">
      <c r="A14" t="s">
        <v>78</v>
      </c>
      <c r="B14" t="s">
        <v>167</v>
      </c>
      <c r="G14" t="s">
        <v>180</v>
      </c>
      <c r="H14" t="str">
        <f t="shared" si="0"/>
        <v/>
      </c>
      <c r="I14" s="13" t="s">
        <v>281</v>
      </c>
    </row>
    <row r="15" spans="1:9" x14ac:dyDescent="0.3">
      <c r="A15" t="s">
        <v>68</v>
      </c>
      <c r="B15" t="s">
        <v>157</v>
      </c>
      <c r="G15" t="s">
        <v>264</v>
      </c>
      <c r="H15" t="str">
        <f t="shared" si="0"/>
        <v>X</v>
      </c>
    </row>
    <row r="16" spans="1:9" x14ac:dyDescent="0.3">
      <c r="A16" t="s">
        <v>20</v>
      </c>
      <c r="B16" t="s">
        <v>106</v>
      </c>
      <c r="H16" t="str">
        <f t="shared" si="0"/>
        <v>X</v>
      </c>
    </row>
    <row r="17" spans="1:9" x14ac:dyDescent="0.3">
      <c r="A17" t="s">
        <v>31</v>
      </c>
      <c r="B17" t="s">
        <v>119</v>
      </c>
      <c r="C17" t="s">
        <v>180</v>
      </c>
      <c r="D17" t="s">
        <v>180</v>
      </c>
      <c r="G17" t="s">
        <v>180</v>
      </c>
      <c r="H17" t="str">
        <f t="shared" si="0"/>
        <v/>
      </c>
      <c r="I17" s="13" t="s">
        <v>282</v>
      </c>
    </row>
    <row r="18" spans="1:9" x14ac:dyDescent="0.3">
      <c r="A18" t="s">
        <v>48</v>
      </c>
      <c r="B18" t="s">
        <v>137</v>
      </c>
      <c r="H18" t="str">
        <f t="shared" si="0"/>
        <v>X</v>
      </c>
    </row>
    <row r="19" spans="1:9" x14ac:dyDescent="0.3">
      <c r="A19" t="s">
        <v>12</v>
      </c>
      <c r="B19" t="s">
        <v>95</v>
      </c>
      <c r="C19" t="s">
        <v>180</v>
      </c>
      <c r="G19" t="s">
        <v>180</v>
      </c>
      <c r="H19" t="str">
        <f t="shared" si="0"/>
        <v/>
      </c>
      <c r="I19" s="13" t="s">
        <v>283</v>
      </c>
    </row>
    <row r="20" spans="1:9" x14ac:dyDescent="0.3">
      <c r="A20" t="s">
        <v>22</v>
      </c>
      <c r="B20" t="s">
        <v>108</v>
      </c>
      <c r="G20" t="s">
        <v>180</v>
      </c>
      <c r="H20" t="str">
        <f t="shared" si="0"/>
        <v/>
      </c>
      <c r="I20" s="13" t="s">
        <v>284</v>
      </c>
    </row>
    <row r="21" spans="1:9" x14ac:dyDescent="0.3">
      <c r="A21" t="s">
        <v>74</v>
      </c>
      <c r="B21" t="s">
        <v>163</v>
      </c>
      <c r="G21" t="s">
        <v>180</v>
      </c>
      <c r="H21" t="str">
        <f t="shared" si="0"/>
        <v/>
      </c>
      <c r="I21" s="13" t="s">
        <v>285</v>
      </c>
    </row>
    <row r="22" spans="1:9" x14ac:dyDescent="0.3">
      <c r="A22" t="s">
        <v>75</v>
      </c>
      <c r="B22" t="s">
        <v>164</v>
      </c>
      <c r="H22" t="str">
        <f t="shared" si="0"/>
        <v>X</v>
      </c>
    </row>
    <row r="23" spans="1:9" x14ac:dyDescent="0.3">
      <c r="A23" t="s">
        <v>80</v>
      </c>
      <c r="B23" t="s">
        <v>169</v>
      </c>
      <c r="H23" t="str">
        <f t="shared" si="0"/>
        <v>X</v>
      </c>
    </row>
    <row r="24" spans="1:9" x14ac:dyDescent="0.3">
      <c r="A24" t="s">
        <v>81</v>
      </c>
      <c r="B24" t="s">
        <v>170</v>
      </c>
      <c r="H24" t="str">
        <f t="shared" si="0"/>
        <v>X</v>
      </c>
    </row>
    <row r="25" spans="1:9" x14ac:dyDescent="0.3">
      <c r="A25" t="s">
        <v>36</v>
      </c>
      <c r="B25" t="s">
        <v>125</v>
      </c>
      <c r="C25" t="s">
        <v>180</v>
      </c>
      <c r="G25" t="s">
        <v>180</v>
      </c>
      <c r="H25" t="str">
        <f t="shared" si="0"/>
        <v/>
      </c>
      <c r="I25" s="13" t="s">
        <v>286</v>
      </c>
    </row>
    <row r="26" spans="1:9" x14ac:dyDescent="0.3">
      <c r="A26" t="s">
        <v>17</v>
      </c>
      <c r="B26" t="s">
        <v>100</v>
      </c>
      <c r="H26" t="str">
        <f t="shared" si="0"/>
        <v>X</v>
      </c>
    </row>
    <row r="27" spans="1:9" x14ac:dyDescent="0.3">
      <c r="A27" t="s">
        <v>79</v>
      </c>
      <c r="B27" t="s">
        <v>168</v>
      </c>
      <c r="E27" t="s">
        <v>180</v>
      </c>
      <c r="H27" t="str">
        <f t="shared" si="0"/>
        <v/>
      </c>
    </row>
    <row r="28" spans="1:9" x14ac:dyDescent="0.3">
      <c r="A28" t="s">
        <v>42</v>
      </c>
      <c r="B28" t="s">
        <v>131</v>
      </c>
      <c r="E28" t="s">
        <v>180</v>
      </c>
      <c r="H28" t="str">
        <f t="shared" si="0"/>
        <v/>
      </c>
      <c r="I28" s="13" t="s">
        <v>287</v>
      </c>
    </row>
    <row r="29" spans="1:9" x14ac:dyDescent="0.3">
      <c r="A29" t="s">
        <v>63</v>
      </c>
      <c r="B29" t="s">
        <v>152</v>
      </c>
      <c r="H29" t="str">
        <f t="shared" si="0"/>
        <v>X</v>
      </c>
    </row>
    <row r="30" spans="1:9" x14ac:dyDescent="0.3">
      <c r="A30" t="s">
        <v>61</v>
      </c>
      <c r="B30" t="s">
        <v>150</v>
      </c>
      <c r="H30" t="str">
        <f t="shared" si="0"/>
        <v>X</v>
      </c>
    </row>
    <row r="31" spans="1:9" x14ac:dyDescent="0.3">
      <c r="A31" t="s">
        <v>88</v>
      </c>
      <c r="B31" t="s">
        <v>177</v>
      </c>
      <c r="H31" t="str">
        <f t="shared" si="0"/>
        <v>X</v>
      </c>
    </row>
    <row r="32" spans="1:9" x14ac:dyDescent="0.3">
      <c r="A32" t="s">
        <v>52</v>
      </c>
      <c r="B32" t="s">
        <v>141</v>
      </c>
      <c r="H32" t="str">
        <f t="shared" si="0"/>
        <v>X</v>
      </c>
    </row>
    <row r="33" spans="1:9" x14ac:dyDescent="0.3">
      <c r="A33" t="s">
        <v>69</v>
      </c>
      <c r="B33" t="s">
        <v>158</v>
      </c>
      <c r="C33" t="s">
        <v>180</v>
      </c>
      <c r="G33" t="s">
        <v>264</v>
      </c>
      <c r="H33" t="str">
        <f>IF(OR(COUNTIF(C33:G33,"X")=0,COUNTIF(C33:G33,"B")&lt;&gt;0),"X","")</f>
        <v>X</v>
      </c>
    </row>
    <row r="34" spans="1:9" x14ac:dyDescent="0.3">
      <c r="A34" t="s">
        <v>62</v>
      </c>
      <c r="B34" t="s">
        <v>151</v>
      </c>
      <c r="C34" t="s">
        <v>180</v>
      </c>
      <c r="H34" t="str">
        <f t="shared" ref="H34:H88" si="1">IF(OR(COUNTIF(C34:G34,"X")=0,COUNTIF(C34:G34,"B")&lt;&gt;0),"X","")</f>
        <v/>
      </c>
      <c r="I34" s="13" t="s">
        <v>288</v>
      </c>
    </row>
    <row r="35" spans="1:9" x14ac:dyDescent="0.3">
      <c r="A35" t="s">
        <v>10</v>
      </c>
      <c r="B35" t="s">
        <v>92</v>
      </c>
      <c r="E35" t="s">
        <v>180</v>
      </c>
      <c r="G35" t="s">
        <v>180</v>
      </c>
      <c r="H35" t="str">
        <f t="shared" si="1"/>
        <v/>
      </c>
      <c r="I35" s="13" t="s">
        <v>278</v>
      </c>
    </row>
    <row r="36" spans="1:9" x14ac:dyDescent="0.3">
      <c r="A36" t="s">
        <v>76</v>
      </c>
      <c r="B36" t="s">
        <v>165</v>
      </c>
      <c r="H36" t="str">
        <f t="shared" si="1"/>
        <v>X</v>
      </c>
    </row>
    <row r="37" spans="1:9" x14ac:dyDescent="0.3">
      <c r="A37" t="s">
        <v>56</v>
      </c>
      <c r="B37" t="s">
        <v>145</v>
      </c>
      <c r="C37" t="s">
        <v>180</v>
      </c>
      <c r="D37" t="s">
        <v>180</v>
      </c>
      <c r="H37" t="str">
        <f t="shared" si="1"/>
        <v/>
      </c>
    </row>
    <row r="38" spans="1:9" x14ac:dyDescent="0.3">
      <c r="A38" t="s">
        <v>87</v>
      </c>
      <c r="B38" t="s">
        <v>176</v>
      </c>
      <c r="H38" t="str">
        <f t="shared" si="1"/>
        <v>X</v>
      </c>
    </row>
    <row r="39" spans="1:9" x14ac:dyDescent="0.3">
      <c r="A39" t="s">
        <v>83</v>
      </c>
      <c r="B39" t="s">
        <v>172</v>
      </c>
      <c r="G39" t="s">
        <v>180</v>
      </c>
      <c r="H39" t="str">
        <f t="shared" si="1"/>
        <v/>
      </c>
      <c r="I39" s="13" t="s">
        <v>289</v>
      </c>
    </row>
    <row r="40" spans="1:9" x14ac:dyDescent="0.3">
      <c r="A40" t="s">
        <v>84</v>
      </c>
      <c r="B40" t="s">
        <v>173</v>
      </c>
      <c r="G40" t="s">
        <v>180</v>
      </c>
      <c r="H40" t="str">
        <f t="shared" si="1"/>
        <v/>
      </c>
      <c r="I40" s="13" t="s">
        <v>289</v>
      </c>
    </row>
    <row r="41" spans="1:9" x14ac:dyDescent="0.3">
      <c r="A41" t="s">
        <v>21</v>
      </c>
      <c r="B41" t="s">
        <v>107</v>
      </c>
      <c r="E41" t="s">
        <v>180</v>
      </c>
      <c r="H41" t="str">
        <f t="shared" si="1"/>
        <v/>
      </c>
      <c r="I41" s="13" t="s">
        <v>290</v>
      </c>
    </row>
    <row r="42" spans="1:9" x14ac:dyDescent="0.3">
      <c r="A42" t="s">
        <v>41</v>
      </c>
      <c r="B42" t="s">
        <v>130</v>
      </c>
      <c r="H42" t="str">
        <f t="shared" si="1"/>
        <v>X</v>
      </c>
      <c r="I42" s="13" t="s">
        <v>291</v>
      </c>
    </row>
    <row r="43" spans="1:9" x14ac:dyDescent="0.3">
      <c r="A43" t="s">
        <v>24</v>
      </c>
      <c r="B43" t="s">
        <v>111</v>
      </c>
      <c r="C43" t="s">
        <v>180</v>
      </c>
      <c r="G43" t="s">
        <v>180</v>
      </c>
      <c r="H43" t="str">
        <f t="shared" si="1"/>
        <v/>
      </c>
      <c r="I43" s="13" t="s">
        <v>279</v>
      </c>
    </row>
    <row r="44" spans="1:9" x14ac:dyDescent="0.3">
      <c r="A44" t="s">
        <v>53</v>
      </c>
      <c r="B44" t="s">
        <v>142</v>
      </c>
      <c r="C44" t="s">
        <v>180</v>
      </c>
      <c r="H44" t="str">
        <f t="shared" si="1"/>
        <v/>
      </c>
      <c r="I44" s="13" t="s">
        <v>279</v>
      </c>
    </row>
    <row r="45" spans="1:9" x14ac:dyDescent="0.3">
      <c r="A45" t="s">
        <v>72</v>
      </c>
      <c r="B45" t="s">
        <v>161</v>
      </c>
      <c r="H45" t="str">
        <f t="shared" si="1"/>
        <v>X</v>
      </c>
    </row>
    <row r="46" spans="1:9" x14ac:dyDescent="0.3">
      <c r="A46" t="s">
        <v>34</v>
      </c>
      <c r="B46" t="s">
        <v>123</v>
      </c>
      <c r="C46" t="s">
        <v>180</v>
      </c>
      <c r="H46" t="str">
        <f t="shared" si="1"/>
        <v/>
      </c>
      <c r="I46" s="13" t="s">
        <v>279</v>
      </c>
    </row>
    <row r="47" spans="1:9" x14ac:dyDescent="0.3">
      <c r="A47" t="s">
        <v>65</v>
      </c>
      <c r="B47" t="s">
        <v>154</v>
      </c>
      <c r="G47" t="s">
        <v>264</v>
      </c>
      <c r="H47" t="str">
        <f t="shared" si="1"/>
        <v>X</v>
      </c>
    </row>
    <row r="48" spans="1:9" x14ac:dyDescent="0.3">
      <c r="A48" t="s">
        <v>28</v>
      </c>
      <c r="B48" t="s">
        <v>116</v>
      </c>
      <c r="C48" t="s">
        <v>180</v>
      </c>
      <c r="H48" t="str">
        <f t="shared" si="1"/>
        <v/>
      </c>
      <c r="I48" s="13" t="s">
        <v>279</v>
      </c>
    </row>
    <row r="49" spans="1:9" x14ac:dyDescent="0.3">
      <c r="A49" t="s">
        <v>67</v>
      </c>
      <c r="B49" t="s">
        <v>156</v>
      </c>
      <c r="G49" t="s">
        <v>264</v>
      </c>
      <c r="H49" t="str">
        <f t="shared" si="1"/>
        <v>X</v>
      </c>
    </row>
    <row r="50" spans="1:9" x14ac:dyDescent="0.3">
      <c r="A50" t="s">
        <v>23</v>
      </c>
      <c r="B50" t="s">
        <v>109</v>
      </c>
      <c r="C50" t="s">
        <v>180</v>
      </c>
      <c r="H50" t="str">
        <f t="shared" si="1"/>
        <v/>
      </c>
      <c r="I50" s="13" t="s">
        <v>279</v>
      </c>
    </row>
    <row r="51" spans="1:9" x14ac:dyDescent="0.3">
      <c r="A51" t="s">
        <v>47</v>
      </c>
      <c r="B51" t="s">
        <v>136</v>
      </c>
      <c r="C51" t="s">
        <v>180</v>
      </c>
      <c r="H51" t="str">
        <f t="shared" si="1"/>
        <v/>
      </c>
      <c r="I51" s="13" t="s">
        <v>279</v>
      </c>
    </row>
    <row r="52" spans="1:9" x14ac:dyDescent="0.3">
      <c r="A52" t="s">
        <v>18</v>
      </c>
      <c r="B52" t="s">
        <v>103</v>
      </c>
      <c r="H52" t="str">
        <f t="shared" si="1"/>
        <v>X</v>
      </c>
    </row>
    <row r="53" spans="1:9" x14ac:dyDescent="0.3">
      <c r="A53" t="s">
        <v>50</v>
      </c>
      <c r="B53" t="s">
        <v>139</v>
      </c>
      <c r="H53" t="str">
        <f t="shared" si="1"/>
        <v>X</v>
      </c>
    </row>
    <row r="54" spans="1:9" x14ac:dyDescent="0.3">
      <c r="A54" t="s">
        <v>73</v>
      </c>
      <c r="B54" t="s">
        <v>162</v>
      </c>
      <c r="E54" t="s">
        <v>180</v>
      </c>
      <c r="H54" t="str">
        <f t="shared" si="1"/>
        <v/>
      </c>
      <c r="I54" s="13" t="s">
        <v>276</v>
      </c>
    </row>
    <row r="55" spans="1:9" x14ac:dyDescent="0.3">
      <c r="A55" t="s">
        <v>19</v>
      </c>
      <c r="B55" t="s">
        <v>105</v>
      </c>
      <c r="H55" t="str">
        <f t="shared" si="1"/>
        <v>X</v>
      </c>
    </row>
    <row r="56" spans="1:9" x14ac:dyDescent="0.3">
      <c r="A56" t="s">
        <v>85</v>
      </c>
      <c r="B56" t="s">
        <v>174</v>
      </c>
      <c r="H56" t="str">
        <f t="shared" si="1"/>
        <v>X</v>
      </c>
    </row>
    <row r="57" spans="1:9" x14ac:dyDescent="0.3">
      <c r="A57" t="s">
        <v>82</v>
      </c>
      <c r="B57" t="s">
        <v>171</v>
      </c>
      <c r="H57" t="str">
        <f t="shared" si="1"/>
        <v>X</v>
      </c>
    </row>
    <row r="58" spans="1:9" x14ac:dyDescent="0.3">
      <c r="A58" t="s">
        <v>55</v>
      </c>
      <c r="B58" t="s">
        <v>144</v>
      </c>
      <c r="G58" t="s">
        <v>180</v>
      </c>
      <c r="H58" t="str">
        <f t="shared" si="1"/>
        <v/>
      </c>
    </row>
    <row r="59" spans="1:9" x14ac:dyDescent="0.3">
      <c r="A59" t="s">
        <v>29</v>
      </c>
      <c r="B59" t="s">
        <v>117</v>
      </c>
      <c r="C59" t="s">
        <v>180</v>
      </c>
      <c r="H59" t="str">
        <f t="shared" si="1"/>
        <v/>
      </c>
      <c r="I59" s="13" t="s">
        <v>292</v>
      </c>
    </row>
    <row r="60" spans="1:9" x14ac:dyDescent="0.3">
      <c r="A60" t="s">
        <v>49</v>
      </c>
      <c r="B60" t="s">
        <v>138</v>
      </c>
      <c r="H60" t="str">
        <f t="shared" si="1"/>
        <v>X</v>
      </c>
    </row>
    <row r="61" spans="1:9" x14ac:dyDescent="0.3">
      <c r="A61" t="s">
        <v>70</v>
      </c>
      <c r="B61" t="s">
        <v>159</v>
      </c>
      <c r="G61" t="s">
        <v>180</v>
      </c>
      <c r="H61" t="str">
        <f t="shared" si="1"/>
        <v/>
      </c>
      <c r="I61" s="13" t="s">
        <v>293</v>
      </c>
    </row>
    <row r="62" spans="1:9" x14ac:dyDescent="0.3">
      <c r="A62" t="s">
        <v>30</v>
      </c>
      <c r="B62" t="s">
        <v>118</v>
      </c>
      <c r="C62" t="s">
        <v>180</v>
      </c>
      <c r="H62" t="str">
        <f t="shared" si="1"/>
        <v/>
      </c>
      <c r="I62" s="13" t="s">
        <v>291</v>
      </c>
    </row>
    <row r="63" spans="1:9" x14ac:dyDescent="0.3">
      <c r="A63" t="s">
        <v>89</v>
      </c>
      <c r="B63" t="s">
        <v>178</v>
      </c>
      <c r="H63" t="str">
        <f t="shared" si="1"/>
        <v>X</v>
      </c>
    </row>
    <row r="64" spans="1:9" x14ac:dyDescent="0.3">
      <c r="A64" t="s">
        <v>57</v>
      </c>
      <c r="B64" t="s">
        <v>146</v>
      </c>
      <c r="D64" t="s">
        <v>180</v>
      </c>
      <c r="H64" t="str">
        <f t="shared" si="1"/>
        <v/>
      </c>
    </row>
    <row r="65" spans="1:9" x14ac:dyDescent="0.3">
      <c r="A65" t="s">
        <v>46</v>
      </c>
      <c r="B65" t="s">
        <v>135</v>
      </c>
      <c r="C65" t="s">
        <v>180</v>
      </c>
      <c r="D65" t="s">
        <v>180</v>
      </c>
      <c r="H65" t="str">
        <f t="shared" si="1"/>
        <v/>
      </c>
      <c r="I65" s="13" t="s">
        <v>294</v>
      </c>
    </row>
    <row r="66" spans="1:9" x14ac:dyDescent="0.3">
      <c r="A66" t="s">
        <v>32</v>
      </c>
      <c r="B66" t="s">
        <v>120</v>
      </c>
      <c r="G66" t="s">
        <v>180</v>
      </c>
      <c r="H66" t="str">
        <f t="shared" si="1"/>
        <v/>
      </c>
      <c r="I66" s="13" t="s">
        <v>295</v>
      </c>
    </row>
    <row r="67" spans="1:9" x14ac:dyDescent="0.3">
      <c r="A67" t="s">
        <v>64</v>
      </c>
      <c r="B67" t="s">
        <v>153</v>
      </c>
      <c r="G67" t="s">
        <v>264</v>
      </c>
      <c r="H67" t="str">
        <f t="shared" si="1"/>
        <v>X</v>
      </c>
    </row>
    <row r="68" spans="1:9" x14ac:dyDescent="0.3">
      <c r="A68" t="s">
        <v>54</v>
      </c>
      <c r="B68" t="s">
        <v>143</v>
      </c>
      <c r="C68" t="s">
        <v>180</v>
      </c>
      <c r="D68" t="s">
        <v>180</v>
      </c>
      <c r="H68" t="str">
        <f t="shared" si="1"/>
        <v/>
      </c>
      <c r="I68" s="13" t="s">
        <v>296</v>
      </c>
    </row>
    <row r="69" spans="1:9" x14ac:dyDescent="0.3">
      <c r="A69" t="s">
        <v>77</v>
      </c>
      <c r="B69" t="s">
        <v>166</v>
      </c>
      <c r="D69" t="s">
        <v>180</v>
      </c>
      <c r="H69" t="str">
        <f t="shared" si="1"/>
        <v/>
      </c>
    </row>
    <row r="70" spans="1:9" x14ac:dyDescent="0.3">
      <c r="A70" t="s">
        <v>86</v>
      </c>
      <c r="B70" t="s">
        <v>175</v>
      </c>
      <c r="H70" t="str">
        <f t="shared" si="1"/>
        <v>X</v>
      </c>
    </row>
    <row r="71" spans="1:9" x14ac:dyDescent="0.3">
      <c r="A71" t="s">
        <v>26</v>
      </c>
      <c r="B71" t="s">
        <v>113</v>
      </c>
      <c r="E71" t="s">
        <v>180</v>
      </c>
      <c r="H71" t="str">
        <f t="shared" si="1"/>
        <v/>
      </c>
      <c r="I71" s="13" t="s">
        <v>297</v>
      </c>
    </row>
    <row r="72" spans="1:9" x14ac:dyDescent="0.3">
      <c r="A72" t="s">
        <v>71</v>
      </c>
      <c r="B72" t="s">
        <v>160</v>
      </c>
      <c r="G72" t="s">
        <v>180</v>
      </c>
      <c r="H72" t="str">
        <f t="shared" si="1"/>
        <v/>
      </c>
    </row>
    <row r="73" spans="1:9" x14ac:dyDescent="0.3">
      <c r="A73" t="s">
        <v>27</v>
      </c>
      <c r="B73" t="s">
        <v>115</v>
      </c>
      <c r="F73" t="s">
        <v>180</v>
      </c>
      <c r="H73" t="str">
        <f t="shared" si="1"/>
        <v/>
      </c>
      <c r="I73" s="13" t="s">
        <v>298</v>
      </c>
    </row>
    <row r="74" spans="1:9" x14ac:dyDescent="0.3">
      <c r="A74" t="s">
        <v>59</v>
      </c>
      <c r="B74" t="s">
        <v>148</v>
      </c>
      <c r="G74" t="s">
        <v>180</v>
      </c>
      <c r="H74" t="str">
        <f t="shared" si="1"/>
        <v/>
      </c>
    </row>
    <row r="75" spans="1:9" x14ac:dyDescent="0.3">
      <c r="A75" t="s">
        <v>45</v>
      </c>
      <c r="B75" t="s">
        <v>134</v>
      </c>
      <c r="H75" t="str">
        <f t="shared" si="1"/>
        <v>X</v>
      </c>
    </row>
    <row r="76" spans="1:9" x14ac:dyDescent="0.3">
      <c r="A76" t="s">
        <v>44</v>
      </c>
      <c r="B76" t="s">
        <v>133</v>
      </c>
      <c r="C76" t="s">
        <v>180</v>
      </c>
      <c r="D76" t="s">
        <v>180</v>
      </c>
      <c r="H76" t="str">
        <f t="shared" si="1"/>
        <v/>
      </c>
      <c r="I76" s="13" t="s">
        <v>278</v>
      </c>
    </row>
    <row r="77" spans="1:9" x14ac:dyDescent="0.3">
      <c r="A77" t="s">
        <v>37</v>
      </c>
      <c r="B77" t="s">
        <v>126</v>
      </c>
      <c r="G77" t="s">
        <v>180</v>
      </c>
      <c r="H77" t="str">
        <f t="shared" si="1"/>
        <v/>
      </c>
      <c r="I77" s="13" t="s">
        <v>299</v>
      </c>
    </row>
    <row r="78" spans="1:9" x14ac:dyDescent="0.3">
      <c r="A78" t="s">
        <v>14</v>
      </c>
      <c r="B78" t="s">
        <v>97</v>
      </c>
      <c r="G78" t="s">
        <v>180</v>
      </c>
      <c r="H78" t="str">
        <f t="shared" si="1"/>
        <v/>
      </c>
      <c r="I78" s="13" t="s">
        <v>279</v>
      </c>
    </row>
    <row r="79" spans="1:9" x14ac:dyDescent="0.3">
      <c r="A79" t="s">
        <v>38</v>
      </c>
      <c r="B79" t="s">
        <v>127</v>
      </c>
      <c r="C79" t="s">
        <v>180</v>
      </c>
      <c r="D79" t="s">
        <v>180</v>
      </c>
      <c r="G79" t="s">
        <v>180</v>
      </c>
      <c r="H79" t="str">
        <f t="shared" si="1"/>
        <v/>
      </c>
      <c r="I79" s="13" t="s">
        <v>300</v>
      </c>
    </row>
    <row r="80" spans="1:9" x14ac:dyDescent="0.3">
      <c r="A80" t="s">
        <v>33</v>
      </c>
      <c r="B80" t="s">
        <v>121</v>
      </c>
      <c r="C80" t="s">
        <v>180</v>
      </c>
      <c r="D80" t="s">
        <v>180</v>
      </c>
      <c r="G80" t="s">
        <v>180</v>
      </c>
      <c r="H80" t="str">
        <f t="shared" si="1"/>
        <v/>
      </c>
      <c r="I80" s="13" t="s">
        <v>296</v>
      </c>
    </row>
    <row r="81" spans="1:9" x14ac:dyDescent="0.3">
      <c r="A81" t="s">
        <v>60</v>
      </c>
      <c r="B81" t="s">
        <v>149</v>
      </c>
      <c r="H81" t="str">
        <f t="shared" si="1"/>
        <v>X</v>
      </c>
    </row>
    <row r="82" spans="1:9" x14ac:dyDescent="0.3">
      <c r="A82" t="s">
        <v>11</v>
      </c>
      <c r="B82" t="s">
        <v>94</v>
      </c>
      <c r="C82" t="s">
        <v>180</v>
      </c>
      <c r="D82" t="s">
        <v>180</v>
      </c>
      <c r="H82" t="str">
        <f t="shared" si="1"/>
        <v/>
      </c>
      <c r="I82" s="13" t="s">
        <v>292</v>
      </c>
    </row>
    <row r="83" spans="1:9" x14ac:dyDescent="0.3">
      <c r="A83" t="s">
        <v>13</v>
      </c>
      <c r="B83" t="s">
        <v>96</v>
      </c>
      <c r="H83" t="str">
        <f t="shared" si="1"/>
        <v>X</v>
      </c>
    </row>
    <row r="84" spans="1:9" x14ac:dyDescent="0.3">
      <c r="A84" t="s">
        <v>15</v>
      </c>
      <c r="B84" t="s">
        <v>98</v>
      </c>
      <c r="C84" t="s">
        <v>180</v>
      </c>
      <c r="H84" t="str">
        <f t="shared" si="1"/>
        <v/>
      </c>
      <c r="I84" s="13" t="s">
        <v>279</v>
      </c>
    </row>
    <row r="85" spans="1:9" x14ac:dyDescent="0.3">
      <c r="A85" t="s">
        <v>51</v>
      </c>
      <c r="B85" t="s">
        <v>140</v>
      </c>
      <c r="D85" t="s">
        <v>180</v>
      </c>
      <c r="H85" t="str">
        <f t="shared" si="1"/>
        <v/>
      </c>
      <c r="I85" s="13" t="s">
        <v>301</v>
      </c>
    </row>
    <row r="86" spans="1:9" x14ac:dyDescent="0.3">
      <c r="A86" t="s">
        <v>16</v>
      </c>
      <c r="B86" t="s">
        <v>99</v>
      </c>
      <c r="C86" t="s">
        <v>180</v>
      </c>
      <c r="H86" t="str">
        <f t="shared" si="1"/>
        <v/>
      </c>
      <c r="I86" s="13" t="s">
        <v>279</v>
      </c>
    </row>
    <row r="87" spans="1:9" x14ac:dyDescent="0.3">
      <c r="A87" t="s">
        <v>39</v>
      </c>
      <c r="B87" t="s">
        <v>128</v>
      </c>
      <c r="C87" t="s">
        <v>180</v>
      </c>
      <c r="H87" t="str">
        <f t="shared" si="1"/>
        <v/>
      </c>
      <c r="I87" s="13" t="s">
        <v>279</v>
      </c>
    </row>
    <row r="88" spans="1:9" x14ac:dyDescent="0.3">
      <c r="A88" t="s">
        <v>43</v>
      </c>
      <c r="B88" t="s">
        <v>132</v>
      </c>
      <c r="H88" t="str">
        <f t="shared" si="1"/>
        <v>X</v>
      </c>
    </row>
  </sheetData>
  <autoFilter ref="A1:I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8"/>
  <sheetViews>
    <sheetView topLeftCell="A28" workbookViewId="0">
      <selection activeCell="E87" sqref="E87"/>
    </sheetView>
  </sheetViews>
  <sheetFormatPr defaultRowHeight="14.4" x14ac:dyDescent="0.3"/>
  <cols>
    <col min="2" max="2" width="27.77734375" bestFit="1" customWidth="1"/>
    <col min="3" max="3" width="25.109375" bestFit="1" customWidth="1"/>
    <col min="4" max="4" width="34.77734375" hidden="1" customWidth="1"/>
    <col min="5" max="5" width="62.5546875" bestFit="1" customWidth="1"/>
  </cols>
  <sheetData>
    <row r="1" spans="1:5" x14ac:dyDescent="0.3">
      <c r="A1" t="s">
        <v>90</v>
      </c>
      <c r="B1" t="s">
        <v>179</v>
      </c>
      <c r="C1" t="s">
        <v>302</v>
      </c>
      <c r="D1" t="s">
        <v>305</v>
      </c>
      <c r="E1" t="s">
        <v>306</v>
      </c>
    </row>
    <row r="2" spans="1:5" x14ac:dyDescent="0.3">
      <c r="A2" t="s">
        <v>3</v>
      </c>
      <c r="B2" t="s">
        <v>122</v>
      </c>
      <c r="C2" t="str">
        <f>VLOOKUP(A2,'Group Condition'!A2:I88,9,FALSE)</f>
        <v>decrease early</v>
      </c>
      <c r="D2" t="s">
        <v>304</v>
      </c>
      <c r="E2" t="s">
        <v>361</v>
      </c>
    </row>
    <row r="3" spans="1:5" x14ac:dyDescent="0.3">
      <c r="A3" t="s">
        <v>4</v>
      </c>
      <c r="B3" t="s">
        <v>102</v>
      </c>
      <c r="C3" t="str">
        <f>VLOOKUP(A3,'Group Condition'!A3:I89,9,FALSE)</f>
        <v>crashes early</v>
      </c>
      <c r="D3" t="s">
        <v>307</v>
      </c>
      <c r="E3" t="s">
        <v>308</v>
      </c>
    </row>
    <row r="4" spans="1:5" hidden="1" x14ac:dyDescent="0.3">
      <c r="A4" t="s">
        <v>5</v>
      </c>
      <c r="B4" t="s">
        <v>110</v>
      </c>
      <c r="C4">
        <f>VLOOKUP(A4,'Group Condition'!A4:I90,9,FALSE)</f>
        <v>0</v>
      </c>
    </row>
    <row r="5" spans="1:5" hidden="1" x14ac:dyDescent="0.3">
      <c r="A5" t="s">
        <v>6</v>
      </c>
      <c r="B5" t="s">
        <v>104</v>
      </c>
      <c r="C5">
        <f>VLOOKUP(A5,'Group Condition'!A5:I91,9,FALSE)</f>
        <v>0</v>
      </c>
    </row>
    <row r="6" spans="1:5" hidden="1" x14ac:dyDescent="0.3">
      <c r="A6" t="s">
        <v>7</v>
      </c>
      <c r="B6" t="s">
        <v>114</v>
      </c>
      <c r="C6">
        <f>VLOOKUP(A6,'Group Condition'!A6:I92,9,FALSE)</f>
        <v>0</v>
      </c>
    </row>
    <row r="7" spans="1:5" x14ac:dyDescent="0.3">
      <c r="A7" t="s">
        <v>8</v>
      </c>
      <c r="B7" t="s">
        <v>101</v>
      </c>
      <c r="C7" t="str">
        <f>VLOOKUP(A7,'Group Condition'!A7:I93,9,FALSE)</f>
        <v>decrease late, still high</v>
      </c>
      <c r="D7" t="s">
        <v>309</v>
      </c>
      <c r="E7" t="s">
        <v>365</v>
      </c>
    </row>
    <row r="8" spans="1:5" x14ac:dyDescent="0.3">
      <c r="A8" t="s">
        <v>9</v>
      </c>
      <c r="B8" t="s">
        <v>93</v>
      </c>
      <c r="C8" t="str">
        <f>VLOOKUP(A8,'Group Condition'!A8:I94,9,FALSE)</f>
        <v>no change, revert</v>
      </c>
      <c r="D8" t="s">
        <v>314</v>
      </c>
      <c r="E8" t="s">
        <v>317</v>
      </c>
    </row>
    <row r="9" spans="1:5" x14ac:dyDescent="0.3">
      <c r="A9" t="s">
        <v>25</v>
      </c>
      <c r="B9" t="s">
        <v>112</v>
      </c>
      <c r="C9" t="str">
        <f>VLOOKUP(A9,'Group Condition'!A9:I95,9,FALSE)</f>
        <v>no change, revert</v>
      </c>
      <c r="D9" t="s">
        <v>315</v>
      </c>
      <c r="E9" t="s">
        <v>366</v>
      </c>
    </row>
    <row r="10" spans="1:5" x14ac:dyDescent="0.3">
      <c r="A10" t="s">
        <v>35</v>
      </c>
      <c r="B10" t="s">
        <v>124</v>
      </c>
      <c r="C10" t="str">
        <f>VLOOKUP(A10,'Group Condition'!A10:I96,9,FALSE)</f>
        <v>worse, revert</v>
      </c>
      <c r="D10" t="s">
        <v>316</v>
      </c>
      <c r="E10" t="s">
        <v>318</v>
      </c>
    </row>
    <row r="11" spans="1:5" x14ac:dyDescent="0.3">
      <c r="A11" t="s">
        <v>40</v>
      </c>
      <c r="B11" t="s">
        <v>129</v>
      </c>
      <c r="C11" t="str">
        <f>VLOOKUP(A11,'Group Condition'!A11:I97,9,FALSE)</f>
        <v>better start, still crash</v>
      </c>
      <c r="D11" t="s">
        <v>319</v>
      </c>
      <c r="E11" t="s">
        <v>320</v>
      </c>
    </row>
    <row r="12" spans="1:5" hidden="1" x14ac:dyDescent="0.3">
      <c r="A12" t="s">
        <v>66</v>
      </c>
      <c r="B12" t="s">
        <v>155</v>
      </c>
      <c r="C12">
        <f>VLOOKUP(A12,'Group Condition'!A12:I98,9,FALSE)</f>
        <v>0</v>
      </c>
    </row>
    <row r="13" spans="1:5" hidden="1" x14ac:dyDescent="0.3">
      <c r="A13" t="s">
        <v>58</v>
      </c>
      <c r="B13" t="s">
        <v>147</v>
      </c>
      <c r="C13">
        <f>VLOOKUP(A13,'Group Condition'!A13:I99,9,FALSE)</f>
        <v>0</v>
      </c>
    </row>
    <row r="14" spans="1:5" x14ac:dyDescent="0.3">
      <c r="A14" t="s">
        <v>78</v>
      </c>
      <c r="B14" t="s">
        <v>167</v>
      </c>
      <c r="C14" t="str">
        <f>VLOOKUP(A14,'Group Condition'!A14:I100,9,FALSE)</f>
        <v>worse</v>
      </c>
    </row>
    <row r="15" spans="1:5" hidden="1" x14ac:dyDescent="0.3">
      <c r="A15" t="s">
        <v>68</v>
      </c>
      <c r="B15" t="s">
        <v>157</v>
      </c>
      <c r="C15">
        <f>VLOOKUP(A15,'Group Condition'!A15:I101,9,FALSE)</f>
        <v>0</v>
      </c>
    </row>
    <row r="16" spans="1:5" hidden="1" x14ac:dyDescent="0.3">
      <c r="A16" t="s">
        <v>20</v>
      </c>
      <c r="B16" t="s">
        <v>106</v>
      </c>
      <c r="C16">
        <f>VLOOKUP(A16,'Group Condition'!A16:I102,9,FALSE)</f>
        <v>0</v>
      </c>
    </row>
    <row r="17" spans="1:5" x14ac:dyDescent="0.3">
      <c r="A17" t="s">
        <v>31</v>
      </c>
      <c r="B17" t="s">
        <v>119</v>
      </c>
      <c r="C17" t="str">
        <f>VLOOKUP(A17,'Group Condition'!A17:I103,9,FALSE)</f>
        <v>delayed crash, too high</v>
      </c>
      <c r="D17" t="s">
        <v>321</v>
      </c>
      <c r="E17" t="s">
        <v>367</v>
      </c>
    </row>
    <row r="18" spans="1:5" hidden="1" x14ac:dyDescent="0.3">
      <c r="A18" t="s">
        <v>48</v>
      </c>
      <c r="B18" t="s">
        <v>137</v>
      </c>
      <c r="C18">
        <f>VLOOKUP(A18,'Group Condition'!A18:I104,9,FALSE)</f>
        <v>0</v>
      </c>
    </row>
    <row r="19" spans="1:5" x14ac:dyDescent="0.3">
      <c r="A19" t="s">
        <v>12</v>
      </c>
      <c r="B19" t="s">
        <v>95</v>
      </c>
      <c r="C19" t="str">
        <f>VLOOKUP(A19,'Group Condition'!A19:I105,9,FALSE)</f>
        <v>higher start, revert</v>
      </c>
      <c r="D19" t="s">
        <v>322</v>
      </c>
      <c r="E19" t="s">
        <v>324</v>
      </c>
    </row>
    <row r="20" spans="1:5" x14ac:dyDescent="0.3">
      <c r="A20" t="s">
        <v>22</v>
      </c>
      <c r="B20" t="s">
        <v>108</v>
      </c>
      <c r="C20" t="str">
        <f>VLOOKUP(A20,'Group Condition'!A20:I106,9,FALSE)</f>
        <v>high start, revert</v>
      </c>
      <c r="D20" t="s">
        <v>323</v>
      </c>
      <c r="E20" t="s">
        <v>325</v>
      </c>
    </row>
    <row r="21" spans="1:5" x14ac:dyDescent="0.3">
      <c r="A21" t="s">
        <v>74</v>
      </c>
      <c r="B21" t="s">
        <v>163</v>
      </c>
      <c r="C21" t="str">
        <f>VLOOKUP(A21,'Group Condition'!A21:I107,9,FALSE)</f>
        <v>worse, mum way up</v>
      </c>
      <c r="D21" t="s">
        <v>326</v>
      </c>
      <c r="E21" t="s">
        <v>368</v>
      </c>
    </row>
    <row r="22" spans="1:5" hidden="1" x14ac:dyDescent="0.3">
      <c r="A22" t="s">
        <v>75</v>
      </c>
      <c r="B22" t="s">
        <v>164</v>
      </c>
      <c r="C22">
        <f>VLOOKUP(A22,'Group Condition'!A22:I108,9,FALSE)</f>
        <v>0</v>
      </c>
    </row>
    <row r="23" spans="1:5" hidden="1" x14ac:dyDescent="0.3">
      <c r="A23" t="s">
        <v>80</v>
      </c>
      <c r="B23" t="s">
        <v>169</v>
      </c>
      <c r="C23">
        <f>VLOOKUP(A23,'Group Condition'!A23:I109,9,FALSE)</f>
        <v>0</v>
      </c>
    </row>
    <row r="24" spans="1:5" hidden="1" x14ac:dyDescent="0.3">
      <c r="A24" t="s">
        <v>81</v>
      </c>
      <c r="B24" t="s">
        <v>170</v>
      </c>
      <c r="C24">
        <f>VLOOKUP(A24,'Group Condition'!A24:I110,9,FALSE)</f>
        <v>0</v>
      </c>
    </row>
    <row r="25" spans="1:5" x14ac:dyDescent="0.3">
      <c r="A25" t="s">
        <v>36</v>
      </c>
      <c r="B25" t="s">
        <v>125</v>
      </c>
      <c r="C25" t="str">
        <f>VLOOKUP(A25,'Group Condition'!A25:I111,9,FALSE)</f>
        <v>lower start</v>
      </c>
      <c r="D25" t="s">
        <v>310</v>
      </c>
      <c r="E25" t="s">
        <v>318</v>
      </c>
    </row>
    <row r="26" spans="1:5" hidden="1" x14ac:dyDescent="0.3">
      <c r="A26" t="s">
        <v>17</v>
      </c>
      <c r="B26" t="s">
        <v>100</v>
      </c>
      <c r="C26">
        <f>VLOOKUP(A26,'Group Condition'!A26:I112,9,FALSE)</f>
        <v>0</v>
      </c>
    </row>
    <row r="27" spans="1:5" hidden="1" x14ac:dyDescent="0.3">
      <c r="A27" t="s">
        <v>79</v>
      </c>
      <c r="B27" t="s">
        <v>168</v>
      </c>
      <c r="C27">
        <f>VLOOKUP(A27,'Group Condition'!A27:I113,9,FALSE)</f>
        <v>0</v>
      </c>
    </row>
    <row r="28" spans="1:5" x14ac:dyDescent="0.3">
      <c r="A28" t="s">
        <v>42</v>
      </c>
      <c r="B28" t="s">
        <v>131</v>
      </c>
      <c r="C28" t="str">
        <f>VLOOKUP(A28,'Group Condition'!A28:I114,9,FALSE)</f>
        <v>higher start</v>
      </c>
      <c r="E28" t="s">
        <v>328</v>
      </c>
    </row>
    <row r="29" spans="1:5" hidden="1" x14ac:dyDescent="0.3">
      <c r="A29" t="s">
        <v>63</v>
      </c>
      <c r="B29" t="s">
        <v>152</v>
      </c>
      <c r="C29">
        <f>VLOOKUP(A29,'Group Condition'!A29:I115,9,FALSE)</f>
        <v>0</v>
      </c>
    </row>
    <row r="30" spans="1:5" hidden="1" x14ac:dyDescent="0.3">
      <c r="A30" t="s">
        <v>61</v>
      </c>
      <c r="B30" t="s">
        <v>150</v>
      </c>
      <c r="C30">
        <f>VLOOKUP(A30,'Group Condition'!A30:I116,9,FALSE)</f>
        <v>0</v>
      </c>
    </row>
    <row r="31" spans="1:5" hidden="1" x14ac:dyDescent="0.3">
      <c r="A31" t="s">
        <v>88</v>
      </c>
      <c r="B31" t="s">
        <v>177</v>
      </c>
      <c r="C31">
        <f>VLOOKUP(A31,'Group Condition'!A31:I117,9,FALSE)</f>
        <v>0</v>
      </c>
    </row>
    <row r="32" spans="1:5" hidden="1" x14ac:dyDescent="0.3">
      <c r="A32" t="s">
        <v>52</v>
      </c>
      <c r="B32" t="s">
        <v>141</v>
      </c>
      <c r="C32">
        <f>VLOOKUP(A32,'Group Condition'!A32:I118,9,FALSE)</f>
        <v>0</v>
      </c>
    </row>
    <row r="33" spans="1:5" hidden="1" x14ac:dyDescent="0.3">
      <c r="A33" t="s">
        <v>69</v>
      </c>
      <c r="B33" t="s">
        <v>158</v>
      </c>
      <c r="C33">
        <f>VLOOKUP(A33,'Group Condition'!A33:I119,9,FALSE)</f>
        <v>0</v>
      </c>
    </row>
    <row r="34" spans="1:5" x14ac:dyDescent="0.3">
      <c r="A34" t="s">
        <v>62</v>
      </c>
      <c r="B34" t="s">
        <v>151</v>
      </c>
      <c r="C34" t="str">
        <f>VLOOKUP(A34,'Group Condition'!A34:I120,9,FALSE)</f>
        <v>reduce early</v>
      </c>
      <c r="E34" t="s">
        <v>329</v>
      </c>
    </row>
    <row r="35" spans="1:5" x14ac:dyDescent="0.3">
      <c r="A35" t="s">
        <v>10</v>
      </c>
      <c r="B35" t="s">
        <v>92</v>
      </c>
      <c r="C35" t="str">
        <f>VLOOKUP(A35,'Group Condition'!A35:I121,9,FALSE)</f>
        <v>no change, revert</v>
      </c>
      <c r="D35" t="s">
        <v>330</v>
      </c>
      <c r="E35" t="s">
        <v>331</v>
      </c>
    </row>
    <row r="36" spans="1:5" hidden="1" x14ac:dyDescent="0.3">
      <c r="A36" t="s">
        <v>76</v>
      </c>
      <c r="B36" t="s">
        <v>165</v>
      </c>
      <c r="C36">
        <f>VLOOKUP(A36,'Group Condition'!A36:I122,9,FALSE)</f>
        <v>0</v>
      </c>
    </row>
    <row r="37" spans="1:5" hidden="1" x14ac:dyDescent="0.3">
      <c r="A37" t="s">
        <v>56</v>
      </c>
      <c r="B37" t="s">
        <v>145</v>
      </c>
      <c r="C37">
        <f>VLOOKUP(A37,'Group Condition'!A37:I123,9,FALSE)</f>
        <v>0</v>
      </c>
    </row>
    <row r="38" spans="1:5" hidden="1" x14ac:dyDescent="0.3">
      <c r="A38" t="s">
        <v>87</v>
      </c>
      <c r="B38" t="s">
        <v>176</v>
      </c>
      <c r="C38">
        <f>VLOOKUP(A38,'Group Condition'!A38:I124,9,FALSE)</f>
        <v>0</v>
      </c>
    </row>
    <row r="39" spans="1:5" x14ac:dyDescent="0.3">
      <c r="A39" t="s">
        <v>83</v>
      </c>
      <c r="B39" t="s">
        <v>172</v>
      </c>
      <c r="C39" t="str">
        <f>VLOOKUP(A39,'Group Condition'!A39:I125,9,FALSE)</f>
        <v>no change, mum way up</v>
      </c>
      <c r="D39" t="s">
        <v>332</v>
      </c>
      <c r="E39" t="s">
        <v>333</v>
      </c>
    </row>
    <row r="40" spans="1:5" x14ac:dyDescent="0.3">
      <c r="A40" t="s">
        <v>84</v>
      </c>
      <c r="B40" t="s">
        <v>173</v>
      </c>
      <c r="C40" t="str">
        <f>VLOOKUP(A40,'Group Condition'!A40:I126,9,FALSE)</f>
        <v>no change, mum way up</v>
      </c>
      <c r="D40" t="s">
        <v>327</v>
      </c>
      <c r="E40" t="s">
        <v>334</v>
      </c>
    </row>
    <row r="41" spans="1:5" x14ac:dyDescent="0.3">
      <c r="A41" t="s">
        <v>21</v>
      </c>
      <c r="B41" t="s">
        <v>107</v>
      </c>
      <c r="C41" t="str">
        <f>VLOOKUP(A41,'Group Condition'!A41:I127,9,FALSE)</f>
        <v>too low, revert?</v>
      </c>
      <c r="E41" t="s">
        <v>335</v>
      </c>
    </row>
    <row r="42" spans="1:5" x14ac:dyDescent="0.3">
      <c r="A42" t="s">
        <v>41</v>
      </c>
      <c r="B42" t="s">
        <v>130</v>
      </c>
      <c r="C42" t="str">
        <f>VLOOKUP(A42,'Group Condition'!A42:I128,9,FALSE)</f>
        <v>Too high, revert</v>
      </c>
      <c r="E42" t="s">
        <v>369</v>
      </c>
    </row>
    <row r="43" spans="1:5" x14ac:dyDescent="0.3">
      <c r="A43" t="s">
        <v>24</v>
      </c>
      <c r="B43" t="s">
        <v>111</v>
      </c>
      <c r="C43" t="str">
        <f>VLOOKUP(A43,'Group Condition'!A43:I129,9,FALSE)</f>
        <v>worse, revert</v>
      </c>
      <c r="E43" t="s">
        <v>336</v>
      </c>
    </row>
    <row r="44" spans="1:5" x14ac:dyDescent="0.3">
      <c r="A44" t="s">
        <v>53</v>
      </c>
      <c r="B44" t="s">
        <v>142</v>
      </c>
      <c r="C44" t="str">
        <f>VLOOKUP(A44,'Group Condition'!A44:I130,9,FALSE)</f>
        <v>worse, revert</v>
      </c>
      <c r="E44" t="s">
        <v>337</v>
      </c>
    </row>
    <row r="45" spans="1:5" hidden="1" x14ac:dyDescent="0.3">
      <c r="A45" t="s">
        <v>72</v>
      </c>
      <c r="B45" t="s">
        <v>161</v>
      </c>
      <c r="C45">
        <f>VLOOKUP(A45,'Group Condition'!A45:I131,9,FALSE)</f>
        <v>0</v>
      </c>
    </row>
    <row r="46" spans="1:5" x14ac:dyDescent="0.3">
      <c r="A46" t="s">
        <v>34</v>
      </c>
      <c r="B46" t="s">
        <v>123</v>
      </c>
      <c r="C46" t="str">
        <f>VLOOKUP(A46,'Group Condition'!A46:I132,9,FALSE)</f>
        <v>worse, revert</v>
      </c>
      <c r="E46" t="s">
        <v>370</v>
      </c>
    </row>
    <row r="47" spans="1:5" hidden="1" x14ac:dyDescent="0.3">
      <c r="A47" t="s">
        <v>65</v>
      </c>
      <c r="B47" t="s">
        <v>154</v>
      </c>
      <c r="C47">
        <f>VLOOKUP(A47,'Group Condition'!A47:I133,9,FALSE)</f>
        <v>0</v>
      </c>
    </row>
    <row r="48" spans="1:5" x14ac:dyDescent="0.3">
      <c r="A48" t="s">
        <v>28</v>
      </c>
      <c r="B48" t="s">
        <v>116</v>
      </c>
      <c r="C48" t="str">
        <f>VLOOKUP(A48,'Group Condition'!A48:I134,9,FALSE)</f>
        <v>worse, revert</v>
      </c>
      <c r="E48" t="s">
        <v>339</v>
      </c>
    </row>
    <row r="49" spans="1:5" hidden="1" x14ac:dyDescent="0.3">
      <c r="A49" t="s">
        <v>67</v>
      </c>
      <c r="B49" t="s">
        <v>156</v>
      </c>
      <c r="C49">
        <f>VLOOKUP(A49,'Group Condition'!A49:I135,9,FALSE)</f>
        <v>0</v>
      </c>
    </row>
    <row r="50" spans="1:5" x14ac:dyDescent="0.3">
      <c r="A50" t="s">
        <v>23</v>
      </c>
      <c r="B50" t="s">
        <v>109</v>
      </c>
      <c r="C50" t="str">
        <f>VLOOKUP(A50,'Group Condition'!A50:I136,9,FALSE)</f>
        <v>worse, revert</v>
      </c>
    </row>
    <row r="51" spans="1:5" x14ac:dyDescent="0.3">
      <c r="A51" t="s">
        <v>47</v>
      </c>
      <c r="B51" t="s">
        <v>136</v>
      </c>
      <c r="C51" t="str">
        <f>VLOOKUP(A51,'Group Condition'!A51:I137,9,FALSE)</f>
        <v>worse, revert</v>
      </c>
      <c r="E51" t="s">
        <v>371</v>
      </c>
    </row>
    <row r="52" spans="1:5" hidden="1" x14ac:dyDescent="0.3">
      <c r="A52" t="s">
        <v>18</v>
      </c>
      <c r="B52" t="s">
        <v>103</v>
      </c>
      <c r="C52">
        <f>VLOOKUP(A52,'Group Condition'!A52:I138,9,FALSE)</f>
        <v>0</v>
      </c>
    </row>
    <row r="53" spans="1:5" hidden="1" x14ac:dyDescent="0.3">
      <c r="A53" t="s">
        <v>50</v>
      </c>
      <c r="B53" t="s">
        <v>139</v>
      </c>
      <c r="C53">
        <f>VLOOKUP(A53,'Group Condition'!A53:I139,9,FALSE)</f>
        <v>0</v>
      </c>
    </row>
    <row r="54" spans="1:5" x14ac:dyDescent="0.3">
      <c r="A54" t="s">
        <v>73</v>
      </c>
      <c r="B54" t="s">
        <v>162</v>
      </c>
      <c r="C54" t="str">
        <f>VLOOKUP(A54,'Group Condition'!A54:I140,9,FALSE)</f>
        <v>crashes early</v>
      </c>
      <c r="E54" t="s">
        <v>342</v>
      </c>
    </row>
    <row r="55" spans="1:5" hidden="1" x14ac:dyDescent="0.3">
      <c r="A55" t="s">
        <v>19</v>
      </c>
      <c r="B55" t="s">
        <v>105</v>
      </c>
      <c r="C55">
        <f>VLOOKUP(A55,'Group Condition'!A55:I141,9,FALSE)</f>
        <v>0</v>
      </c>
    </row>
    <row r="56" spans="1:5" hidden="1" x14ac:dyDescent="0.3">
      <c r="A56" t="s">
        <v>85</v>
      </c>
      <c r="B56" t="s">
        <v>174</v>
      </c>
      <c r="C56">
        <f>VLOOKUP(A56,'Group Condition'!A56:I142,9,FALSE)</f>
        <v>0</v>
      </c>
    </row>
    <row r="57" spans="1:5" hidden="1" x14ac:dyDescent="0.3">
      <c r="A57" t="s">
        <v>82</v>
      </c>
      <c r="B57" t="s">
        <v>171</v>
      </c>
      <c r="C57">
        <f>VLOOKUP(A57,'Group Condition'!A57:I143,9,FALSE)</f>
        <v>0</v>
      </c>
    </row>
    <row r="58" spans="1:5" hidden="1" x14ac:dyDescent="0.3">
      <c r="A58" t="s">
        <v>55</v>
      </c>
      <c r="B58" t="s">
        <v>144</v>
      </c>
      <c r="C58">
        <f>VLOOKUP(A58,'Group Condition'!A58:I144,9,FALSE)</f>
        <v>0</v>
      </c>
    </row>
    <row r="59" spans="1:5" x14ac:dyDescent="0.3">
      <c r="A59" t="s">
        <v>29</v>
      </c>
      <c r="B59" t="s">
        <v>117</v>
      </c>
      <c r="C59" t="str">
        <f>VLOOKUP(A59,'Group Condition'!A59:I145,9,FALSE)</f>
        <v>worse revert</v>
      </c>
      <c r="E59" t="s">
        <v>341</v>
      </c>
    </row>
    <row r="60" spans="1:5" hidden="1" x14ac:dyDescent="0.3">
      <c r="A60" t="s">
        <v>49</v>
      </c>
      <c r="B60" t="s">
        <v>138</v>
      </c>
      <c r="C60">
        <f>VLOOKUP(A60,'Group Condition'!A60:I146,9,FALSE)</f>
        <v>0</v>
      </c>
    </row>
    <row r="61" spans="1:5" x14ac:dyDescent="0.3">
      <c r="A61" t="s">
        <v>70</v>
      </c>
      <c r="B61" t="s">
        <v>159</v>
      </c>
      <c r="C61" t="str">
        <f>VLOOKUP(A61,'Group Condition'!A61:I147,9,FALSE)</f>
        <v>somewhere in middle mum/C</v>
      </c>
      <c r="D61" t="s">
        <v>343</v>
      </c>
      <c r="E61" t="s">
        <v>344</v>
      </c>
    </row>
    <row r="62" spans="1:5" x14ac:dyDescent="0.3">
      <c r="A62" t="s">
        <v>30</v>
      </c>
      <c r="B62" t="s">
        <v>118</v>
      </c>
      <c r="C62" t="str">
        <f>VLOOKUP(A62,'Group Condition'!A62:I148,9,FALSE)</f>
        <v>Too high, revert</v>
      </c>
      <c r="E62" t="s">
        <v>340</v>
      </c>
    </row>
    <row r="63" spans="1:5" hidden="1" x14ac:dyDescent="0.3">
      <c r="A63" t="s">
        <v>89</v>
      </c>
      <c r="B63" t="s">
        <v>178</v>
      </c>
      <c r="C63">
        <f>VLOOKUP(A63,'Group Condition'!A63:I149,9,FALSE)</f>
        <v>0</v>
      </c>
    </row>
    <row r="64" spans="1:5" hidden="1" x14ac:dyDescent="0.3">
      <c r="A64" t="s">
        <v>57</v>
      </c>
      <c r="B64" t="s">
        <v>146</v>
      </c>
      <c r="C64">
        <f>VLOOKUP(A64,'Group Condition'!A64:I150,9,FALSE)</f>
        <v>0</v>
      </c>
    </row>
    <row r="65" spans="1:5" x14ac:dyDescent="0.3">
      <c r="A65" t="s">
        <v>46</v>
      </c>
      <c r="B65" t="s">
        <v>135</v>
      </c>
      <c r="C65" t="str">
        <f>VLOOKUP(A65,'Group Condition'!A65:I151,9,FALSE)</f>
        <v>too high, revert</v>
      </c>
      <c r="D65" t="s">
        <v>311</v>
      </c>
      <c r="E65" t="s">
        <v>338</v>
      </c>
    </row>
    <row r="66" spans="1:5" x14ac:dyDescent="0.3">
      <c r="A66" t="s">
        <v>32</v>
      </c>
      <c r="B66" t="s">
        <v>120</v>
      </c>
      <c r="C66" t="str">
        <f>VLOOKUP(A66,'Group Condition'!A66:I152,9,FALSE)</f>
        <v>lower start, crashes earlier</v>
      </c>
      <c r="D66" t="s">
        <v>345</v>
      </c>
      <c r="E66" t="s">
        <v>316</v>
      </c>
    </row>
    <row r="67" spans="1:5" hidden="1" x14ac:dyDescent="0.3">
      <c r="A67" t="s">
        <v>64</v>
      </c>
      <c r="B67" t="s">
        <v>153</v>
      </c>
      <c r="C67">
        <f>VLOOKUP(A67,'Group Condition'!A67:I153,9,FALSE)</f>
        <v>0</v>
      </c>
    </row>
    <row r="68" spans="1:5" x14ac:dyDescent="0.3">
      <c r="A68" t="s">
        <v>54</v>
      </c>
      <c r="B68" t="s">
        <v>143</v>
      </c>
      <c r="C68" t="str">
        <f>VLOOKUP(A68,'Group Condition'!A68:I154,9,FALSE)</f>
        <v>somewhere in middle</v>
      </c>
      <c r="D68" t="s">
        <v>346</v>
      </c>
      <c r="E68" t="s">
        <v>347</v>
      </c>
    </row>
    <row r="69" spans="1:5" hidden="1" x14ac:dyDescent="0.3">
      <c r="A69" t="s">
        <v>77</v>
      </c>
      <c r="B69" t="s">
        <v>166</v>
      </c>
      <c r="C69">
        <f>VLOOKUP(A69,'Group Condition'!A69:I155,9,FALSE)</f>
        <v>0</v>
      </c>
    </row>
    <row r="70" spans="1:5" hidden="1" x14ac:dyDescent="0.3">
      <c r="A70" t="s">
        <v>86</v>
      </c>
      <c r="B70" t="s">
        <v>175</v>
      </c>
      <c r="C70">
        <f>VLOOKUP(A70,'Group Condition'!A70:I156,9,FALSE)</f>
        <v>0</v>
      </c>
    </row>
    <row r="71" spans="1:5" x14ac:dyDescent="0.3">
      <c r="A71" t="s">
        <v>26</v>
      </c>
      <c r="B71" t="s">
        <v>113</v>
      </c>
      <c r="C71" t="str">
        <f>VLOOKUP(A71,'Group Condition'!A71:I157,9,FALSE)</f>
        <v>somwhere in middle</v>
      </c>
      <c r="E71" t="s">
        <v>316</v>
      </c>
    </row>
    <row r="72" spans="1:5" hidden="1" x14ac:dyDescent="0.3">
      <c r="A72" t="s">
        <v>71</v>
      </c>
      <c r="B72" t="s">
        <v>160</v>
      </c>
      <c r="C72">
        <f>VLOOKUP(A72,'Group Condition'!A72:I158,9,FALSE)</f>
        <v>0</v>
      </c>
    </row>
    <row r="73" spans="1:5" x14ac:dyDescent="0.3">
      <c r="A73" t="s">
        <v>27</v>
      </c>
      <c r="B73" t="s">
        <v>115</v>
      </c>
      <c r="C73" t="str">
        <f>VLOOKUP(A73,'Group Condition'!A73:I159,9,FALSE)</f>
        <v>too low, revert</v>
      </c>
      <c r="E73" t="s">
        <v>348</v>
      </c>
    </row>
    <row r="74" spans="1:5" hidden="1" x14ac:dyDescent="0.3">
      <c r="A74" t="s">
        <v>59</v>
      </c>
      <c r="B74" t="s">
        <v>148</v>
      </c>
      <c r="C74">
        <f>VLOOKUP(A74,'Group Condition'!A74:I160,9,FALSE)</f>
        <v>0</v>
      </c>
    </row>
    <row r="75" spans="1:5" hidden="1" x14ac:dyDescent="0.3">
      <c r="A75" t="s">
        <v>45</v>
      </c>
      <c r="B75" t="s">
        <v>134</v>
      </c>
      <c r="C75">
        <f>VLOOKUP(A75,'Group Condition'!A75:I161,9,FALSE)</f>
        <v>0</v>
      </c>
    </row>
    <row r="76" spans="1:5" x14ac:dyDescent="0.3">
      <c r="A76" t="s">
        <v>44</v>
      </c>
      <c r="B76" t="s">
        <v>133</v>
      </c>
      <c r="C76" t="str">
        <f>VLOOKUP(A76,'Group Condition'!A76:I162,9,FALSE)</f>
        <v>no change, revert</v>
      </c>
      <c r="D76" t="s">
        <v>312</v>
      </c>
      <c r="E76" t="s">
        <v>349</v>
      </c>
    </row>
    <row r="77" spans="1:5" x14ac:dyDescent="0.3">
      <c r="A77" t="s">
        <v>37</v>
      </c>
      <c r="B77" t="s">
        <v>126</v>
      </c>
      <c r="C77" t="str">
        <f>VLOOKUP(A77,'Group Condition'!A77:I163,9,FALSE)</f>
        <v>higher, revert</v>
      </c>
      <c r="D77" t="s">
        <v>313</v>
      </c>
      <c r="E77" t="s">
        <v>372</v>
      </c>
    </row>
    <row r="78" spans="1:5" x14ac:dyDescent="0.3">
      <c r="A78" t="s">
        <v>14</v>
      </c>
      <c r="B78" t="s">
        <v>97</v>
      </c>
      <c r="C78" t="str">
        <f>VLOOKUP(A78,'Group Condition'!A78:I164,9,FALSE)</f>
        <v>worse, revert</v>
      </c>
      <c r="D78" t="s">
        <v>350</v>
      </c>
      <c r="E78" t="s">
        <v>351</v>
      </c>
    </row>
    <row r="79" spans="1:5" x14ac:dyDescent="0.3">
      <c r="A79" t="s">
        <v>38</v>
      </c>
      <c r="B79" t="s">
        <v>127</v>
      </c>
      <c r="C79" t="str">
        <f>VLOOKUP(A79,'Group Condition'!A79:I165,9,FALSE)</f>
        <v>casues crash</v>
      </c>
      <c r="E79" t="s">
        <v>352</v>
      </c>
    </row>
    <row r="80" spans="1:5" x14ac:dyDescent="0.3">
      <c r="A80" t="s">
        <v>33</v>
      </c>
      <c r="B80" t="s">
        <v>121</v>
      </c>
      <c r="C80" t="str">
        <f>VLOOKUP(A80,'Group Condition'!A80:I166,9,FALSE)</f>
        <v>somewhere in middle</v>
      </c>
      <c r="D80" t="s">
        <v>353</v>
      </c>
      <c r="E80" t="s">
        <v>354</v>
      </c>
    </row>
    <row r="81" spans="1:5" hidden="1" x14ac:dyDescent="0.3">
      <c r="A81" t="s">
        <v>60</v>
      </c>
      <c r="B81" t="s">
        <v>149</v>
      </c>
      <c r="C81">
        <f>VLOOKUP(A81,'Group Condition'!A81:I167,9,FALSE)</f>
        <v>0</v>
      </c>
    </row>
    <row r="82" spans="1:5" x14ac:dyDescent="0.3">
      <c r="A82" t="s">
        <v>11</v>
      </c>
      <c r="B82" t="s">
        <v>94</v>
      </c>
      <c r="C82" t="str">
        <f>VLOOKUP(A82,'Group Condition'!A82:I168,9,FALSE)</f>
        <v>worse revert</v>
      </c>
      <c r="E82" t="s">
        <v>357</v>
      </c>
    </row>
    <row r="83" spans="1:5" hidden="1" x14ac:dyDescent="0.3">
      <c r="A83" t="s">
        <v>13</v>
      </c>
      <c r="B83" t="s">
        <v>96</v>
      </c>
      <c r="C83">
        <f>VLOOKUP(A83,'Group Condition'!A83:I169,9,FALSE)</f>
        <v>0</v>
      </c>
    </row>
    <row r="84" spans="1:5" x14ac:dyDescent="0.3">
      <c r="A84" t="s">
        <v>15</v>
      </c>
      <c r="B84" t="s">
        <v>98</v>
      </c>
      <c r="C84" t="str">
        <f>VLOOKUP(A84,'Group Condition'!A84:I170,9,FALSE)</f>
        <v>worse, revert</v>
      </c>
      <c r="E84" t="s">
        <v>358</v>
      </c>
    </row>
    <row r="85" spans="1:5" x14ac:dyDescent="0.3">
      <c r="A85" t="s">
        <v>51</v>
      </c>
      <c r="B85" t="s">
        <v>140</v>
      </c>
      <c r="C85" t="str">
        <f>VLOOKUP(A85,'Group Condition'!A85:I171,9,FALSE)</f>
        <v>maybe worse</v>
      </c>
      <c r="D85" t="s">
        <v>359</v>
      </c>
      <c r="E85" t="s">
        <v>360</v>
      </c>
    </row>
    <row r="86" spans="1:5" x14ac:dyDescent="0.3">
      <c r="A86" t="s">
        <v>16</v>
      </c>
      <c r="B86" t="s">
        <v>99</v>
      </c>
      <c r="C86" t="str">
        <f>VLOOKUP(A86,'Group Condition'!A86:I172,9,FALSE)</f>
        <v>worse, revert</v>
      </c>
      <c r="E86" t="s">
        <v>355</v>
      </c>
    </row>
    <row r="87" spans="1:5" x14ac:dyDescent="0.3">
      <c r="A87" t="s">
        <v>39</v>
      </c>
      <c r="B87" t="s">
        <v>128</v>
      </c>
      <c r="C87" t="str">
        <f>VLOOKUP(A87,'Group Condition'!A87:I173,9,FALSE)</f>
        <v>worse, revert</v>
      </c>
      <c r="E87" t="s">
        <v>356</v>
      </c>
    </row>
    <row r="88" spans="1:5" hidden="1" x14ac:dyDescent="0.3">
      <c r="A88" t="s">
        <v>43</v>
      </c>
      <c r="B88" t="s">
        <v>132</v>
      </c>
      <c r="C88">
        <f>VLOOKUP(A88,'Group Condition'!A88:I174,9,FALSE)</f>
        <v>0</v>
      </c>
    </row>
  </sheetData>
  <autoFilter ref="A1:E88">
    <filterColumn colId="2">
      <filters>
        <filter val="better start, still crash"/>
        <filter val="casues crash"/>
        <filter val="crashes early"/>
        <filter val="decrease early"/>
        <filter val="decrease late, still high"/>
        <filter val="delayed crash, too high"/>
        <filter val="high start, revert"/>
        <filter val="higher start"/>
        <filter val="higher start, revert"/>
        <filter val="higher, revert"/>
        <filter val="lower start"/>
        <filter val="lower start, crashes earlier"/>
        <filter val="maybe worse"/>
        <filter val="no change, mum way up"/>
        <filter val="no change, revert"/>
        <filter val="reduce early"/>
        <filter val="somewhere in middle"/>
        <filter val="somewhere in middle mum/C"/>
        <filter val="somwhere in middle"/>
        <filter val="Too high, revert"/>
        <filter val="too low, revert"/>
        <filter val="too low, revert?"/>
        <filter val="worse"/>
        <filter val="worse revert"/>
        <filter val="worse, mum way up"/>
        <filter val="worse, rever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213</v>
      </c>
      <c r="H1" t="s">
        <v>196</v>
      </c>
      <c r="I1" t="s">
        <v>197</v>
      </c>
      <c r="J1" t="s">
        <v>199</v>
      </c>
      <c r="K1" t="s">
        <v>207</v>
      </c>
      <c r="L1" t="s">
        <v>262</v>
      </c>
      <c r="M1" t="s">
        <v>263</v>
      </c>
    </row>
    <row r="2" spans="1:13" x14ac:dyDescent="0.3">
      <c r="A2" t="s">
        <v>3</v>
      </c>
      <c r="B2" t="s">
        <v>122</v>
      </c>
      <c r="C2">
        <f>VLOOKUP(A2,'Group Condition'!$A$2:$H$88,7,FALSE)</f>
        <v>0</v>
      </c>
      <c r="D2">
        <v>7</v>
      </c>
      <c r="E2" t="s">
        <v>205</v>
      </c>
      <c r="F2" t="s">
        <v>200</v>
      </c>
      <c r="G2" t="s">
        <v>200</v>
      </c>
      <c r="H2" t="s">
        <v>201</v>
      </c>
      <c r="I2" t="s">
        <v>202</v>
      </c>
      <c r="J2" t="s">
        <v>267</v>
      </c>
      <c r="L2" t="s">
        <v>249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265</v>
      </c>
      <c r="I3" t="s">
        <v>266</v>
      </c>
      <c r="J3" t="s">
        <v>268</v>
      </c>
      <c r="L3" t="s">
        <v>250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204</v>
      </c>
      <c r="F9" t="s">
        <v>200</v>
      </c>
      <c r="G9" t="s">
        <v>200</v>
      </c>
      <c r="H9" t="s">
        <v>206</v>
      </c>
      <c r="I9" t="s">
        <v>10</v>
      </c>
      <c r="J9" t="s">
        <v>269</v>
      </c>
      <c r="L9" t="s">
        <v>251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205</v>
      </c>
      <c r="G10" t="s">
        <v>204</v>
      </c>
      <c r="H10" t="s">
        <v>209</v>
      </c>
      <c r="I10" t="s">
        <v>210</v>
      </c>
      <c r="J10" t="s">
        <v>270</v>
      </c>
      <c r="K10" t="s">
        <v>208</v>
      </c>
    </row>
    <row r="11" spans="1:13" x14ac:dyDescent="0.3">
      <c r="A11" t="s">
        <v>40</v>
      </c>
      <c r="B11" t="s">
        <v>129</v>
      </c>
      <c r="C11" t="str">
        <f>VLOOKUP(A11,'Group Condition'!$A$2:$H$88,7,FALSE)</f>
        <v>X</v>
      </c>
      <c r="D11">
        <v>25</v>
      </c>
      <c r="E11" t="s">
        <v>204</v>
      </c>
      <c r="F11" t="s">
        <v>200</v>
      </c>
      <c r="G11" t="s">
        <v>204</v>
      </c>
      <c r="H11" t="s">
        <v>211</v>
      </c>
      <c r="I11" t="s">
        <v>212</v>
      </c>
      <c r="L11" t="s">
        <v>252</v>
      </c>
    </row>
    <row r="12" spans="1:13" hidden="1" x14ac:dyDescent="0.3">
      <c r="A12" t="s">
        <v>66</v>
      </c>
      <c r="B12" t="s">
        <v>155</v>
      </c>
      <c r="C12" t="str">
        <f>VLOOKUP(A12,'Group Condition'!$A$2:$H$88,7,FALSE)</f>
        <v>B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 t="str">
        <f>VLOOKUP(A14,'Group Condition'!$A$2:$H$88,7,FALSE)</f>
        <v>X</v>
      </c>
    </row>
    <row r="15" spans="1:13" hidden="1" x14ac:dyDescent="0.3">
      <c r="A15" t="s">
        <v>68</v>
      </c>
      <c r="B15" t="s">
        <v>157</v>
      </c>
      <c r="C15" t="str">
        <f>VLOOKUP(A15,'Group Condition'!$A$2:$H$88,7,FALSE)</f>
        <v>B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205</v>
      </c>
      <c r="G17" t="s">
        <v>204</v>
      </c>
      <c r="H17" t="s">
        <v>215</v>
      </c>
      <c r="I17" t="s">
        <v>202</v>
      </c>
      <c r="K17" t="s">
        <v>214</v>
      </c>
      <c r="L17" t="s">
        <v>253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216</v>
      </c>
      <c r="I19" t="s">
        <v>217</v>
      </c>
      <c r="L19" t="s">
        <v>254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205</v>
      </c>
      <c r="G20" t="s">
        <v>204</v>
      </c>
      <c r="H20" t="s">
        <v>218</v>
      </c>
      <c r="I20" t="s">
        <v>10</v>
      </c>
      <c r="L20" t="s">
        <v>258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219</v>
      </c>
      <c r="F21" t="s">
        <v>219</v>
      </c>
      <c r="G21" t="s">
        <v>219</v>
      </c>
      <c r="H21" t="s">
        <v>220</v>
      </c>
      <c r="I21" t="s">
        <v>221</v>
      </c>
      <c r="L21" t="s">
        <v>255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205</v>
      </c>
      <c r="G25" t="s">
        <v>204</v>
      </c>
      <c r="H25" t="s">
        <v>78</v>
      </c>
      <c r="I25" t="s">
        <v>222</v>
      </c>
      <c r="L25" t="s">
        <v>256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Condition'!$A$2:$H$88,7,FALSE)</f>
        <v>0</v>
      </c>
      <c r="D27">
        <v>49</v>
      </c>
      <c r="E27" t="s">
        <v>219</v>
      </c>
      <c r="F27" t="s">
        <v>219</v>
      </c>
      <c r="G27" t="s">
        <v>219</v>
      </c>
      <c r="H27" t="s">
        <v>223</v>
      </c>
      <c r="I27" t="s">
        <v>224</v>
      </c>
      <c r="L27" t="s">
        <v>257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Condition'!$A$2:$H$88,7,FALSE)</f>
        <v>B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 t="str">
        <f>VLOOKUP(A35,'Group Condition'!$A$2:$H$88,7,FALSE)</f>
        <v>X</v>
      </c>
      <c r="D35">
        <v>28</v>
      </c>
      <c r="E35" t="s">
        <v>205</v>
      </c>
      <c r="F35" t="s">
        <v>205</v>
      </c>
      <c r="G35" t="s">
        <v>200</v>
      </c>
      <c r="H35" t="s">
        <v>226</v>
      </c>
      <c r="I35" t="s">
        <v>227</v>
      </c>
      <c r="K35" t="s">
        <v>225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 t="str">
        <f>VLOOKUP(A39,'Group Condition'!$A$2:$H$88,7,FALSE)</f>
        <v>X</v>
      </c>
      <c r="D39">
        <v>5</v>
      </c>
      <c r="E39" t="s">
        <v>219</v>
      </c>
      <c r="F39" t="s">
        <v>219</v>
      </c>
      <c r="G39" t="s">
        <v>219</v>
      </c>
      <c r="H39" t="s">
        <v>228</v>
      </c>
      <c r="I39" t="s">
        <v>229</v>
      </c>
    </row>
    <row r="40" spans="1:12" x14ac:dyDescent="0.3">
      <c r="A40" t="s">
        <v>84</v>
      </c>
      <c r="B40" t="s">
        <v>173</v>
      </c>
      <c r="C40" t="str">
        <f>VLOOKUP(A40,'Group Condition'!$A$2:$H$88,7,FALSE)</f>
        <v>X</v>
      </c>
      <c r="D40">
        <v>5</v>
      </c>
      <c r="E40" t="s">
        <v>219</v>
      </c>
      <c r="F40" t="s">
        <v>219</v>
      </c>
      <c r="G40" t="s">
        <v>219</v>
      </c>
      <c r="H40" t="s">
        <v>230</v>
      </c>
      <c r="I40" t="s">
        <v>231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>
        <f>VLOOKUP(A42,'Group Condition'!$A$2:$H$88,7,FALSE)</f>
        <v>0</v>
      </c>
    </row>
    <row r="43" spans="1:12" hidden="1" x14ac:dyDescent="0.3">
      <c r="A43" t="s">
        <v>24</v>
      </c>
      <c r="B43" t="s">
        <v>111</v>
      </c>
      <c r="C43" t="str">
        <f>VLOOKUP(A43,'Group Condition'!$A$2:$H$88,7,FALSE)</f>
        <v>X</v>
      </c>
      <c r="D43">
        <v>10</v>
      </c>
      <c r="E43" t="s">
        <v>200</v>
      </c>
      <c r="F43" t="s">
        <v>200</v>
      </c>
      <c r="G43" t="s">
        <v>204</v>
      </c>
      <c r="H43" t="s">
        <v>232</v>
      </c>
      <c r="I43" t="s">
        <v>233</v>
      </c>
      <c r="J43" t="s">
        <v>234</v>
      </c>
      <c r="L43" t="s">
        <v>259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>
        <f>VLOOKUP(A45,'Group Condition'!$A$2:$H$88,7,FALSE)</f>
        <v>0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hidden="1" x14ac:dyDescent="0.3">
      <c r="A47" t="s">
        <v>65</v>
      </c>
      <c r="B47" t="s">
        <v>154</v>
      </c>
      <c r="C47" t="str">
        <f>VLOOKUP(A47,'Group Condition'!$A$2:$H$88,7,FALSE)</f>
        <v>B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Condition'!$A$2:$H$88,7,FALSE)</f>
        <v>B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>
        <f>VLOOKUP(A54,'Group Condition'!$A$2:$H$88,7,FALSE)</f>
        <v>0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hidden="1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219</v>
      </c>
      <c r="F61" t="s">
        <v>219</v>
      </c>
      <c r="G61" t="s">
        <v>219</v>
      </c>
      <c r="H61" t="s">
        <v>235</v>
      </c>
      <c r="I61" t="s">
        <v>236</v>
      </c>
      <c r="J61" t="s">
        <v>237</v>
      </c>
      <c r="L61" t="s">
        <v>260</v>
      </c>
    </row>
    <row r="62" spans="1:12" hidden="1" x14ac:dyDescent="0.3">
      <c r="A62" t="s">
        <v>30</v>
      </c>
      <c r="B62" t="s">
        <v>118</v>
      </c>
      <c r="C62">
        <f>VLOOKUP(A62,'Group Condition'!$A$2:$H$88,7,FALSE)</f>
        <v>0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9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238</v>
      </c>
      <c r="I66" t="s">
        <v>202</v>
      </c>
    </row>
    <row r="67" spans="1:9" hidden="1" x14ac:dyDescent="0.3">
      <c r="A67" t="s">
        <v>64</v>
      </c>
      <c r="B67" t="s">
        <v>153</v>
      </c>
      <c r="C67" t="str">
        <f>VLOOKUP(A67,'Group Condition'!$A$2:$H$88,7,FALSE)</f>
        <v>B</v>
      </c>
    </row>
    <row r="68" spans="1:9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9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9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9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205</v>
      </c>
      <c r="G77" t="s">
        <v>205</v>
      </c>
      <c r="H77" t="s">
        <v>239</v>
      </c>
      <c r="I77" t="s">
        <v>240</v>
      </c>
    </row>
    <row r="78" spans="1:9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205</v>
      </c>
      <c r="G78" t="s">
        <v>205</v>
      </c>
      <c r="H78" t="s">
        <v>241</v>
      </c>
      <c r="I78" t="s">
        <v>242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243</v>
      </c>
      <c r="H80" t="s">
        <v>232</v>
      </c>
      <c r="I80" t="s">
        <v>244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>
        <f>VLOOKUP(A82,'Group Condition'!$A$2:$H$88,7,FALSE)</f>
        <v>0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245</v>
      </c>
      <c r="I83" t="s">
        <v>246</v>
      </c>
      <c r="J83" t="s">
        <v>247</v>
      </c>
      <c r="L83" t="s">
        <v>261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>
        <f>VLOOKUP(A86,'Group Condition'!$A$2:$H$88,7,FALSE)</f>
        <v>0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I32" activePane="bottomRight" state="frozen"/>
      <selection pane="topRight" activeCell="E1" sqref="E1"/>
      <selection pane="bottomLeft" activeCell="A2" sqref="A2"/>
      <selection pane="bottomRight" activeCell="J60" sqref="J60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274</v>
      </c>
      <c r="I1" s="3" t="s">
        <v>248</v>
      </c>
      <c r="J1" s="3" t="s">
        <v>303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 t="str">
        <f>VLOOKUP(A2,'Group Condition'!$A$2:$I$88,9,FALSE)</f>
        <v>decrease early</v>
      </c>
      <c r="E2" s="6">
        <v>45700000</v>
      </c>
      <c r="F2" s="7">
        <v>1001094433</v>
      </c>
      <c r="G2" s="11">
        <f>F2*1.25</f>
        <v>1251368041.25</v>
      </c>
    </row>
    <row r="3" spans="1:16" ht="16.2" thickBot="1" x14ac:dyDescent="0.35">
      <c r="A3" s="7" t="s">
        <v>4</v>
      </c>
      <c r="B3" s="3" t="s">
        <v>102</v>
      </c>
      <c r="C3" s="7">
        <v>20527442.649999999</v>
      </c>
      <c r="D3" s="7" t="str">
        <f>VLOOKUP(A3,'Group Condition'!$A$2:$I$88,9,FALSE)</f>
        <v>crashes early</v>
      </c>
      <c r="E3" s="6">
        <v>6384375</v>
      </c>
      <c r="F3" s="6"/>
      <c r="G3" s="11"/>
      <c r="J3" s="3">
        <v>10000000</v>
      </c>
    </row>
    <row r="4" spans="1:16" ht="16.2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7">
        <v>114181041.2</v>
      </c>
    </row>
    <row r="5" spans="1:16" ht="16.2" thickBot="1" x14ac:dyDescent="0.35">
      <c r="A5" s="7" t="s">
        <v>6</v>
      </c>
      <c r="B5" s="3" t="s">
        <v>104</v>
      </c>
      <c r="C5" s="7">
        <v>15816.31169</v>
      </c>
      <c r="D5" s="7">
        <f>VLOOKUP(A5,'Group Condition'!$A$2:$I$88,9,FALSE)</f>
        <v>0</v>
      </c>
      <c r="E5" s="6">
        <v>175816.31169</v>
      </c>
      <c r="F5" s="6"/>
      <c r="G5" s="11"/>
    </row>
    <row r="6" spans="1:16" ht="16.2" thickBot="1" x14ac:dyDescent="0.35">
      <c r="A6" s="7" t="s">
        <v>7</v>
      </c>
      <c r="B6" s="3" t="s">
        <v>114</v>
      </c>
      <c r="C6" s="7">
        <v>16477555.609999999</v>
      </c>
      <c r="D6" s="7">
        <f>VLOOKUP(A6,'Group Condition'!$A$2:$I$88,9,FALSE)</f>
        <v>0</v>
      </c>
      <c r="E6" s="6">
        <v>993066.96089999995</v>
      </c>
      <c r="F6" s="6"/>
      <c r="G6" s="17">
        <f>C6*0.75</f>
        <v>12358166.7075</v>
      </c>
      <c r="K6" s="11"/>
      <c r="M6" s="11"/>
    </row>
    <row r="7" spans="1:16" ht="16.2" thickBot="1" x14ac:dyDescent="0.35">
      <c r="A7" s="7" t="s">
        <v>8</v>
      </c>
      <c r="B7" s="3" t="s">
        <v>101</v>
      </c>
      <c r="C7" s="7">
        <v>254421.22440000001</v>
      </c>
      <c r="D7" s="7" t="str">
        <f>VLOOKUP(A7,'Group Condition'!$A$2:$I$88,9,FALSE)</f>
        <v>decrease late, still high</v>
      </c>
      <c r="E7" s="6">
        <v>150000</v>
      </c>
      <c r="F7" s="6">
        <v>100000</v>
      </c>
      <c r="G7" s="16">
        <v>200000</v>
      </c>
    </row>
    <row r="8" spans="1:16" ht="16.2" thickBot="1" x14ac:dyDescent="0.35">
      <c r="A8" s="7" t="s">
        <v>9</v>
      </c>
      <c r="B8" s="3" t="s">
        <v>93</v>
      </c>
      <c r="C8" s="8">
        <v>229000000000</v>
      </c>
      <c r="D8" s="7" t="str">
        <f>VLOOKUP(A8,'Group Condition'!$A$2:$I$88,9,FALSE)</f>
        <v>no change, revert</v>
      </c>
      <c r="E8" s="6">
        <v>2000000000000</v>
      </c>
      <c r="F8" s="6"/>
      <c r="G8" s="11"/>
    </row>
    <row r="9" spans="1:16" ht="16.2" thickBot="1" x14ac:dyDescent="0.35">
      <c r="A9" s="7" t="s">
        <v>25</v>
      </c>
      <c r="B9" s="3" t="s">
        <v>112</v>
      </c>
      <c r="C9" s="7">
        <v>32122718.550000001</v>
      </c>
      <c r="D9" s="7" t="str">
        <f>VLOOKUP(A9,'Group Condition'!$A$2:$I$88,9,FALSE)</f>
        <v>no change, revert</v>
      </c>
      <c r="E9" s="6">
        <v>321227180.55000001</v>
      </c>
      <c r="F9" s="6"/>
      <c r="G9" s="11"/>
      <c r="H9" s="17">
        <v>32122718.550000001</v>
      </c>
      <c r="K9" s="11"/>
      <c r="M9" s="11"/>
      <c r="O9" s="11"/>
    </row>
    <row r="10" spans="1:16" ht="16.2" thickBot="1" x14ac:dyDescent="0.35">
      <c r="A10" s="7" t="s">
        <v>35</v>
      </c>
      <c r="B10" s="3" t="s">
        <v>124</v>
      </c>
      <c r="C10" s="7">
        <v>2123.8950410000002</v>
      </c>
      <c r="D10" s="7" t="str">
        <f>VLOOKUP(A10,'Group Condition'!$A$2:$I$88,9,FALSE)</f>
        <v>worse, revert</v>
      </c>
      <c r="E10" s="6">
        <v>2123.8950410000002</v>
      </c>
      <c r="F10" s="6"/>
      <c r="G10" s="11"/>
      <c r="I10" s="3">
        <v>5000</v>
      </c>
      <c r="J10" s="3">
        <v>50000</v>
      </c>
    </row>
    <row r="11" spans="1:16" ht="16.2" thickBot="1" x14ac:dyDescent="0.35">
      <c r="A11" s="7" t="s">
        <v>40</v>
      </c>
      <c r="B11" s="3" t="s">
        <v>129</v>
      </c>
      <c r="C11" s="7">
        <v>74822.192989999996</v>
      </c>
      <c r="D11" s="7" t="str">
        <f>VLOOKUP(A11,'Group Condition'!$A$2:$I$88,9,FALSE)</f>
        <v>better start, still crash</v>
      </c>
      <c r="E11" s="6">
        <v>74822.192989999996</v>
      </c>
      <c r="F11" s="6"/>
      <c r="G11" s="11"/>
      <c r="K11" s="11"/>
      <c r="M11" s="11"/>
      <c r="O11" s="11"/>
    </row>
    <row r="12" spans="1:16" ht="16.2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>
        <v>235</v>
      </c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31</v>
      </c>
      <c r="B14" s="3" t="s">
        <v>119</v>
      </c>
      <c r="C14" s="7">
        <v>1718757.3940000001</v>
      </c>
      <c r="D14" s="7" t="str">
        <f>VLOOKUP(A14,'Group Condition'!$A$2:$I$88,9,FALSE)</f>
        <v>delayed crash, too high</v>
      </c>
      <c r="E14" s="6">
        <v>1718757.3940000001</v>
      </c>
      <c r="F14" s="6">
        <f>E14*0.5</f>
        <v>859378.69700000004</v>
      </c>
      <c r="G14" s="16">
        <v>1000000</v>
      </c>
    </row>
    <row r="15" spans="1:16" ht="16.2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12</v>
      </c>
      <c r="B16" s="3" t="s">
        <v>95</v>
      </c>
      <c r="C16" s="7">
        <v>2124041.1490000002</v>
      </c>
      <c r="D16" s="7" t="str">
        <f>VLOOKUP(A16,'Group Condition'!$A$2:$I$88,9,FALSE)</f>
        <v>higher start, revert</v>
      </c>
      <c r="E16" s="6">
        <v>2124041.1490000002</v>
      </c>
      <c r="F16" s="6"/>
      <c r="G16" s="16">
        <f>E16*1.25</f>
        <v>2655051.4362500003</v>
      </c>
      <c r="K16" s="5"/>
      <c r="M16" s="5"/>
      <c r="O16" s="5"/>
      <c r="P16" s="5"/>
    </row>
    <row r="17" spans="1:16" ht="16.2" thickBot="1" x14ac:dyDescent="0.35">
      <c r="A17" s="7" t="s">
        <v>22</v>
      </c>
      <c r="B17" s="3" t="s">
        <v>108</v>
      </c>
      <c r="C17" s="7">
        <v>21996106.07</v>
      </c>
      <c r="D17" s="7" t="str">
        <f>VLOOKUP(A17,'Group Condition'!$A$2:$I$88,9,FALSE)</f>
        <v>high start, revert</v>
      </c>
      <c r="E17" s="6">
        <v>4000000</v>
      </c>
      <c r="F17" s="6"/>
      <c r="G17" s="11">
        <v>10000000</v>
      </c>
      <c r="K17" s="5"/>
      <c r="M17" s="5"/>
      <c r="O17" s="5"/>
    </row>
    <row r="18" spans="1:16" ht="16.2" thickBot="1" x14ac:dyDescent="0.35">
      <c r="A18" s="7" t="s">
        <v>36</v>
      </c>
      <c r="B18" s="3" t="s">
        <v>125</v>
      </c>
      <c r="C18" s="7">
        <v>129309.07709999999</v>
      </c>
      <c r="D18" s="7" t="str">
        <f>VLOOKUP(A18,'Group Condition'!$A$2:$I$88,9,FALSE)</f>
        <v>lower start</v>
      </c>
      <c r="E18" s="6">
        <v>100000</v>
      </c>
      <c r="F18" s="6">
        <f>E18*0.75</f>
        <v>75000</v>
      </c>
      <c r="G18" s="15">
        <v>100000</v>
      </c>
      <c r="J18" s="3">
        <v>1000000</v>
      </c>
      <c r="M18" s="5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H19" s="18"/>
      <c r="M19" s="5"/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 t="str">
        <f>VLOOKUP(A20,'Group Condition'!$A$2:$I$88,9,FALSE)</f>
        <v>higher start</v>
      </c>
      <c r="E20" s="6">
        <v>49700000</v>
      </c>
      <c r="F20" s="6"/>
      <c r="G20" s="11">
        <v>100000000</v>
      </c>
      <c r="J20" s="3">
        <v>150000000</v>
      </c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>
        <f>VLOOKUP(A21,'Group Condition'!$A$2:$I$88,9,FALSE)</f>
        <v>0</v>
      </c>
      <c r="E21" s="6">
        <v>3.5000000000000003E-2</v>
      </c>
      <c r="F21" s="6">
        <f>0.02</f>
        <v>0.02</v>
      </c>
      <c r="G21" s="11"/>
      <c r="H21" s="4">
        <v>0.01</v>
      </c>
    </row>
    <row r="22" spans="1:16" ht="16.2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>
        <v>500000</v>
      </c>
    </row>
    <row r="23" spans="1:16" ht="16.2" thickBot="1" x14ac:dyDescent="0.35">
      <c r="A23" s="7" t="s">
        <v>52</v>
      </c>
      <c r="B23" s="3" t="s">
        <v>141</v>
      </c>
      <c r="C23" s="7">
        <v>15150975.09</v>
      </c>
      <c r="D23" s="7">
        <f>VLOOKUP(A23,'Group Condition'!$A$2:$I$88,9,FALSE)</f>
        <v>0</v>
      </c>
      <c r="E23" s="6">
        <v>15150975.09</v>
      </c>
      <c r="F23" s="6"/>
      <c r="G23" s="11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 t="str">
        <f>VLOOKUP(A24,'Group Condition'!$A$2:$I$88,9,FALSE)</f>
        <v>reduce early</v>
      </c>
      <c r="E24" s="6">
        <v>3.5000000000000003E-2</v>
      </c>
      <c r="F24" s="6">
        <v>0.02</v>
      </c>
      <c r="G24" s="11"/>
      <c r="H24" s="4">
        <v>0.01</v>
      </c>
      <c r="O24" s="5"/>
      <c r="P24" s="5"/>
    </row>
    <row r="25" spans="1:16" ht="16.2" thickBot="1" x14ac:dyDescent="0.35">
      <c r="A25" s="7" t="s">
        <v>10</v>
      </c>
      <c r="B25" s="3" t="s">
        <v>92</v>
      </c>
      <c r="C25" s="7">
        <v>932233758.39999998</v>
      </c>
      <c r="D25" s="7" t="str">
        <f>VLOOKUP(A25,'Group Condition'!$A$2:$I$88,9,FALSE)</f>
        <v>no change, revert</v>
      </c>
      <c r="E25" s="6">
        <v>532233758.39999998</v>
      </c>
      <c r="F25" s="6"/>
      <c r="G25" s="11"/>
      <c r="J25" s="7">
        <v>932233758.39999998</v>
      </c>
    </row>
    <row r="26" spans="1:16" ht="16.2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7">
        <v>749.83099549999997</v>
      </c>
    </row>
    <row r="27" spans="1:16" ht="16.2" thickBot="1" x14ac:dyDescent="0.35">
      <c r="A27" s="7" t="s">
        <v>21</v>
      </c>
      <c r="B27" s="3" t="s">
        <v>107</v>
      </c>
      <c r="C27" s="7">
        <v>4986608.142</v>
      </c>
      <c r="D27" s="7" t="str">
        <f>VLOOKUP(A27,'Group Condition'!$A$2:$I$88,9,FALSE)</f>
        <v>too low, revert?</v>
      </c>
      <c r="E27" s="6">
        <v>4986608.142</v>
      </c>
      <c r="F27" s="6"/>
      <c r="G27" s="11"/>
    </row>
    <row r="28" spans="1:16" ht="16.2" thickBot="1" x14ac:dyDescent="0.35">
      <c r="A28" s="7" t="s">
        <v>41</v>
      </c>
      <c r="B28" s="3" t="s">
        <v>130</v>
      </c>
      <c r="C28" s="7">
        <v>174418341.5</v>
      </c>
      <c r="D28" s="7" t="str">
        <f>VLOOKUP(A28,'Group Condition'!$A$2:$I$88,9,FALSE)</f>
        <v>Too high, revert</v>
      </c>
      <c r="E28" s="6">
        <v>7850000</v>
      </c>
      <c r="F28" s="6"/>
      <c r="G28" s="11"/>
      <c r="H28" s="18"/>
    </row>
    <row r="29" spans="1:16" ht="16.2" thickBot="1" x14ac:dyDescent="0.35">
      <c r="A29" s="7" t="s">
        <v>24</v>
      </c>
      <c r="B29" s="3" t="s">
        <v>111</v>
      </c>
      <c r="C29" s="7">
        <v>432544359.30000001</v>
      </c>
      <c r="D29" s="7" t="str">
        <f>VLOOKUP(A29,'Group Condition'!$A$2:$I$88,9,FALSE)</f>
        <v>worse, revert</v>
      </c>
      <c r="E29" s="6">
        <v>2430000</v>
      </c>
      <c r="F29" s="6"/>
      <c r="G29" s="11"/>
      <c r="H29" s="17">
        <v>432544359.30000001</v>
      </c>
      <c r="O29" s="5"/>
    </row>
    <row r="30" spans="1:16" ht="16.2" thickBot="1" x14ac:dyDescent="0.35">
      <c r="A30" s="7" t="s">
        <v>53</v>
      </c>
      <c r="B30" s="3" t="s">
        <v>142</v>
      </c>
      <c r="C30" s="7">
        <v>4108787.665</v>
      </c>
      <c r="D30" s="7" t="str">
        <f>VLOOKUP(A30,'Group Condition'!$A$2:$I$88,9,FALSE)</f>
        <v>worse, revert</v>
      </c>
      <c r="E30" s="6">
        <v>328703</v>
      </c>
      <c r="F30" s="6"/>
      <c r="G30" s="11"/>
      <c r="O30" s="5"/>
    </row>
    <row r="31" spans="1:16" ht="16.2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 t="str">
        <f>VLOOKUP(A32,'Group Condition'!$A$2:$I$88,9,FALSE)</f>
        <v>worse, revert</v>
      </c>
      <c r="E32" s="6">
        <v>22940055.34</v>
      </c>
      <c r="F32" s="6"/>
      <c r="G32" s="11"/>
    </row>
    <row r="33" spans="1:16" ht="16.2" thickBot="1" x14ac:dyDescent="0.35">
      <c r="A33" s="7" t="s">
        <v>28</v>
      </c>
      <c r="B33" s="3" t="s">
        <v>116</v>
      </c>
      <c r="C33" s="7">
        <v>19201175.25</v>
      </c>
      <c r="D33" s="7" t="str">
        <f>VLOOKUP(A33,'Group Condition'!$A$2:$I$88,9,FALSE)</f>
        <v>worse, revert</v>
      </c>
      <c r="E33" s="6">
        <v>49069.656669999997</v>
      </c>
      <c r="F33" s="6"/>
      <c r="G33" s="11"/>
    </row>
    <row r="34" spans="1:16" ht="16.2" thickBot="1" x14ac:dyDescent="0.35">
      <c r="A34" s="7" t="s">
        <v>23</v>
      </c>
      <c r="B34" s="3" t="s">
        <v>109</v>
      </c>
      <c r="C34" s="7">
        <v>34847060.600000001</v>
      </c>
      <c r="D34" s="7" t="str">
        <f>VLOOKUP(A34,'Group Condition'!$A$2:$I$88,9,FALSE)</f>
        <v>worse, revert</v>
      </c>
      <c r="E34" s="6">
        <v>1742353</v>
      </c>
      <c r="F34" s="6"/>
      <c r="G34" s="11"/>
    </row>
    <row r="35" spans="1:16" ht="16.2" thickBot="1" x14ac:dyDescent="0.35">
      <c r="A35" s="7" t="s">
        <v>47</v>
      </c>
      <c r="B35" s="3" t="s">
        <v>136</v>
      </c>
      <c r="C35" s="7">
        <v>554.64984700000002</v>
      </c>
      <c r="D35" s="7" t="str">
        <f>VLOOKUP(A35,'Group Condition'!$A$2:$I$88,9,FALSE)</f>
        <v>worse, revert</v>
      </c>
      <c r="E35" s="6">
        <v>110.9</v>
      </c>
      <c r="F35" s="6"/>
      <c r="G35" s="11"/>
    </row>
    <row r="36" spans="1:16" ht="16.2" thickBot="1" x14ac:dyDescent="0.35">
      <c r="A36" s="7" t="s">
        <v>18</v>
      </c>
      <c r="B36" s="3" t="s">
        <v>103</v>
      </c>
      <c r="C36" s="7">
        <v>17230050.359999999</v>
      </c>
      <c r="D36" s="7">
        <f>VLOOKUP(A36,'Group Condition'!$A$2:$I$88,9,FALSE)</f>
        <v>0</v>
      </c>
      <c r="E36" s="6">
        <v>8500000</v>
      </c>
      <c r="F36" s="6"/>
      <c r="G36" s="11">
        <v>10000000</v>
      </c>
      <c r="O36" s="5"/>
    </row>
    <row r="37" spans="1:16" ht="16.2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thickBot="1" x14ac:dyDescent="0.35">
      <c r="A38" s="7" t="s">
        <v>73</v>
      </c>
      <c r="B38" s="3" t="s">
        <v>162</v>
      </c>
      <c r="C38" s="7">
        <v>0.05</v>
      </c>
      <c r="D38" s="7" t="str">
        <f>VLOOKUP(A38,'Group Condition'!$A$2:$I$88,9,FALSE)</f>
        <v>crashes early</v>
      </c>
      <c r="E38" s="6">
        <v>0.05</v>
      </c>
      <c r="F38" s="6"/>
      <c r="G38" s="11"/>
    </row>
    <row r="39" spans="1:16" ht="16.2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thickBot="1" x14ac:dyDescent="0.35">
      <c r="A41" s="7" t="s">
        <v>29</v>
      </c>
      <c r="B41" s="3" t="s">
        <v>117</v>
      </c>
      <c r="C41" s="7">
        <v>15779070.359999999</v>
      </c>
      <c r="D41" s="7" t="str">
        <f>VLOOKUP(A41,'Group Condition'!$A$2:$I$88,9,FALSE)</f>
        <v>worse revert</v>
      </c>
      <c r="E41" s="6">
        <v>1540000</v>
      </c>
      <c r="F41" s="6"/>
      <c r="G41" s="11"/>
    </row>
    <row r="42" spans="1:16" ht="16.2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thickBot="1" x14ac:dyDescent="0.35">
      <c r="A43" s="7" t="s">
        <v>30</v>
      </c>
      <c r="B43" s="3" t="s">
        <v>118</v>
      </c>
      <c r="C43" s="7">
        <v>24854569.199999999</v>
      </c>
      <c r="D43" s="7" t="str">
        <f>VLOOKUP(A43,'Group Condition'!$A$2:$I$88,9,FALSE)</f>
        <v>Too high, revert</v>
      </c>
      <c r="E43" s="6">
        <v>3521063.9419999998</v>
      </c>
      <c r="F43" s="6"/>
      <c r="G43" s="11"/>
    </row>
    <row r="44" spans="1:16" ht="16.2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>
        <v>53</v>
      </c>
    </row>
    <row r="45" spans="1:16" ht="16.2" thickBot="1" x14ac:dyDescent="0.35">
      <c r="A45" s="7" t="s">
        <v>46</v>
      </c>
      <c r="B45" s="3" t="s">
        <v>135</v>
      </c>
      <c r="C45" s="7">
        <v>16705.027440000002</v>
      </c>
      <c r="D45" s="7" t="str">
        <f>VLOOKUP(A45,'Group Condition'!$A$2:$I$88,9,FALSE)</f>
        <v>too high, revert</v>
      </c>
      <c r="E45" s="6">
        <v>75000</v>
      </c>
      <c r="F45" s="6"/>
      <c r="G45" s="7">
        <v>16705.027440000002</v>
      </c>
      <c r="P45" s="5"/>
    </row>
    <row r="46" spans="1:16" ht="16.2" thickBot="1" x14ac:dyDescent="0.35">
      <c r="A46" s="7" t="s">
        <v>32</v>
      </c>
      <c r="B46" s="3" t="s">
        <v>120</v>
      </c>
      <c r="C46" s="7">
        <v>5700290.8640000001</v>
      </c>
      <c r="D46" s="7" t="str">
        <f>VLOOKUP(A46,'Group Condition'!$A$2:$I$88,9,FALSE)</f>
        <v>lower start, crashes earlier</v>
      </c>
      <c r="E46" s="6">
        <v>5700290.8640000001</v>
      </c>
      <c r="F46" s="6"/>
      <c r="G46" s="11"/>
      <c r="J46" s="3">
        <f>C46*1.5</f>
        <v>8550436.2960000001</v>
      </c>
    </row>
    <row r="47" spans="1:16" ht="16.2" thickBot="1" x14ac:dyDescent="0.35">
      <c r="A47" s="7" t="s">
        <v>54</v>
      </c>
      <c r="B47" s="3" t="s">
        <v>143</v>
      </c>
      <c r="C47" s="7">
        <v>10723808.939999999</v>
      </c>
      <c r="D47" s="7" t="str">
        <f>VLOOKUP(A47,'Group Condition'!$A$2:$I$88,9,FALSE)</f>
        <v>somewhere in middle</v>
      </c>
      <c r="E47" s="6">
        <v>357460.29800000001</v>
      </c>
      <c r="F47" s="6"/>
      <c r="G47" s="7">
        <v>10723808.939999999</v>
      </c>
    </row>
    <row r="48" spans="1:16" ht="16.2" thickBot="1" x14ac:dyDescent="0.35">
      <c r="A48" s="7" t="s">
        <v>26</v>
      </c>
      <c r="B48" s="3" t="s">
        <v>113</v>
      </c>
      <c r="C48" s="7">
        <v>2957397.3650000002</v>
      </c>
      <c r="D48" s="7" t="str">
        <f>VLOOKUP(A48,'Group Condition'!$A$2:$I$88,9,FALSE)</f>
        <v>somwhere in middle</v>
      </c>
      <c r="E48" s="6">
        <v>4928995.608</v>
      </c>
      <c r="F48" s="6"/>
      <c r="G48" s="7">
        <v>2957397.3650000002</v>
      </c>
      <c r="J48" s="3">
        <f>G48*1.5</f>
        <v>4436096.0475000003</v>
      </c>
    </row>
    <row r="49" spans="1:15" ht="16.2" thickBot="1" x14ac:dyDescent="0.35">
      <c r="A49" s="7" t="s">
        <v>27</v>
      </c>
      <c r="B49" s="3" t="s">
        <v>115</v>
      </c>
      <c r="C49" s="7">
        <v>361154520.60000002</v>
      </c>
      <c r="D49" s="7" t="str">
        <f>VLOOKUP(A49,'Group Condition'!$A$2:$I$88,9,FALSE)</f>
        <v>too low, revert</v>
      </c>
      <c r="E49" s="6">
        <v>72230904</v>
      </c>
      <c r="F49" s="6"/>
      <c r="G49" s="7">
        <v>361154520.60000002</v>
      </c>
      <c r="J49" s="7">
        <f>C49*5</f>
        <v>1805772603</v>
      </c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>
        <f>VLOOKUP(A50,'Group Condition'!$A$2:$I$88,9,FALSE)</f>
        <v>0</v>
      </c>
      <c r="E50" s="6">
        <v>7496.955054</v>
      </c>
      <c r="F50" s="6">
        <v>10000</v>
      </c>
      <c r="G50" s="7">
        <v>7496.955054</v>
      </c>
      <c r="O50" s="5"/>
    </row>
    <row r="51" spans="1:15" ht="16.2" thickBot="1" x14ac:dyDescent="0.35">
      <c r="A51" s="7" t="s">
        <v>45</v>
      </c>
      <c r="B51" s="3" t="s">
        <v>134</v>
      </c>
      <c r="C51" s="7">
        <v>358999.37920000002</v>
      </c>
      <c r="D51" s="7">
        <f>VLOOKUP(A51,'Group Condition'!$A$2:$I$88,9,FALSE)</f>
        <v>0</v>
      </c>
      <c r="E51" s="6">
        <v>250000</v>
      </c>
      <c r="F51" s="6">
        <v>200000</v>
      </c>
      <c r="G51" s="15">
        <v>250000</v>
      </c>
    </row>
    <row r="52" spans="1:15" ht="16.2" thickBot="1" x14ac:dyDescent="0.35">
      <c r="A52" s="7" t="s">
        <v>44</v>
      </c>
      <c r="B52" s="3" t="s">
        <v>133</v>
      </c>
      <c r="C52" s="7">
        <v>352590040.69999999</v>
      </c>
      <c r="D52" s="7" t="str">
        <f>VLOOKUP(A52,'Group Condition'!$A$2:$I$88,9,FALSE)</f>
        <v>no change, revert</v>
      </c>
      <c r="E52" s="6">
        <v>176000000</v>
      </c>
      <c r="F52" s="7">
        <f>E52*0.75</f>
        <v>132000000</v>
      </c>
      <c r="G52" s="6">
        <v>176000000</v>
      </c>
    </row>
    <row r="53" spans="1:15" ht="16.2" thickBot="1" x14ac:dyDescent="0.35">
      <c r="A53" s="7" t="s">
        <v>37</v>
      </c>
      <c r="B53" s="3" t="s">
        <v>126</v>
      </c>
      <c r="C53" s="7">
        <v>233447.39780000001</v>
      </c>
      <c r="D53" s="7" t="str">
        <f>VLOOKUP(A53,'Group Condition'!$A$2:$I$88,9,FALSE)</f>
        <v>higher, revert</v>
      </c>
      <c r="E53" s="6">
        <v>58361.849450000002</v>
      </c>
      <c r="F53" s="6"/>
      <c r="G53" s="7">
        <v>233447.39780000001</v>
      </c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Condition'!$A$2:$I$88,9,FALSE)</f>
        <v>worse, revert</v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Condition'!$A$2:$I$88,9,FALSE)</f>
        <v>casues crash</v>
      </c>
      <c r="E55" s="6">
        <v>125000</v>
      </c>
      <c r="F55" s="6">
        <v>100000</v>
      </c>
      <c r="G55" s="11">
        <v>150000</v>
      </c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Condition'!$A$2:$I$88,9,FALSE)</f>
        <v>somewhere in middle</v>
      </c>
      <c r="E56" s="6">
        <v>639000</v>
      </c>
      <c r="F56" s="6">
        <v>1000000</v>
      </c>
      <c r="G56" s="7">
        <v>40960.04507</v>
      </c>
      <c r="H56" s="9"/>
      <c r="I56" s="3">
        <v>80000</v>
      </c>
    </row>
    <row r="57" spans="1:15" ht="16.2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 t="str">
        <f>VLOOKUP(A58,'Group Condition'!$A$2:$I$88,9,FALSE)</f>
        <v>worse revert</v>
      </c>
      <c r="E58" s="6">
        <v>52020187.369999997</v>
      </c>
      <c r="F58" s="6"/>
      <c r="G58" s="11"/>
    </row>
    <row r="59" spans="1:15" ht="16.2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>
        <v>1000000</v>
      </c>
    </row>
    <row r="60" spans="1:15" ht="16.2" thickBot="1" x14ac:dyDescent="0.35">
      <c r="A60" s="7" t="s">
        <v>15</v>
      </c>
      <c r="B60" s="3" t="s">
        <v>98</v>
      </c>
      <c r="C60" s="7">
        <v>3738776.034</v>
      </c>
      <c r="D60" s="7" t="str">
        <f>VLOOKUP(A60,'Group Condition'!$A$2:$I$88,9,FALSE)</f>
        <v>worse, revert</v>
      </c>
      <c r="E60" s="6">
        <v>1080000</v>
      </c>
      <c r="F60" s="6"/>
      <c r="G60" s="11">
        <v>2000000</v>
      </c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 t="str">
        <f>VLOOKUP(A61,'Group Condition'!$A$2:$I$88,9,FALSE)</f>
        <v>maybe worse</v>
      </c>
      <c r="E61" s="6">
        <v>60071048.259999998</v>
      </c>
      <c r="F61" s="6"/>
      <c r="G61" s="11"/>
      <c r="J61" s="3">
        <v>40071048.259999998</v>
      </c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 t="str">
        <f>VLOOKUP(A62,'Group Condition'!$A$2:$I$88,9,FALSE)</f>
        <v>worse, revert</v>
      </c>
      <c r="E62" s="6">
        <v>10265685.109999999</v>
      </c>
      <c r="F62" s="6"/>
      <c r="G62" s="11">
        <v>15000000</v>
      </c>
    </row>
    <row r="63" spans="1:15" ht="16.2" thickBot="1" x14ac:dyDescent="0.35">
      <c r="A63" s="7" t="s">
        <v>39</v>
      </c>
      <c r="B63" s="3" t="s">
        <v>128</v>
      </c>
      <c r="C63" s="7">
        <v>2983706.8709999998</v>
      </c>
      <c r="D63" s="7" t="str">
        <f>VLOOKUP(A63,'Group Condition'!$A$2:$I$88,9,FALSE)</f>
        <v>worse, revert</v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  <c r="H1" t="s">
        <v>248</v>
      </c>
      <c r="I1" t="s">
        <v>248</v>
      </c>
    </row>
    <row r="2" spans="1:9" ht="16.2" thickBot="1" x14ac:dyDescent="0.35">
      <c r="A2" s="7" t="s">
        <v>3</v>
      </c>
      <c r="B2" s="3" t="s">
        <v>122</v>
      </c>
      <c r="C2">
        <v>0</v>
      </c>
      <c r="D2">
        <v>0</v>
      </c>
      <c r="E2" s="7" t="str">
        <f>VLOOKUP(A2,'Group Condition'!$A$2:$I$88,9,FALSE)</f>
        <v>decrease early</v>
      </c>
    </row>
    <row r="3" spans="1:9" ht="16.2" thickBot="1" x14ac:dyDescent="0.35">
      <c r="A3" s="7" t="s">
        <v>12</v>
      </c>
      <c r="B3" s="3" t="s">
        <v>95</v>
      </c>
      <c r="C3">
        <v>0</v>
      </c>
      <c r="D3">
        <v>0</v>
      </c>
      <c r="E3" s="7" t="str">
        <f>VLOOKUP(A3,'Group Condition'!$A$2:$I$88,9,FALSE)</f>
        <v>higher start, revert</v>
      </c>
    </row>
    <row r="4" spans="1:9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9" ht="16.2" thickBot="1" x14ac:dyDescent="0.35">
      <c r="A5" s="7" t="s">
        <v>6</v>
      </c>
      <c r="B5" s="3" t="s">
        <v>104</v>
      </c>
      <c r="C5">
        <v>0</v>
      </c>
      <c r="D5">
        <v>0</v>
      </c>
      <c r="E5" s="7">
        <f>VLOOKUP(A5,'Group Condition'!$A$2:$I$88,9,FALSE)</f>
        <v>0</v>
      </c>
    </row>
    <row r="6" spans="1:9" ht="16.2" thickBot="1" x14ac:dyDescent="0.35">
      <c r="A6" s="7" t="s">
        <v>31</v>
      </c>
      <c r="B6" s="3" t="s">
        <v>119</v>
      </c>
      <c r="C6">
        <v>0</v>
      </c>
      <c r="D6">
        <v>0</v>
      </c>
      <c r="E6" s="7" t="str">
        <f>VLOOKUP(A6,'Group Condition'!$A$2:$I$88,9,FALSE)</f>
        <v>delayed crash, too high</v>
      </c>
    </row>
    <row r="7" spans="1:9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9" ht="16.2" thickBot="1" x14ac:dyDescent="0.35">
      <c r="A8" s="7" t="s">
        <v>9</v>
      </c>
      <c r="B8" s="3" t="s">
        <v>93</v>
      </c>
      <c r="C8">
        <v>0</v>
      </c>
      <c r="D8">
        <v>0</v>
      </c>
      <c r="E8" s="7" t="str">
        <f>VLOOKUP(A8,'Group Condition'!$A$2:$I$88,9,FALSE)</f>
        <v>no change, revert</v>
      </c>
    </row>
    <row r="9" spans="1:9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Condition'!$A$2:$I$88,9,FALSE)</f>
        <v>no change, revert</v>
      </c>
      <c r="F9" s="14">
        <v>1.0000000000000001E-15</v>
      </c>
      <c r="G9" s="14"/>
      <c r="H9">
        <v>0</v>
      </c>
      <c r="I9">
        <v>0</v>
      </c>
    </row>
    <row r="10" spans="1:9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 t="str">
        <f>VLOOKUP(A10,'Group Condition'!$A$2:$I$88,9,FALSE)</f>
        <v>worse, revert</v>
      </c>
    </row>
    <row r="11" spans="1:9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 t="str">
        <f>VLOOKUP(A11,'Group Condition'!$A$2:$I$88,9,FALSE)</f>
        <v>better start, still crash</v>
      </c>
    </row>
    <row r="12" spans="1:9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9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9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 t="str">
        <f>VLOOKUP(A14,'Group Condition'!$A$2:$I$88,9,FALSE)</f>
        <v>no change, revert</v>
      </c>
    </row>
    <row r="15" spans="1:9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9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 t="str">
        <f>VLOOKUP(A16,'Group Condition'!$A$2:$I$88,9,FALSE)</f>
        <v>lower start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 t="str">
        <f>VLOOKUP(A17,'Group Condition'!$A$2:$I$88,9,FALSE)</f>
        <v>high start, revert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>
        <f>VLOOKUP(A18,'Group Condition'!$A$2:$I$88,9,FALSE)</f>
        <v>0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 t="str">
        <f>VLOOKUP(A20,'Group Condition'!$A$2:$I$88,9,FALSE)</f>
        <v>worse, revert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 t="str">
        <f>VLOOKUP(A23,'Group Condition'!$A$2:$I$88,9,FALSE)</f>
        <v>higher start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 t="str">
        <f>VLOOKUP(A24,'Group Condition'!$A$2:$I$88,9,FALSE)</f>
        <v>reduce early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 t="str">
        <f>VLOOKUP(A25,'Group Condition'!$A$2:$I$88,9,FALSE)</f>
        <v>no change, revert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 t="str">
        <f>VLOOKUP(A27,'Group Condition'!$A$2:$I$88,9,FALSE)</f>
        <v>too low, revert?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 t="str">
        <f>VLOOKUP(A28,'Group Condition'!$A$2:$I$88,9,FALSE)</f>
        <v>Too high, revert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Condition'!$A$2:$I$88,9,FALSE)</f>
        <v>decrease late, still high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 t="str">
        <f>VLOOKUP(A30,'Group Condition'!$A$2:$I$88,9,FALSE)</f>
        <v>worse, revert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 t="str">
        <f>VLOOKUP(A32,'Group Condition'!$A$2:$I$88,9,FALSE)</f>
        <v>worse, revert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 t="str">
        <f>VLOOKUP(A33,'Group Condition'!$A$2:$I$88,9,FALSE)</f>
        <v>worse, revert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 t="str">
        <f>VLOOKUP(A34,'Group Condition'!$A$2:$I$88,9,FALSE)</f>
        <v>worse, revert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 t="str">
        <f>VLOOKUP(A35,'Group Condition'!$A$2:$I$88,9,FALSE)</f>
        <v>worse, revert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 t="str">
        <f>VLOOKUP(A38,'Group Condition'!$A$2:$I$88,9,FALSE)</f>
        <v>crashes early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 t="str">
        <f>VLOOKUP(A41,'Group Condition'!$A$2:$I$88,9,FALSE)</f>
        <v>crashes early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 t="str">
        <f>VLOOKUP(A43,'Group Condition'!$A$2:$I$88,9,FALSE)</f>
        <v>Too high, revert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 t="str">
        <f>VLOOKUP(A45,'Group Condition'!$A$2:$I$88,9,FALSE)</f>
        <v>too high, revert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 t="str">
        <f>VLOOKUP(A46,'Group Condition'!$A$2:$I$88,9,FALSE)</f>
        <v>worse revert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 t="str">
        <f>VLOOKUP(A47,'Group Condition'!$A$2:$I$88,9,FALSE)</f>
        <v>somewhere in middle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 t="str">
        <f>VLOOKUP(A48,'Group Condition'!$A$2:$I$88,9,FALSE)</f>
        <v>somwhere in middle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 t="str">
        <f>VLOOKUP(A49,'Group Condition'!$A$2:$I$88,9,FALSE)</f>
        <v>too low, revert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 t="str">
        <f>VLOOKUP(A51,'Group Condition'!$A$2:$I$88,9,FALSE)</f>
        <v>lower start, crashes earlier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 t="str">
        <f>VLOOKUP(A53,'Group Condition'!$A$2:$I$88,9,FALSE)</f>
        <v>higher, revert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 t="str">
        <f>VLOOKUP(A54,'Group Condition'!$A$2:$I$88,9,FALSE)</f>
        <v>worse, revert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 t="str">
        <f>VLOOKUP(A55,'Group Condition'!$A$2:$I$88,9,FALSE)</f>
        <v>casues crash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 t="str">
        <f>VLOOKUP(A56,'Group Condition'!$A$2:$I$88,9,FALSE)</f>
        <v>somewhere in middle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 t="str">
        <f>VLOOKUP(A58,'Group Condition'!$A$2:$I$88,9,FALSE)</f>
        <v>worse revert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 t="str">
        <f>VLOOKUP(A60,'Group Condition'!$A$2:$I$88,9,FALSE)</f>
        <v>worse, revert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 t="str">
        <f>VLOOKUP(A61,'Group Condition'!$A$2:$I$88,9,FALSE)</f>
        <v>maybe worse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 t="str">
        <f>VLOOKUP(A62,'Group Condition'!$A$2:$I$88,9,FALSE)</f>
        <v>worse, revert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 t="str">
        <f>VLOOKUP(A63,'Group Condition'!$A$2:$I$88,9,FALSE)</f>
        <v>worse, revert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xSplit="5" ySplit="1" topLeftCell="G32" activePane="bottomRight" state="frozen"/>
      <selection pane="topRight" activeCell="F1" sqref="F1"/>
      <selection pane="bottomLeft" activeCell="A2" sqref="A2"/>
      <selection pane="bottomRight" activeCell="J61" sqref="J61"/>
    </sheetView>
  </sheetViews>
  <sheetFormatPr defaultRowHeight="14.4" x14ac:dyDescent="0.3"/>
  <cols>
    <col min="1" max="1" width="6.88671875" bestFit="1" customWidth="1"/>
    <col min="2" max="2" width="24.21875" customWidth="1"/>
    <col min="3" max="4" width="12" bestFit="1" customWidth="1"/>
    <col min="5" max="5" width="15.33203125" bestFit="1" customWidth="1"/>
    <col min="6" max="6" width="17.33203125" customWidth="1"/>
    <col min="7" max="7" width="17.33203125" style="14" customWidth="1"/>
    <col min="8" max="8" width="10.88671875" customWidth="1"/>
    <col min="9" max="9" width="8.88671875" customWidth="1"/>
  </cols>
  <sheetData>
    <row r="1" spans="1:13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271</v>
      </c>
      <c r="I1" t="s">
        <v>272</v>
      </c>
      <c r="J1" t="s">
        <v>273</v>
      </c>
      <c r="K1" t="s">
        <v>362</v>
      </c>
      <c r="L1" t="s">
        <v>363</v>
      </c>
      <c r="M1" t="s">
        <v>364</v>
      </c>
    </row>
    <row r="2" spans="1:13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 t="str">
        <f>VLOOKUP(A2,'Group Condition'!$A$2:$I$88,9,FALSE)</f>
        <v>decrease early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</row>
    <row r="3" spans="1:13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 t="str">
        <f>VLOOKUP(A3,'Group Condition'!$A$2:$I$88,9,FALSE)</f>
        <v>crashes early</v>
      </c>
      <c r="G3"/>
    </row>
    <row r="4" spans="1:13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13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>
        <f>VLOOKUP(A5,'Group Condition'!$A$2:$I$88,9,FALSE)</f>
        <v>0</v>
      </c>
      <c r="G5"/>
    </row>
    <row r="6" spans="1:13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13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Condition'!$A$2:$I$88,9,FALSE)</f>
        <v>decrease late, still high</v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1.5E-9</v>
      </c>
    </row>
    <row r="8" spans="1:13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 t="str">
        <f>VLOOKUP(A8,'Group Condition'!$A$2:$I$88,9,FALSE)</f>
        <v>no change, revert</v>
      </c>
      <c r="G8"/>
      <c r="J8">
        <v>0</v>
      </c>
      <c r="K8">
        <v>0</v>
      </c>
    </row>
    <row r="9" spans="1:13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Condition'!$A$2:$I$88,9,FALSE)</f>
        <v>no change, revert</v>
      </c>
      <c r="F9" s="14">
        <v>1.4999999999999999E-14</v>
      </c>
      <c r="J9">
        <v>0</v>
      </c>
      <c r="K9">
        <v>0</v>
      </c>
    </row>
    <row r="10" spans="1:13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 t="str">
        <f>VLOOKUP(A10,'Group Condition'!$A$2:$I$88,9,FALSE)</f>
        <v>worse, revert</v>
      </c>
      <c r="G10"/>
    </row>
    <row r="11" spans="1:13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 t="str">
        <f>VLOOKUP(A11,'Group Condition'!$A$2:$I$88,9,FALSE)</f>
        <v>better start, still crash</v>
      </c>
      <c r="G11" s="14">
        <v>3E-11</v>
      </c>
      <c r="J11" s="14">
        <v>1E-13</v>
      </c>
      <c r="K11" s="14">
        <v>1E-10</v>
      </c>
    </row>
    <row r="12" spans="1:13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13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13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 t="str">
        <f>VLOOKUP(A14,'Group Condition'!$A$2:$I$88,9,FALSE)</f>
        <v>delayed crash, too high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</row>
    <row r="15" spans="1:13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13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 t="str">
        <f>VLOOKUP(A16,'Group Condition'!$A$2:$I$88,9,FALSE)</f>
        <v>higher start, revert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</row>
    <row r="17" spans="1:11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 t="str">
        <f>VLOOKUP(A17,'Group Condition'!$A$2:$I$88,9,FALSE)</f>
        <v>high start, revert</v>
      </c>
      <c r="F17">
        <f>C17*0.5</f>
        <v>1.125E-11</v>
      </c>
      <c r="G17" s="14">
        <f>D17*0.5</f>
        <v>8.9999999999999999E-11</v>
      </c>
    </row>
    <row r="18" spans="1:11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 t="str">
        <f>VLOOKUP(A18,'Group Condition'!$A$2:$I$88,9,FALSE)</f>
        <v>lower start</v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</row>
    <row r="19" spans="1:11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11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 t="str">
        <f>VLOOKUP(A20,'Group Condition'!$A$2:$I$88,9,FALSE)</f>
        <v>higher start</v>
      </c>
      <c r="F20">
        <f>C20*0.75</f>
        <v>1.9874999999999999E-11</v>
      </c>
      <c r="G20" s="14">
        <f>D20*0.75</f>
        <v>3.0000000000000004E-9</v>
      </c>
    </row>
    <row r="21" spans="1:11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11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</row>
    <row r="23" spans="1:11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11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 t="str">
        <f>VLOOKUP(A24,'Group Condition'!$A$2:$I$88,9,FALSE)</f>
        <v>reduce early</v>
      </c>
      <c r="G24"/>
    </row>
    <row r="25" spans="1:11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 t="str">
        <f>VLOOKUP(A25,'Group Condition'!$A$2:$I$88,9,FALSE)</f>
        <v>no change, revert</v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</row>
    <row r="26" spans="1:11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11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 t="str">
        <f>VLOOKUP(A27,'Group Condition'!$A$2:$I$88,9,FALSE)</f>
        <v>too low, revert?</v>
      </c>
      <c r="G27"/>
    </row>
    <row r="28" spans="1:11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 t="str">
        <f>VLOOKUP(A28,'Group Condition'!$A$2:$I$88,9,FALSE)</f>
        <v>Too high, revert</v>
      </c>
      <c r="G28"/>
    </row>
    <row r="29" spans="1:11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 t="str">
        <f>VLOOKUP(A29,'Group Condition'!$A$2:$I$88,9,FALSE)</f>
        <v>worse, revert</v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</row>
    <row r="30" spans="1:11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 t="str">
        <f>VLOOKUP(A30,'Group Condition'!$A$2:$I$88,9,FALSE)</f>
        <v>worse, revert</v>
      </c>
      <c r="G30"/>
    </row>
    <row r="31" spans="1:11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11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 t="str">
        <f>VLOOKUP(A32,'Group Condition'!$A$2:$I$88,9,FALSE)</f>
        <v>worse, revert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</row>
    <row r="33" spans="1:13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 t="str">
        <f>VLOOKUP(A33,'Group Condition'!$A$2:$I$88,9,FALSE)</f>
        <v>worse, revert</v>
      </c>
      <c r="G33"/>
    </row>
    <row r="34" spans="1:13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 t="str">
        <f>VLOOKUP(A34,'Group Condition'!$A$2:$I$88,9,FALSE)</f>
        <v>worse, revert</v>
      </c>
      <c r="G34"/>
    </row>
    <row r="35" spans="1:13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 t="str">
        <f>VLOOKUP(A35,'Group Condition'!$A$2:$I$88,9,FALSE)</f>
        <v>worse, revert</v>
      </c>
      <c r="G35"/>
      <c r="L35" s="14">
        <v>7.0000000000000005E-13</v>
      </c>
      <c r="M35" s="14">
        <v>5.0000000000000003E-10</v>
      </c>
    </row>
    <row r="36" spans="1:13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>
        <f>VLOOKUP(A36,'Group Condition'!$A$2:$I$88,9,FALSE)</f>
        <v>0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</row>
    <row r="37" spans="1:13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13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 t="str">
        <f>VLOOKUP(A38,'Group Condition'!$A$2:$I$88,9,FALSE)</f>
        <v>crashes early</v>
      </c>
      <c r="G38"/>
      <c r="L38">
        <v>2.5000000000000001E-3</v>
      </c>
      <c r="M38">
        <v>2.5000000000000001E-3</v>
      </c>
    </row>
    <row r="39" spans="1:13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13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13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 t="str">
        <f>VLOOKUP(A41,'Group Condition'!$A$2:$I$88,9,FALSE)</f>
        <v>worse revert</v>
      </c>
      <c r="G41"/>
      <c r="L41" s="14">
        <v>4.9999999999999999E-13</v>
      </c>
      <c r="M41" s="14">
        <v>5.0000000000000003E-10</v>
      </c>
    </row>
    <row r="42" spans="1:13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13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 t="str">
        <f>VLOOKUP(A43,'Group Condition'!$A$2:$I$88,9,FALSE)</f>
        <v>Too high, revert</v>
      </c>
      <c r="G43"/>
    </row>
    <row r="44" spans="1:13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13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 t="str">
        <f>VLOOKUP(A45,'Group Condition'!$A$2:$I$88,9,FALSE)</f>
        <v>too high, revert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</row>
    <row r="46" spans="1:13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 t="str">
        <f>VLOOKUP(A46,'Group Condition'!$A$2:$I$88,9,FALSE)</f>
        <v>lower start, crashes earlier</v>
      </c>
      <c r="F46">
        <f>C46*0.75</f>
        <v>2.25E-13</v>
      </c>
      <c r="G46" s="14">
        <f>D46*0.75</f>
        <v>2.25E-10</v>
      </c>
    </row>
    <row r="47" spans="1:13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 t="str">
        <f>VLOOKUP(A47,'Group Condition'!$A$2:$I$88,9,FALSE)</f>
        <v>somewhere in middle</v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</row>
    <row r="48" spans="1:13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 t="str">
        <f>VLOOKUP(A48,'Group Condition'!$A$2:$I$88,9,FALSE)</f>
        <v>somwhere in middle</v>
      </c>
      <c r="G48"/>
    </row>
    <row r="49" spans="1:13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 t="str">
        <f>VLOOKUP(A49,'Group Condition'!$A$2:$I$88,9,FALSE)</f>
        <v>too low, revert</v>
      </c>
      <c r="G49"/>
    </row>
    <row r="50" spans="1:13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13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</row>
    <row r="52" spans="1:13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 t="str">
        <f>VLOOKUP(A52,'Group Condition'!$A$2:$I$88,9,FALSE)</f>
        <v>no change, revert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</row>
    <row r="53" spans="1:13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 t="str">
        <f>VLOOKUP(A53,'Group Condition'!$A$2:$I$88,9,FALSE)</f>
        <v>higher, revert</v>
      </c>
      <c r="G53"/>
      <c r="J53" s="14">
        <v>5.9999999999999997E-13</v>
      </c>
      <c r="K53" s="14">
        <v>6E-10</v>
      </c>
    </row>
    <row r="54" spans="1:13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 t="str">
        <f>VLOOKUP(A54,'Group Condition'!$A$2:$I$88,9,FALSE)</f>
        <v>worse, revert</v>
      </c>
      <c r="F54">
        <f>C54*1.25</f>
        <v>6.4999999999999993E-10</v>
      </c>
      <c r="G54" s="14">
        <f>D54*1.25</f>
        <v>4.0000000000000002E-9</v>
      </c>
    </row>
    <row r="55" spans="1:13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 t="str">
        <f>VLOOKUP(A55,'Group Condition'!$A$2:$I$88,9,FALSE)</f>
        <v>casues crash</v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</row>
    <row r="56" spans="1:13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 t="str">
        <f>VLOOKUP(A56,'Group Condition'!$A$2:$I$88,9,FALSE)</f>
        <v>somewhere in middle</v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</row>
    <row r="57" spans="1:13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13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 t="str">
        <f>VLOOKUP(A58,'Group Condition'!$A$2:$I$88,9,FALSE)</f>
        <v>worse revert</v>
      </c>
      <c r="F58" s="14">
        <v>1E-10</v>
      </c>
      <c r="G58" s="14">
        <v>1.0000000000000001E-9</v>
      </c>
      <c r="J58" s="14">
        <v>1.0000000000000001E-9</v>
      </c>
      <c r="K58" s="14">
        <v>1E-8</v>
      </c>
    </row>
    <row r="59" spans="1:13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13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 t="str">
        <f>VLOOKUP(A60,'Group Condition'!$A$2:$I$88,9,FALSE)</f>
        <v>worse, revert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</row>
    <row r="61" spans="1:13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 t="str">
        <f>VLOOKUP(A61,'Group Condition'!$A$2:$I$88,9,FALSE)</f>
        <v>maybe worse</v>
      </c>
      <c r="G61"/>
    </row>
    <row r="62" spans="1:13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 t="str">
        <f>VLOOKUP(A62,'Group Condition'!$A$2:$I$88,9,FALSE)</f>
        <v>worse, revert</v>
      </c>
      <c r="F62">
        <f>C62*0.5</f>
        <v>2.5999999999999998E-10</v>
      </c>
      <c r="G62" s="14">
        <f>D62*0.5</f>
        <v>1.6000000000000001E-9</v>
      </c>
    </row>
    <row r="63" spans="1:13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 t="str">
        <f>VLOOKUP(A63,'Group Condition'!$A$2:$I$88,9,FALSE)</f>
        <v>worse, revert</v>
      </c>
      <c r="G63"/>
    </row>
    <row r="64" spans="1:13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Condition</vt:lpstr>
      <vt:lpstr>Notes Log</vt:lpstr>
      <vt:lpstr>Crash Diagnosis</vt:lpstr>
      <vt:lpstr>Recruitment_Log</vt:lpstr>
      <vt:lpstr>mL-Log</vt:lpstr>
      <vt:lpstr>mQ-log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2020-10-29T17:05:42Z</dcterms:modified>
</cp:coreProperties>
</file>