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39" firstSheet="35" activeTab="50"/>
  </bookViews>
  <sheets>
    <sheet name="DOG" sheetId="52" r:id="rId1"/>
    <sheet name="HAD" sheetId="51" r:id="rId2"/>
    <sheet name="SHK" sheetId="50" r:id="rId3"/>
    <sheet name="COD" sheetId="49" r:id="rId4"/>
    <sheet name="GOO" sheetId="48" r:id="rId5"/>
    <sheet name="BLF" sheetId="47" r:id="rId6"/>
    <sheet name="WHK" sheetId="46" r:id="rId7"/>
    <sheet name="HER" sheetId="45" r:id="rId8"/>
    <sheet name="MAK" sheetId="44" r:id="rId9"/>
    <sheet name="SK" sheetId="42" r:id="rId10"/>
    <sheet name="LSK" sheetId="40" r:id="rId11"/>
    <sheet name="WSK" sheetId="39" r:id="rId12"/>
    <sheet name="BUT" sheetId="41" r:id="rId13"/>
    <sheet name="ANC" sheetId="38" r:id="rId14"/>
    <sheet name="SMO" sheetId="37" r:id="rId15"/>
    <sheet name="YTF" sheetId="43" r:id="rId16"/>
    <sheet name="PLA" sheetId="35" r:id="rId17"/>
    <sheet name="HAL" sheetId="34" r:id="rId18"/>
    <sheet name="WTF" sheetId="33" r:id="rId19"/>
    <sheet name="WIF" sheetId="32" r:id="rId20"/>
    <sheet name="SUF" sheetId="31" r:id="rId21"/>
    <sheet name="WPF" sheetId="30" r:id="rId22"/>
    <sheet name="FOU" sheetId="29" r:id="rId23"/>
    <sheet name="OHK" sheetId="28" r:id="rId24"/>
    <sheet name="WOL" sheetId="27" r:id="rId25"/>
    <sheet name="OPT" sheetId="26" r:id="rId26"/>
    <sheet name="TAU" sheetId="25" r:id="rId27"/>
    <sheet name="DRM" sheetId="24" r:id="rId28"/>
    <sheet name="SCU" sheetId="23" r:id="rId29"/>
    <sheet name="TYL" sheetId="22" r:id="rId30"/>
    <sheet name="BSB" sheetId="21" r:id="rId31"/>
    <sheet name="RHK" sheetId="20" r:id="rId32"/>
    <sheet name="POL" sheetId="19" r:id="rId33"/>
    <sheet name="RED2" sheetId="54" r:id="rId34"/>
    <sheet name="RED" sheetId="17" r:id="rId35"/>
    <sheet name="scale" sheetId="15" r:id="rId36"/>
    <sheet name="20180619b" sheetId="1" r:id="rId37"/>
    <sheet name="20180711a" sheetId="2" r:id="rId38"/>
    <sheet name="20180712a" sheetId="3" r:id="rId39"/>
    <sheet name="20180719a" sheetId="4" r:id="rId40"/>
    <sheet name="20180809a" sheetId="5" r:id="rId41"/>
    <sheet name="20180814dtb_scale" sheetId="6" r:id="rId42"/>
    <sheet name="20180826a" sheetId="12" r:id="rId43"/>
    <sheet name="20181001a" sheetId="14" r:id="rId44"/>
    <sheet name="20190613dta" sheetId="55" r:id="rId45"/>
    <sheet name="2D calc" sheetId="53" r:id="rId46"/>
    <sheet name="NSH" sheetId="7" r:id="rId47"/>
    <sheet name="OSH" sheetId="8" r:id="rId48"/>
    <sheet name="LSQ" sheetId="9" r:id="rId49"/>
    <sheet name="ISQ" sheetId="10" r:id="rId50"/>
    <sheet name="desiredBiomass" sheetId="11" r:id="rId51"/>
    <sheet name="20181016dta_unscld" sheetId="16" r:id="rId5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69" i="11" l="1"/>
  <c r="Q68" i="11"/>
  <c r="P29" i="10"/>
  <c r="B65" i="7"/>
  <c r="P29" i="7"/>
  <c r="L63" i="11"/>
  <c r="P33" i="9"/>
  <c r="AB56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33" i="9"/>
  <c r="AA57" i="9"/>
  <c r="AA56" i="9"/>
  <c r="AI111" i="9"/>
  <c r="P24" i="9"/>
  <c r="B64" i="9" l="1"/>
  <c r="M87" i="55"/>
  <c r="M86" i="55"/>
  <c r="M85" i="55"/>
  <c r="M84" i="55"/>
  <c r="M83" i="55"/>
  <c r="M82" i="55"/>
  <c r="M81" i="55"/>
  <c r="M80" i="55"/>
  <c r="M79" i="55"/>
  <c r="M78" i="55"/>
  <c r="M74" i="55"/>
  <c r="M73" i="55"/>
  <c r="M72" i="55"/>
  <c r="M71" i="55"/>
  <c r="M70" i="55"/>
  <c r="M69" i="55"/>
  <c r="M68" i="55"/>
  <c r="M67" i="55"/>
  <c r="M66" i="55"/>
  <c r="M65" i="55"/>
  <c r="M64" i="55"/>
  <c r="M63" i="55"/>
  <c r="M62" i="55"/>
  <c r="M61" i="55"/>
  <c r="M60" i="55"/>
  <c r="M59" i="55"/>
  <c r="M58" i="55"/>
  <c r="M57" i="55"/>
  <c r="M56" i="55"/>
  <c r="M55" i="55"/>
  <c r="M54" i="55"/>
  <c r="M53" i="55"/>
  <c r="M52" i="55"/>
  <c r="M51" i="55"/>
  <c r="M50" i="55"/>
  <c r="M49" i="55"/>
  <c r="M48" i="55"/>
  <c r="M47" i="55"/>
  <c r="M46" i="55"/>
  <c r="M45" i="55"/>
  <c r="M44" i="55"/>
  <c r="M43" i="55"/>
  <c r="M42" i="55"/>
  <c r="M41" i="55"/>
  <c r="M40" i="55"/>
  <c r="M39" i="55"/>
  <c r="M38" i="55"/>
  <c r="M37" i="55"/>
  <c r="M36" i="55"/>
  <c r="M35" i="55"/>
  <c r="M34" i="55"/>
  <c r="M33" i="55"/>
  <c r="M32" i="55"/>
  <c r="M31" i="55"/>
  <c r="M30" i="55"/>
  <c r="M29" i="55"/>
  <c r="M28" i="55"/>
  <c r="M27" i="55"/>
  <c r="M26" i="55"/>
  <c r="M25" i="55"/>
  <c r="M24" i="55"/>
  <c r="M23" i="55"/>
  <c r="M22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2" i="55"/>
  <c r="AG69" i="54" l="1"/>
  <c r="AG68" i="54"/>
  <c r="AG67" i="54"/>
  <c r="AG66" i="54"/>
  <c r="P3" i="54"/>
  <c r="C3" i="54" s="1"/>
  <c r="C34" i="54" s="1"/>
  <c r="L34" i="54" s="1"/>
  <c r="G63" i="54"/>
  <c r="F63" i="54"/>
  <c r="E63" i="54"/>
  <c r="D63" i="54"/>
  <c r="G62" i="54"/>
  <c r="F62" i="54"/>
  <c r="E62" i="54"/>
  <c r="D62" i="54"/>
  <c r="I61" i="54"/>
  <c r="G61" i="54"/>
  <c r="F61" i="54"/>
  <c r="E61" i="54"/>
  <c r="D61" i="54"/>
  <c r="G60" i="54"/>
  <c r="F60" i="54"/>
  <c r="E60" i="54"/>
  <c r="D60" i="54"/>
  <c r="G59" i="54"/>
  <c r="F59" i="54"/>
  <c r="E59" i="54"/>
  <c r="D59" i="54"/>
  <c r="G58" i="54"/>
  <c r="F58" i="54"/>
  <c r="E58" i="54"/>
  <c r="D58" i="54"/>
  <c r="G57" i="54"/>
  <c r="F57" i="54"/>
  <c r="E57" i="54"/>
  <c r="D57" i="54"/>
  <c r="G56" i="54"/>
  <c r="F56" i="54"/>
  <c r="E56" i="54"/>
  <c r="D56" i="54"/>
  <c r="G55" i="54"/>
  <c r="F55" i="54"/>
  <c r="E55" i="54"/>
  <c r="D55" i="54"/>
  <c r="G54" i="54"/>
  <c r="F54" i="54"/>
  <c r="E54" i="54"/>
  <c r="D54" i="54"/>
  <c r="G53" i="54"/>
  <c r="F53" i="54"/>
  <c r="E53" i="54"/>
  <c r="D53" i="54"/>
  <c r="G52" i="54"/>
  <c r="F52" i="54"/>
  <c r="E52" i="54"/>
  <c r="D52" i="54"/>
  <c r="G51" i="54"/>
  <c r="F51" i="54"/>
  <c r="E51" i="54"/>
  <c r="D51" i="54"/>
  <c r="G50" i="54"/>
  <c r="F50" i="54"/>
  <c r="E50" i="54"/>
  <c r="K50" i="54" s="1"/>
  <c r="D50" i="54"/>
  <c r="M49" i="54"/>
  <c r="G49" i="54"/>
  <c r="F49" i="54"/>
  <c r="E49" i="54"/>
  <c r="D49" i="54"/>
  <c r="G48" i="54"/>
  <c r="F48" i="54"/>
  <c r="E48" i="54"/>
  <c r="D48" i="54"/>
  <c r="G47" i="54"/>
  <c r="F47" i="54"/>
  <c r="E47" i="54"/>
  <c r="D47" i="54"/>
  <c r="G46" i="54"/>
  <c r="F46" i="54"/>
  <c r="E46" i="54"/>
  <c r="D46" i="54"/>
  <c r="G45" i="54"/>
  <c r="F45" i="54"/>
  <c r="E45" i="54"/>
  <c r="D45" i="54"/>
  <c r="G44" i="54"/>
  <c r="F44" i="54"/>
  <c r="E44" i="54"/>
  <c r="D44" i="54"/>
  <c r="G43" i="54"/>
  <c r="F43" i="54"/>
  <c r="E43" i="54"/>
  <c r="D43" i="54"/>
  <c r="G42" i="54"/>
  <c r="F42" i="54"/>
  <c r="E42" i="54"/>
  <c r="D42" i="54"/>
  <c r="G41" i="54"/>
  <c r="F41" i="54"/>
  <c r="E41" i="54"/>
  <c r="D41" i="54"/>
  <c r="G40" i="54"/>
  <c r="F40" i="54"/>
  <c r="E40" i="54"/>
  <c r="D40" i="54"/>
  <c r="G39" i="54"/>
  <c r="F39" i="54"/>
  <c r="E39" i="54"/>
  <c r="D39" i="54"/>
  <c r="G38" i="54"/>
  <c r="F38" i="54"/>
  <c r="E38" i="54"/>
  <c r="D38" i="54"/>
  <c r="G37" i="54"/>
  <c r="F37" i="54"/>
  <c r="E37" i="54"/>
  <c r="D37" i="54"/>
  <c r="G36" i="54"/>
  <c r="F36" i="54"/>
  <c r="E36" i="54"/>
  <c r="D36" i="54"/>
  <c r="G35" i="54"/>
  <c r="F35" i="54"/>
  <c r="E35" i="54"/>
  <c r="D35" i="54"/>
  <c r="G34" i="54"/>
  <c r="F34" i="54"/>
  <c r="E34" i="54"/>
  <c r="D34" i="54"/>
  <c r="B34" i="54"/>
  <c r="P32" i="54"/>
  <c r="C32" i="54" s="1"/>
  <c r="C63" i="54" s="1"/>
  <c r="P63" i="54" s="1"/>
  <c r="P31" i="54"/>
  <c r="C31" i="54"/>
  <c r="C62" i="54" s="1"/>
  <c r="P30" i="54"/>
  <c r="C30" i="54" s="1"/>
  <c r="C61" i="54" s="1"/>
  <c r="Q61" i="54" s="1"/>
  <c r="P29" i="54"/>
  <c r="C29" i="54"/>
  <c r="C60" i="54" s="1"/>
  <c r="P60" i="54" s="1"/>
  <c r="P28" i="54"/>
  <c r="C28" i="54" s="1"/>
  <c r="C59" i="54" s="1"/>
  <c r="P27" i="54"/>
  <c r="C27" i="54" s="1"/>
  <c r="C58" i="54" s="1"/>
  <c r="P26" i="54"/>
  <c r="C26" i="54" s="1"/>
  <c r="C57" i="54" s="1"/>
  <c r="I57" i="54" s="1"/>
  <c r="P25" i="54"/>
  <c r="C25" i="54" s="1"/>
  <c r="C56" i="54" s="1"/>
  <c r="P24" i="54"/>
  <c r="C24" i="54" s="1"/>
  <c r="C55" i="54" s="1"/>
  <c r="P23" i="54"/>
  <c r="C23" i="54"/>
  <c r="C54" i="54" s="1"/>
  <c r="R54" i="54" s="1"/>
  <c r="P22" i="54"/>
  <c r="C22" i="54" s="1"/>
  <c r="C53" i="54" s="1"/>
  <c r="J53" i="54" s="1"/>
  <c r="P21" i="54"/>
  <c r="C21" i="54" s="1"/>
  <c r="C52" i="54" s="1"/>
  <c r="P20" i="54"/>
  <c r="C20" i="54" s="1"/>
  <c r="C51" i="54" s="1"/>
  <c r="P19" i="54"/>
  <c r="C19" i="54"/>
  <c r="C50" i="54" s="1"/>
  <c r="N50" i="54" s="1"/>
  <c r="P18" i="54"/>
  <c r="C18" i="54" s="1"/>
  <c r="C49" i="54" s="1"/>
  <c r="Q49" i="54" s="1"/>
  <c r="P17" i="54"/>
  <c r="C17" i="54" s="1"/>
  <c r="C48" i="54" s="1"/>
  <c r="P16" i="54"/>
  <c r="C16" i="54" s="1"/>
  <c r="C47" i="54" s="1"/>
  <c r="P15" i="54"/>
  <c r="C15" i="54" s="1"/>
  <c r="C46" i="54" s="1"/>
  <c r="P14" i="54"/>
  <c r="C14" i="54" s="1"/>
  <c r="C45" i="54" s="1"/>
  <c r="P13" i="54"/>
  <c r="C13" i="54"/>
  <c r="C44" i="54" s="1"/>
  <c r="P12" i="54"/>
  <c r="C12" i="54" s="1"/>
  <c r="C43" i="54" s="1"/>
  <c r="P11" i="54"/>
  <c r="C11" i="54"/>
  <c r="C42" i="54" s="1"/>
  <c r="R42" i="54" s="1"/>
  <c r="P10" i="54"/>
  <c r="C10" i="54" s="1"/>
  <c r="C41" i="54" s="1"/>
  <c r="I41" i="54" s="1"/>
  <c r="P9" i="54"/>
  <c r="C9" i="54" s="1"/>
  <c r="C40" i="54" s="1"/>
  <c r="P8" i="54"/>
  <c r="C8" i="54" s="1"/>
  <c r="C39" i="54" s="1"/>
  <c r="P7" i="54"/>
  <c r="C7" i="54"/>
  <c r="C38" i="54" s="1"/>
  <c r="K38" i="54" s="1"/>
  <c r="P6" i="54"/>
  <c r="C6" i="54" s="1"/>
  <c r="C37" i="54" s="1"/>
  <c r="J37" i="54" s="1"/>
  <c r="P5" i="54"/>
  <c r="C5" i="54"/>
  <c r="C36" i="54" s="1"/>
  <c r="P4" i="54"/>
  <c r="C4" i="54" s="1"/>
  <c r="C35" i="54" s="1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33" i="17"/>
  <c r="A15" i="53"/>
  <c r="A16" i="53" s="1"/>
  <c r="B15" i="53"/>
  <c r="C15" i="53"/>
  <c r="D15" i="53"/>
  <c r="D16" i="53" s="1"/>
  <c r="E15" i="53"/>
  <c r="E16" i="53" s="1"/>
  <c r="F15" i="53"/>
  <c r="F16" i="53" s="1"/>
  <c r="G15" i="53"/>
  <c r="G16" i="53" s="1"/>
  <c r="H15" i="53"/>
  <c r="H16" i="53" s="1"/>
  <c r="I15" i="53"/>
  <c r="I16" i="53" s="1"/>
  <c r="J15" i="53"/>
  <c r="K15" i="53"/>
  <c r="L15" i="53"/>
  <c r="L16" i="53" s="1"/>
  <c r="M15" i="53"/>
  <c r="M16" i="53" s="1"/>
  <c r="N15" i="53"/>
  <c r="N16" i="53" s="1"/>
  <c r="O15" i="53"/>
  <c r="O16" i="53" s="1"/>
  <c r="P15" i="53"/>
  <c r="P16" i="53" s="1"/>
  <c r="Q15" i="53"/>
  <c r="Q16" i="53" s="1"/>
  <c r="R15" i="53"/>
  <c r="S15" i="53"/>
  <c r="T15" i="53"/>
  <c r="T16" i="53" s="1"/>
  <c r="U15" i="53"/>
  <c r="U16" i="53" s="1"/>
  <c r="V15" i="53"/>
  <c r="V16" i="53" s="1"/>
  <c r="W15" i="53"/>
  <c r="W16" i="53" s="1"/>
  <c r="X15" i="53"/>
  <c r="X16" i="53" s="1"/>
  <c r="Y15" i="53"/>
  <c r="Y16" i="53" s="1"/>
  <c r="Z15" i="53"/>
  <c r="AA15" i="53"/>
  <c r="AB15" i="53"/>
  <c r="AB16" i="53" s="1"/>
  <c r="AC15" i="53"/>
  <c r="AC16" i="53" s="1"/>
  <c r="AD15" i="53"/>
  <c r="AD16" i="53" s="1"/>
  <c r="B16" i="53"/>
  <c r="C16" i="53"/>
  <c r="J16" i="53"/>
  <c r="K16" i="53"/>
  <c r="R16" i="53"/>
  <c r="S16" i="53"/>
  <c r="Z16" i="53"/>
  <c r="AA16" i="53"/>
  <c r="A24" i="53"/>
  <c r="M61" i="54" l="1"/>
  <c r="J58" i="54"/>
  <c r="K58" i="54"/>
  <c r="M41" i="54"/>
  <c r="M45" i="54"/>
  <c r="M57" i="54"/>
  <c r="N61" i="54"/>
  <c r="I53" i="54"/>
  <c r="J34" i="54"/>
  <c r="R50" i="54"/>
  <c r="J42" i="54"/>
  <c r="I37" i="54"/>
  <c r="K42" i="54"/>
  <c r="L60" i="54"/>
  <c r="R37" i="54"/>
  <c r="R53" i="54"/>
  <c r="R35" i="54"/>
  <c r="J35" i="54"/>
  <c r="I35" i="54"/>
  <c r="Q35" i="54"/>
  <c r="N35" i="54"/>
  <c r="O35" i="54"/>
  <c r="M35" i="54"/>
  <c r="L35" i="54"/>
  <c r="K35" i="54"/>
  <c r="P35" i="54"/>
  <c r="K36" i="54"/>
  <c r="R36" i="54"/>
  <c r="J36" i="54"/>
  <c r="O36" i="54"/>
  <c r="L36" i="54"/>
  <c r="N36" i="54"/>
  <c r="I36" i="54"/>
  <c r="M36" i="54"/>
  <c r="Q36" i="54"/>
  <c r="P36" i="54"/>
  <c r="N47" i="54"/>
  <c r="M47" i="54"/>
  <c r="R47" i="54"/>
  <c r="J47" i="54"/>
  <c r="Q47" i="54"/>
  <c r="I47" i="54"/>
  <c r="P47" i="54"/>
  <c r="O47" i="54"/>
  <c r="L47" i="54"/>
  <c r="K47" i="54"/>
  <c r="R59" i="54"/>
  <c r="J59" i="54"/>
  <c r="P59" i="54"/>
  <c r="Q59" i="54"/>
  <c r="I59" i="54"/>
  <c r="N59" i="54"/>
  <c r="M59" i="54"/>
  <c r="O59" i="54"/>
  <c r="L59" i="54"/>
  <c r="K59" i="54"/>
  <c r="O48" i="54"/>
  <c r="N48" i="54"/>
  <c r="K48" i="54"/>
  <c r="R48" i="54"/>
  <c r="J48" i="54"/>
  <c r="Q48" i="54"/>
  <c r="P48" i="54"/>
  <c r="M48" i="54"/>
  <c r="L48" i="54"/>
  <c r="I48" i="54"/>
  <c r="R43" i="54"/>
  <c r="J43" i="54"/>
  <c r="Q43" i="54"/>
  <c r="I43" i="54"/>
  <c r="N43" i="54"/>
  <c r="M43" i="54"/>
  <c r="P43" i="54"/>
  <c r="O43" i="54"/>
  <c r="L43" i="54"/>
  <c r="K43" i="54"/>
  <c r="K44" i="54"/>
  <c r="R44" i="54"/>
  <c r="J44" i="54"/>
  <c r="O44" i="54"/>
  <c r="N44" i="54"/>
  <c r="Q44" i="54"/>
  <c r="M44" i="54"/>
  <c r="P44" i="54"/>
  <c r="L44" i="54"/>
  <c r="I44" i="54"/>
  <c r="N55" i="54"/>
  <c r="M55" i="54"/>
  <c r="R55" i="54"/>
  <c r="J55" i="54"/>
  <c r="Q55" i="54"/>
  <c r="I55" i="54"/>
  <c r="P55" i="54"/>
  <c r="L55" i="54"/>
  <c r="K55" i="54"/>
  <c r="O55" i="54"/>
  <c r="O56" i="54"/>
  <c r="N56" i="54"/>
  <c r="K56" i="54"/>
  <c r="R56" i="54"/>
  <c r="J56" i="54"/>
  <c r="M56" i="54"/>
  <c r="I56" i="54"/>
  <c r="L56" i="54"/>
  <c r="Q56" i="54"/>
  <c r="P56" i="54"/>
  <c r="R51" i="54"/>
  <c r="J51" i="54"/>
  <c r="Q51" i="54"/>
  <c r="I51" i="54"/>
  <c r="N51" i="54"/>
  <c r="M51" i="54"/>
  <c r="L51" i="54"/>
  <c r="K51" i="54"/>
  <c r="O51" i="54"/>
  <c r="P51" i="54"/>
  <c r="N39" i="54"/>
  <c r="M39" i="54"/>
  <c r="R39" i="54"/>
  <c r="J39" i="54"/>
  <c r="Q39" i="54"/>
  <c r="I39" i="54"/>
  <c r="P39" i="54"/>
  <c r="O39" i="54"/>
  <c r="L39" i="54"/>
  <c r="K39" i="54"/>
  <c r="O40" i="54"/>
  <c r="N40" i="54"/>
  <c r="K40" i="54"/>
  <c r="R40" i="54"/>
  <c r="J40" i="54"/>
  <c r="M40" i="54"/>
  <c r="L40" i="54"/>
  <c r="I40" i="54"/>
  <c r="P40" i="54"/>
  <c r="Q40" i="54"/>
  <c r="K52" i="54"/>
  <c r="R52" i="54"/>
  <c r="J52" i="54"/>
  <c r="O52" i="54"/>
  <c r="N52" i="54"/>
  <c r="I52" i="54"/>
  <c r="L52" i="54"/>
  <c r="Q52" i="54"/>
  <c r="P52" i="54"/>
  <c r="M52" i="54"/>
  <c r="M46" i="54"/>
  <c r="L46" i="54"/>
  <c r="Q46" i="54"/>
  <c r="I46" i="54"/>
  <c r="P46" i="54"/>
  <c r="M62" i="54"/>
  <c r="K62" i="54"/>
  <c r="L62" i="54"/>
  <c r="Q62" i="54"/>
  <c r="I62" i="54"/>
  <c r="P62" i="54"/>
  <c r="Q45" i="54"/>
  <c r="N46" i="54"/>
  <c r="J62" i="54"/>
  <c r="N41" i="54"/>
  <c r="R45" i="54"/>
  <c r="O46" i="54"/>
  <c r="N57" i="54"/>
  <c r="N62" i="54"/>
  <c r="K63" i="54"/>
  <c r="Q42" i="54"/>
  <c r="I42" i="54"/>
  <c r="P42" i="54"/>
  <c r="M42" i="54"/>
  <c r="L42" i="54"/>
  <c r="Q58" i="54"/>
  <c r="I58" i="54"/>
  <c r="O58" i="54"/>
  <c r="P58" i="54"/>
  <c r="M58" i="54"/>
  <c r="L58" i="54"/>
  <c r="K34" i="54"/>
  <c r="M37" i="54"/>
  <c r="J38" i="54"/>
  <c r="Q41" i="54"/>
  <c r="N42" i="54"/>
  <c r="R46" i="54"/>
  <c r="I49" i="54"/>
  <c r="M53" i="54"/>
  <c r="J54" i="54"/>
  <c r="Q57" i="54"/>
  <c r="N58" i="54"/>
  <c r="M60" i="54"/>
  <c r="O62" i="54"/>
  <c r="O63" i="54"/>
  <c r="L37" i="54"/>
  <c r="K37" i="54"/>
  <c r="P37" i="54"/>
  <c r="O37" i="54"/>
  <c r="L53" i="54"/>
  <c r="K53" i="54"/>
  <c r="P53" i="54"/>
  <c r="O53" i="54"/>
  <c r="N37" i="54"/>
  <c r="R41" i="54"/>
  <c r="O42" i="54"/>
  <c r="J49" i="54"/>
  <c r="N53" i="54"/>
  <c r="K54" i="54"/>
  <c r="R57" i="54"/>
  <c r="R58" i="54"/>
  <c r="R62" i="54"/>
  <c r="I45" i="54"/>
  <c r="N63" i="54"/>
  <c r="L63" i="54"/>
  <c r="M63" i="54"/>
  <c r="R63" i="54"/>
  <c r="J63" i="54"/>
  <c r="Q63" i="54"/>
  <c r="I63" i="54"/>
  <c r="J46" i="54"/>
  <c r="P41" i="54"/>
  <c r="O41" i="54"/>
  <c r="L41" i="54"/>
  <c r="K41" i="54"/>
  <c r="P57" i="54"/>
  <c r="O57" i="54"/>
  <c r="L57" i="54"/>
  <c r="K57" i="54"/>
  <c r="M38" i="54"/>
  <c r="L38" i="54"/>
  <c r="Q38" i="54"/>
  <c r="I38" i="54"/>
  <c r="P38" i="54"/>
  <c r="M54" i="54"/>
  <c r="L54" i="54"/>
  <c r="Q54" i="54"/>
  <c r="I54" i="54"/>
  <c r="P54" i="54"/>
  <c r="Q34" i="54"/>
  <c r="I34" i="54"/>
  <c r="P34" i="54"/>
  <c r="M34" i="54"/>
  <c r="N34" i="54"/>
  <c r="Q37" i="54"/>
  <c r="N38" i="54"/>
  <c r="J50" i="54"/>
  <c r="Q53" i="54"/>
  <c r="N54" i="54"/>
  <c r="K60" i="54"/>
  <c r="Q60" i="54"/>
  <c r="I60" i="54"/>
  <c r="R60" i="54"/>
  <c r="J60" i="54"/>
  <c r="O60" i="54"/>
  <c r="N60" i="54"/>
  <c r="P49" i="54"/>
  <c r="O49" i="54"/>
  <c r="L49" i="54"/>
  <c r="K49" i="54"/>
  <c r="O34" i="54"/>
  <c r="O38" i="54"/>
  <c r="J45" i="54"/>
  <c r="N49" i="54"/>
  <c r="O54" i="54"/>
  <c r="Q50" i="54"/>
  <c r="I50" i="54"/>
  <c r="P50" i="54"/>
  <c r="M50" i="54"/>
  <c r="L50" i="54"/>
  <c r="R34" i="54"/>
  <c r="R38" i="54"/>
  <c r="L45" i="54"/>
  <c r="K45" i="54"/>
  <c r="P45" i="54"/>
  <c r="O45" i="54"/>
  <c r="L61" i="54"/>
  <c r="R61" i="54"/>
  <c r="J61" i="54"/>
  <c r="K61" i="54"/>
  <c r="P61" i="54"/>
  <c r="O61" i="54"/>
  <c r="J41" i="54"/>
  <c r="N45" i="54"/>
  <c r="K46" i="54"/>
  <c r="R49" i="54"/>
  <c r="O50" i="54"/>
  <c r="J57" i="54"/>
  <c r="A18" i="53"/>
  <c r="AG69" i="52" l="1"/>
  <c r="AG68" i="52"/>
  <c r="AG67" i="52"/>
  <c r="AG66" i="52"/>
  <c r="G63" i="52"/>
  <c r="F63" i="52"/>
  <c r="E63" i="52"/>
  <c r="D63" i="52"/>
  <c r="G62" i="52"/>
  <c r="F62" i="52"/>
  <c r="E62" i="52"/>
  <c r="D62" i="52"/>
  <c r="G61" i="52"/>
  <c r="F61" i="52"/>
  <c r="E61" i="52"/>
  <c r="D61" i="52"/>
  <c r="G60" i="52"/>
  <c r="F60" i="52"/>
  <c r="E60" i="52"/>
  <c r="D60" i="52"/>
  <c r="G59" i="52"/>
  <c r="F59" i="52"/>
  <c r="E59" i="52"/>
  <c r="D59" i="52"/>
  <c r="G58" i="52"/>
  <c r="F58" i="52"/>
  <c r="E58" i="52"/>
  <c r="D58" i="52"/>
  <c r="G57" i="52"/>
  <c r="F57" i="52"/>
  <c r="E57" i="52"/>
  <c r="D57" i="52"/>
  <c r="G56" i="52"/>
  <c r="F56" i="52"/>
  <c r="E56" i="52"/>
  <c r="D56" i="52"/>
  <c r="G55" i="52"/>
  <c r="F55" i="52"/>
  <c r="E55" i="52"/>
  <c r="D55" i="52"/>
  <c r="G54" i="52"/>
  <c r="F54" i="52"/>
  <c r="E54" i="52"/>
  <c r="D54" i="52"/>
  <c r="G53" i="52"/>
  <c r="F53" i="52"/>
  <c r="E53" i="52"/>
  <c r="D53" i="52"/>
  <c r="G52" i="52"/>
  <c r="F52" i="52"/>
  <c r="E52" i="52"/>
  <c r="D52" i="52"/>
  <c r="G51" i="52"/>
  <c r="F51" i="52"/>
  <c r="E51" i="52"/>
  <c r="D51" i="52"/>
  <c r="G50" i="52"/>
  <c r="F50" i="52"/>
  <c r="E50" i="52"/>
  <c r="D50" i="52"/>
  <c r="G49" i="52"/>
  <c r="F49" i="52"/>
  <c r="E49" i="52"/>
  <c r="D49" i="52"/>
  <c r="G48" i="52"/>
  <c r="F48" i="52"/>
  <c r="E48" i="52"/>
  <c r="D48" i="52"/>
  <c r="G47" i="52"/>
  <c r="F47" i="52"/>
  <c r="E47" i="52"/>
  <c r="D47" i="52"/>
  <c r="G46" i="52"/>
  <c r="F46" i="52"/>
  <c r="E46" i="52"/>
  <c r="D46" i="52"/>
  <c r="G45" i="52"/>
  <c r="F45" i="52"/>
  <c r="E45" i="52"/>
  <c r="D45" i="52"/>
  <c r="G44" i="52"/>
  <c r="F44" i="52"/>
  <c r="E44" i="52"/>
  <c r="D44" i="52"/>
  <c r="G43" i="52"/>
  <c r="F43" i="52"/>
  <c r="E43" i="52"/>
  <c r="D43" i="52"/>
  <c r="G42" i="52"/>
  <c r="F42" i="52"/>
  <c r="E42" i="52"/>
  <c r="D42" i="52"/>
  <c r="G41" i="52"/>
  <c r="F41" i="52"/>
  <c r="E41" i="52"/>
  <c r="D41" i="52"/>
  <c r="G40" i="52"/>
  <c r="F40" i="52"/>
  <c r="E40" i="52"/>
  <c r="D40" i="52"/>
  <c r="G39" i="52"/>
  <c r="F39" i="52"/>
  <c r="E39" i="52"/>
  <c r="D39" i="52"/>
  <c r="G38" i="52"/>
  <c r="F38" i="52"/>
  <c r="E38" i="52"/>
  <c r="D38" i="52"/>
  <c r="G37" i="52"/>
  <c r="F37" i="52"/>
  <c r="E37" i="52"/>
  <c r="D37" i="52"/>
  <c r="G36" i="52"/>
  <c r="F36" i="52"/>
  <c r="E36" i="52"/>
  <c r="D36" i="52"/>
  <c r="G35" i="52"/>
  <c r="F35" i="52"/>
  <c r="E35" i="52"/>
  <c r="D35" i="52"/>
  <c r="G34" i="52"/>
  <c r="F34" i="52"/>
  <c r="E34" i="52"/>
  <c r="D34" i="52"/>
  <c r="B34" i="52"/>
  <c r="P32" i="52"/>
  <c r="C32" i="52" s="1"/>
  <c r="C63" i="52" s="1"/>
  <c r="I63" i="52" s="1"/>
  <c r="P31" i="52"/>
  <c r="C31" i="52"/>
  <c r="C62" i="52" s="1"/>
  <c r="N62" i="52" s="1"/>
  <c r="P30" i="52"/>
  <c r="C30" i="52" s="1"/>
  <c r="C61" i="52" s="1"/>
  <c r="P29" i="52"/>
  <c r="C29" i="52"/>
  <c r="C60" i="52" s="1"/>
  <c r="M60" i="52" s="1"/>
  <c r="P28" i="52"/>
  <c r="C28" i="52" s="1"/>
  <c r="C59" i="52" s="1"/>
  <c r="P27" i="52"/>
  <c r="C27" i="52"/>
  <c r="C58" i="52" s="1"/>
  <c r="P26" i="52"/>
  <c r="C26" i="52"/>
  <c r="C57" i="52" s="1"/>
  <c r="P25" i="52"/>
  <c r="C25" i="52" s="1"/>
  <c r="C56" i="52" s="1"/>
  <c r="P24" i="52"/>
  <c r="C24" i="52" s="1"/>
  <c r="C55" i="52" s="1"/>
  <c r="Q55" i="52" s="1"/>
  <c r="P23" i="52"/>
  <c r="C23" i="52" s="1"/>
  <c r="C54" i="52" s="1"/>
  <c r="P54" i="52" s="1"/>
  <c r="P22" i="52"/>
  <c r="C22" i="52"/>
  <c r="C53" i="52" s="1"/>
  <c r="P53" i="52" s="1"/>
  <c r="P21" i="52"/>
  <c r="C21" i="52" s="1"/>
  <c r="C52" i="52" s="1"/>
  <c r="P20" i="52"/>
  <c r="C20" i="52" s="1"/>
  <c r="C51" i="52" s="1"/>
  <c r="P19" i="52"/>
  <c r="C19" i="52"/>
  <c r="C50" i="52" s="1"/>
  <c r="P18" i="52"/>
  <c r="C18" i="52" s="1"/>
  <c r="C49" i="52" s="1"/>
  <c r="P17" i="52"/>
  <c r="C17" i="52" s="1"/>
  <c r="C48" i="52" s="1"/>
  <c r="P16" i="52"/>
  <c r="C16" i="52" s="1"/>
  <c r="C47" i="52" s="1"/>
  <c r="K47" i="52" s="1"/>
  <c r="P15" i="52"/>
  <c r="C15" i="52"/>
  <c r="C46" i="52" s="1"/>
  <c r="Q46" i="52" s="1"/>
  <c r="P14" i="52"/>
  <c r="C14" i="52"/>
  <c r="C45" i="52" s="1"/>
  <c r="Q45" i="52" s="1"/>
  <c r="P13" i="52"/>
  <c r="C13" i="52"/>
  <c r="C44" i="52" s="1"/>
  <c r="P12" i="52"/>
  <c r="C12" i="52" s="1"/>
  <c r="C43" i="52" s="1"/>
  <c r="P11" i="52"/>
  <c r="C11" i="52"/>
  <c r="C42" i="52" s="1"/>
  <c r="P10" i="52"/>
  <c r="C10" i="52"/>
  <c r="C41" i="52" s="1"/>
  <c r="J41" i="52" s="1"/>
  <c r="P9" i="52"/>
  <c r="C9" i="52" s="1"/>
  <c r="C40" i="52" s="1"/>
  <c r="P8" i="52"/>
  <c r="C8" i="52" s="1"/>
  <c r="C39" i="52" s="1"/>
  <c r="J39" i="52" s="1"/>
  <c r="P7" i="52"/>
  <c r="C7" i="52" s="1"/>
  <c r="C38" i="52" s="1"/>
  <c r="P38" i="52" s="1"/>
  <c r="P6" i="52"/>
  <c r="C6" i="52"/>
  <c r="C37" i="52" s="1"/>
  <c r="I37" i="52" s="1"/>
  <c r="P5" i="52"/>
  <c r="C5" i="52"/>
  <c r="C36" i="52" s="1"/>
  <c r="P4" i="52"/>
  <c r="C4" i="52" s="1"/>
  <c r="C35" i="52" s="1"/>
  <c r="L35" i="52" s="1"/>
  <c r="P3" i="52"/>
  <c r="C3" i="52" s="1"/>
  <c r="C34" i="52" s="1"/>
  <c r="AG69" i="51"/>
  <c r="AG68" i="51"/>
  <c r="AG67" i="51"/>
  <c r="AG66" i="51"/>
  <c r="G63" i="51"/>
  <c r="F63" i="51"/>
  <c r="E63" i="51"/>
  <c r="D63" i="51"/>
  <c r="G62" i="51"/>
  <c r="F62" i="51"/>
  <c r="E62" i="51"/>
  <c r="D62" i="51"/>
  <c r="G61" i="51"/>
  <c r="F61" i="51"/>
  <c r="E61" i="51"/>
  <c r="D61" i="51"/>
  <c r="G60" i="51"/>
  <c r="F60" i="51"/>
  <c r="E60" i="51"/>
  <c r="D60" i="51"/>
  <c r="G59" i="51"/>
  <c r="F59" i="51"/>
  <c r="E59" i="51"/>
  <c r="D59" i="51"/>
  <c r="G58" i="51"/>
  <c r="F58" i="51"/>
  <c r="E58" i="51"/>
  <c r="D58" i="51"/>
  <c r="G57" i="51"/>
  <c r="F57" i="51"/>
  <c r="E57" i="51"/>
  <c r="D57" i="51"/>
  <c r="G56" i="51"/>
  <c r="F56" i="51"/>
  <c r="E56" i="51"/>
  <c r="D56" i="51"/>
  <c r="G55" i="51"/>
  <c r="F55" i="51"/>
  <c r="E55" i="51"/>
  <c r="D55" i="51"/>
  <c r="G54" i="51"/>
  <c r="F54" i="51"/>
  <c r="E54" i="51"/>
  <c r="D54" i="51"/>
  <c r="G53" i="51"/>
  <c r="F53" i="51"/>
  <c r="E53" i="51"/>
  <c r="D53" i="51"/>
  <c r="G52" i="51"/>
  <c r="F52" i="51"/>
  <c r="E52" i="51"/>
  <c r="D52" i="51"/>
  <c r="G51" i="51"/>
  <c r="F51" i="51"/>
  <c r="E51" i="51"/>
  <c r="D51" i="51"/>
  <c r="G50" i="51"/>
  <c r="F50" i="51"/>
  <c r="E50" i="51"/>
  <c r="D50" i="51"/>
  <c r="G49" i="51"/>
  <c r="F49" i="51"/>
  <c r="E49" i="51"/>
  <c r="D49" i="51"/>
  <c r="G48" i="51"/>
  <c r="F48" i="51"/>
  <c r="E48" i="51"/>
  <c r="D48" i="51"/>
  <c r="G47" i="51"/>
  <c r="F47" i="51"/>
  <c r="E47" i="51"/>
  <c r="D47" i="51"/>
  <c r="G46" i="51"/>
  <c r="F46" i="51"/>
  <c r="E46" i="51"/>
  <c r="D46" i="51"/>
  <c r="G45" i="51"/>
  <c r="F45" i="51"/>
  <c r="E45" i="51"/>
  <c r="D45" i="51"/>
  <c r="G44" i="51"/>
  <c r="F44" i="51"/>
  <c r="E44" i="51"/>
  <c r="D44" i="51"/>
  <c r="G43" i="51"/>
  <c r="F43" i="51"/>
  <c r="E43" i="51"/>
  <c r="D43" i="51"/>
  <c r="G42" i="51"/>
  <c r="F42" i="51"/>
  <c r="E42" i="51"/>
  <c r="D42" i="51"/>
  <c r="G41" i="51"/>
  <c r="F41" i="51"/>
  <c r="E41" i="51"/>
  <c r="D41" i="51"/>
  <c r="G40" i="51"/>
  <c r="F40" i="51"/>
  <c r="E40" i="51"/>
  <c r="D40" i="51"/>
  <c r="G39" i="51"/>
  <c r="F39" i="51"/>
  <c r="E39" i="51"/>
  <c r="D39" i="51"/>
  <c r="G38" i="51"/>
  <c r="F38" i="51"/>
  <c r="E38" i="51"/>
  <c r="D38" i="51"/>
  <c r="G37" i="51"/>
  <c r="F37" i="51"/>
  <c r="E37" i="51"/>
  <c r="D37" i="51"/>
  <c r="G36" i="51"/>
  <c r="F36" i="51"/>
  <c r="E36" i="51"/>
  <c r="D36" i="51"/>
  <c r="G35" i="51"/>
  <c r="F35" i="51"/>
  <c r="E35" i="51"/>
  <c r="D35" i="51"/>
  <c r="G34" i="51"/>
  <c r="F34" i="51"/>
  <c r="E34" i="51"/>
  <c r="D34" i="51"/>
  <c r="B34" i="51"/>
  <c r="P32" i="51"/>
  <c r="C32" i="51" s="1"/>
  <c r="C63" i="51" s="1"/>
  <c r="P31" i="51"/>
  <c r="C31" i="51" s="1"/>
  <c r="C62" i="51" s="1"/>
  <c r="P30" i="51"/>
  <c r="C30" i="51" s="1"/>
  <c r="C61" i="51" s="1"/>
  <c r="M61" i="51" s="1"/>
  <c r="P29" i="51"/>
  <c r="C29" i="51"/>
  <c r="C60" i="51" s="1"/>
  <c r="I60" i="51" s="1"/>
  <c r="P28" i="51"/>
  <c r="C28" i="51" s="1"/>
  <c r="C59" i="51" s="1"/>
  <c r="P27" i="51"/>
  <c r="C27" i="51" s="1"/>
  <c r="C58" i="51" s="1"/>
  <c r="P26" i="51"/>
  <c r="C26" i="51" s="1"/>
  <c r="C57" i="51" s="1"/>
  <c r="P25" i="51"/>
  <c r="C25" i="51" s="1"/>
  <c r="C56" i="51" s="1"/>
  <c r="P24" i="51"/>
  <c r="C24" i="51" s="1"/>
  <c r="C55" i="51" s="1"/>
  <c r="P23" i="51"/>
  <c r="C23" i="51"/>
  <c r="C54" i="51" s="1"/>
  <c r="N54" i="51" s="1"/>
  <c r="P22" i="51"/>
  <c r="C22" i="51" s="1"/>
  <c r="C53" i="51" s="1"/>
  <c r="R53" i="51" s="1"/>
  <c r="P21" i="51"/>
  <c r="C21" i="51"/>
  <c r="C52" i="51" s="1"/>
  <c r="P20" i="51"/>
  <c r="C20" i="51" s="1"/>
  <c r="C51" i="51" s="1"/>
  <c r="P51" i="51" s="1"/>
  <c r="P19" i="51"/>
  <c r="C19" i="51" s="1"/>
  <c r="C50" i="51" s="1"/>
  <c r="P18" i="51"/>
  <c r="C18" i="51"/>
  <c r="C49" i="51" s="1"/>
  <c r="I49" i="51" s="1"/>
  <c r="P17" i="51"/>
  <c r="C17" i="51" s="1"/>
  <c r="C48" i="51" s="1"/>
  <c r="P16" i="51"/>
  <c r="C16" i="51" s="1"/>
  <c r="C47" i="51" s="1"/>
  <c r="L47" i="51" s="1"/>
  <c r="P15" i="51"/>
  <c r="C15" i="51"/>
  <c r="C46" i="51" s="1"/>
  <c r="N46" i="51" s="1"/>
  <c r="P14" i="51"/>
  <c r="C14" i="51" s="1"/>
  <c r="C45" i="51" s="1"/>
  <c r="P13" i="51"/>
  <c r="C13" i="51" s="1"/>
  <c r="C44" i="51" s="1"/>
  <c r="P12" i="51"/>
  <c r="C12" i="51" s="1"/>
  <c r="C43" i="51" s="1"/>
  <c r="P11" i="51"/>
  <c r="C11" i="51"/>
  <c r="C42" i="51" s="1"/>
  <c r="P10" i="51"/>
  <c r="C10" i="51"/>
  <c r="C41" i="51" s="1"/>
  <c r="Q41" i="51" s="1"/>
  <c r="P9" i="51"/>
  <c r="C9" i="51" s="1"/>
  <c r="C40" i="51" s="1"/>
  <c r="M40" i="51" s="1"/>
  <c r="P8" i="51"/>
  <c r="C8" i="51" s="1"/>
  <c r="C39" i="51" s="1"/>
  <c r="L39" i="51" s="1"/>
  <c r="P7" i="51"/>
  <c r="C7" i="51"/>
  <c r="C38" i="51" s="1"/>
  <c r="P6" i="51"/>
  <c r="C6" i="51"/>
  <c r="C37" i="51" s="1"/>
  <c r="M37" i="51" s="1"/>
  <c r="P5" i="51"/>
  <c r="C5" i="51"/>
  <c r="C36" i="51" s="1"/>
  <c r="P4" i="51"/>
  <c r="C4" i="51" s="1"/>
  <c r="C35" i="51" s="1"/>
  <c r="I35" i="51" s="1"/>
  <c r="P3" i="51"/>
  <c r="C3" i="51" s="1"/>
  <c r="C34" i="51" s="1"/>
  <c r="AG69" i="50"/>
  <c r="AG68" i="50"/>
  <c r="AG67" i="50"/>
  <c r="AG66" i="50"/>
  <c r="G63" i="50"/>
  <c r="F63" i="50"/>
  <c r="E63" i="50"/>
  <c r="D63" i="50"/>
  <c r="G62" i="50"/>
  <c r="F62" i="50"/>
  <c r="E62" i="50"/>
  <c r="D62" i="50"/>
  <c r="G61" i="50"/>
  <c r="F61" i="50"/>
  <c r="E61" i="50"/>
  <c r="D61" i="50"/>
  <c r="G60" i="50"/>
  <c r="F60" i="50"/>
  <c r="E60" i="50"/>
  <c r="D60" i="50"/>
  <c r="G59" i="50"/>
  <c r="F59" i="50"/>
  <c r="E59" i="50"/>
  <c r="D59" i="50"/>
  <c r="G58" i="50"/>
  <c r="F58" i="50"/>
  <c r="E58" i="50"/>
  <c r="D58" i="50"/>
  <c r="G57" i="50"/>
  <c r="F57" i="50"/>
  <c r="E57" i="50"/>
  <c r="D57" i="50"/>
  <c r="G56" i="50"/>
  <c r="F56" i="50"/>
  <c r="E56" i="50"/>
  <c r="D56" i="50"/>
  <c r="G55" i="50"/>
  <c r="F55" i="50"/>
  <c r="E55" i="50"/>
  <c r="D55" i="50"/>
  <c r="G54" i="50"/>
  <c r="F54" i="50"/>
  <c r="E54" i="50"/>
  <c r="D54" i="50"/>
  <c r="G53" i="50"/>
  <c r="F53" i="50"/>
  <c r="E53" i="50"/>
  <c r="D53" i="50"/>
  <c r="G52" i="50"/>
  <c r="F52" i="50"/>
  <c r="E52" i="50"/>
  <c r="D52" i="50"/>
  <c r="G51" i="50"/>
  <c r="F51" i="50"/>
  <c r="E51" i="50"/>
  <c r="D51" i="50"/>
  <c r="G50" i="50"/>
  <c r="F50" i="50"/>
  <c r="E50" i="50"/>
  <c r="D50" i="50"/>
  <c r="G49" i="50"/>
  <c r="F49" i="50"/>
  <c r="E49" i="50"/>
  <c r="D49" i="50"/>
  <c r="G48" i="50"/>
  <c r="F48" i="50"/>
  <c r="E48" i="50"/>
  <c r="D48" i="50"/>
  <c r="G47" i="50"/>
  <c r="F47" i="50"/>
  <c r="E47" i="50"/>
  <c r="D47" i="50"/>
  <c r="G46" i="50"/>
  <c r="F46" i="50"/>
  <c r="E46" i="50"/>
  <c r="D46" i="50"/>
  <c r="G45" i="50"/>
  <c r="F45" i="50"/>
  <c r="E45" i="50"/>
  <c r="D45" i="50"/>
  <c r="G44" i="50"/>
  <c r="F44" i="50"/>
  <c r="E44" i="50"/>
  <c r="D44" i="50"/>
  <c r="G43" i="50"/>
  <c r="F43" i="50"/>
  <c r="E43" i="50"/>
  <c r="D43" i="50"/>
  <c r="G42" i="50"/>
  <c r="F42" i="50"/>
  <c r="E42" i="50"/>
  <c r="D42" i="50"/>
  <c r="G41" i="50"/>
  <c r="F41" i="50"/>
  <c r="E41" i="50"/>
  <c r="D41" i="50"/>
  <c r="G40" i="50"/>
  <c r="F40" i="50"/>
  <c r="E40" i="50"/>
  <c r="D40" i="50"/>
  <c r="G39" i="50"/>
  <c r="F39" i="50"/>
  <c r="E39" i="50"/>
  <c r="D39" i="50"/>
  <c r="G38" i="50"/>
  <c r="F38" i="50"/>
  <c r="E38" i="50"/>
  <c r="D38" i="50"/>
  <c r="G37" i="50"/>
  <c r="F37" i="50"/>
  <c r="E37" i="50"/>
  <c r="D37" i="50"/>
  <c r="G36" i="50"/>
  <c r="F36" i="50"/>
  <c r="E36" i="50"/>
  <c r="D36" i="50"/>
  <c r="G35" i="50"/>
  <c r="F35" i="50"/>
  <c r="E35" i="50"/>
  <c r="D35" i="50"/>
  <c r="G34" i="50"/>
  <c r="F34" i="50"/>
  <c r="E34" i="50"/>
  <c r="D34" i="50"/>
  <c r="B34" i="50"/>
  <c r="P32" i="50"/>
  <c r="C32" i="50" s="1"/>
  <c r="C63" i="50" s="1"/>
  <c r="P63" i="50" s="1"/>
  <c r="P31" i="50"/>
  <c r="C31" i="50" s="1"/>
  <c r="C62" i="50" s="1"/>
  <c r="O62" i="50" s="1"/>
  <c r="P30" i="50"/>
  <c r="C30" i="50"/>
  <c r="C61" i="50" s="1"/>
  <c r="P29" i="50"/>
  <c r="C29" i="50" s="1"/>
  <c r="C60" i="50" s="1"/>
  <c r="P28" i="50"/>
  <c r="C28" i="50" s="1"/>
  <c r="C59" i="50" s="1"/>
  <c r="P27" i="50"/>
  <c r="C27" i="50" s="1"/>
  <c r="C58" i="50" s="1"/>
  <c r="P26" i="50"/>
  <c r="C26" i="50"/>
  <c r="C57" i="50" s="1"/>
  <c r="R57" i="50" s="1"/>
  <c r="P25" i="50"/>
  <c r="C25" i="50" s="1"/>
  <c r="C56" i="50" s="1"/>
  <c r="I56" i="50" s="1"/>
  <c r="P24" i="50"/>
  <c r="C24" i="50" s="1"/>
  <c r="C55" i="50" s="1"/>
  <c r="P23" i="50"/>
  <c r="C23" i="50"/>
  <c r="C54" i="50" s="1"/>
  <c r="P54" i="50" s="1"/>
  <c r="P22" i="50"/>
  <c r="C22" i="50" s="1"/>
  <c r="C53" i="50" s="1"/>
  <c r="N53" i="50" s="1"/>
  <c r="P21" i="50"/>
  <c r="C21" i="50"/>
  <c r="C52" i="50" s="1"/>
  <c r="P20" i="50"/>
  <c r="C20" i="50" s="1"/>
  <c r="C51" i="50" s="1"/>
  <c r="P19" i="50"/>
  <c r="C19" i="50" s="1"/>
  <c r="C50" i="50" s="1"/>
  <c r="P18" i="50"/>
  <c r="C18" i="50"/>
  <c r="C49" i="50" s="1"/>
  <c r="Q49" i="50" s="1"/>
  <c r="P17" i="50"/>
  <c r="C17" i="50" s="1"/>
  <c r="C48" i="50" s="1"/>
  <c r="R48" i="50" s="1"/>
  <c r="P16" i="50"/>
  <c r="C16" i="50" s="1"/>
  <c r="C47" i="50" s="1"/>
  <c r="O47" i="50" s="1"/>
  <c r="P15" i="50"/>
  <c r="C15" i="50" s="1"/>
  <c r="C46" i="50" s="1"/>
  <c r="N46" i="50" s="1"/>
  <c r="P14" i="50"/>
  <c r="C14" i="50" s="1"/>
  <c r="C45" i="50" s="1"/>
  <c r="P13" i="50"/>
  <c r="C13" i="50" s="1"/>
  <c r="C44" i="50" s="1"/>
  <c r="P12" i="50"/>
  <c r="C12" i="50" s="1"/>
  <c r="C43" i="50" s="1"/>
  <c r="P11" i="50"/>
  <c r="C11" i="50"/>
  <c r="C42" i="50" s="1"/>
  <c r="P10" i="50"/>
  <c r="C10" i="50" s="1"/>
  <c r="C41" i="50" s="1"/>
  <c r="R41" i="50" s="1"/>
  <c r="P9" i="50"/>
  <c r="C9" i="50" s="1"/>
  <c r="C40" i="50" s="1"/>
  <c r="P8" i="50"/>
  <c r="C8" i="50" s="1"/>
  <c r="C39" i="50" s="1"/>
  <c r="Q39" i="50" s="1"/>
  <c r="P7" i="50"/>
  <c r="C7" i="50" s="1"/>
  <c r="C38" i="50" s="1"/>
  <c r="P6" i="50"/>
  <c r="C6" i="50" s="1"/>
  <c r="C37" i="50" s="1"/>
  <c r="M37" i="50" s="1"/>
  <c r="P5" i="50"/>
  <c r="C5" i="50" s="1"/>
  <c r="C36" i="50" s="1"/>
  <c r="P4" i="50"/>
  <c r="C4" i="50" s="1"/>
  <c r="C35" i="50" s="1"/>
  <c r="P3" i="50"/>
  <c r="C3" i="50" s="1"/>
  <c r="C34" i="50" s="1"/>
  <c r="R34" i="50" s="1"/>
  <c r="D105" i="49"/>
  <c r="H105" i="49" s="1"/>
  <c r="C101" i="49"/>
  <c r="C100" i="49"/>
  <c r="C99" i="49"/>
  <c r="C98" i="49"/>
  <c r="C96" i="49"/>
  <c r="C93" i="49"/>
  <c r="C92" i="49"/>
  <c r="C91" i="49"/>
  <c r="C90" i="49"/>
  <c r="C88" i="49"/>
  <c r="C85" i="49"/>
  <c r="C84" i="49"/>
  <c r="C83" i="49"/>
  <c r="C82" i="49"/>
  <c r="C80" i="49"/>
  <c r="C77" i="49"/>
  <c r="C76" i="49"/>
  <c r="C75" i="49"/>
  <c r="AG69" i="49"/>
  <c r="AG68" i="49"/>
  <c r="AG67" i="49"/>
  <c r="AG66" i="49"/>
  <c r="Q63" i="49"/>
  <c r="G63" i="49"/>
  <c r="F63" i="49"/>
  <c r="E63" i="49"/>
  <c r="D63" i="49"/>
  <c r="G62" i="49"/>
  <c r="F62" i="49"/>
  <c r="E62" i="49"/>
  <c r="D62" i="49"/>
  <c r="G61" i="49"/>
  <c r="F61" i="49"/>
  <c r="E61" i="49"/>
  <c r="D61" i="49"/>
  <c r="G60" i="49"/>
  <c r="F60" i="49"/>
  <c r="E60" i="49"/>
  <c r="D60" i="49"/>
  <c r="G59" i="49"/>
  <c r="F59" i="49"/>
  <c r="E59" i="49"/>
  <c r="D59" i="49"/>
  <c r="G58" i="49"/>
  <c r="F58" i="49"/>
  <c r="E58" i="49"/>
  <c r="D58" i="49"/>
  <c r="G57" i="49"/>
  <c r="F57" i="49"/>
  <c r="E57" i="49"/>
  <c r="D57" i="49"/>
  <c r="G56" i="49"/>
  <c r="F56" i="49"/>
  <c r="E56" i="49"/>
  <c r="D56" i="49"/>
  <c r="G55" i="49"/>
  <c r="F55" i="49"/>
  <c r="E55" i="49"/>
  <c r="D55" i="49"/>
  <c r="G54" i="49"/>
  <c r="F54" i="49"/>
  <c r="E54" i="49"/>
  <c r="D54" i="49"/>
  <c r="G53" i="49"/>
  <c r="F53" i="49"/>
  <c r="E53" i="49"/>
  <c r="D53" i="49"/>
  <c r="G52" i="49"/>
  <c r="F52" i="49"/>
  <c r="E52" i="49"/>
  <c r="D52" i="49"/>
  <c r="G51" i="49"/>
  <c r="F51" i="49"/>
  <c r="E51" i="49"/>
  <c r="D51" i="49"/>
  <c r="G50" i="49"/>
  <c r="F50" i="49"/>
  <c r="E50" i="49"/>
  <c r="D50" i="49"/>
  <c r="G49" i="49"/>
  <c r="F49" i="49"/>
  <c r="E49" i="49"/>
  <c r="D49" i="49"/>
  <c r="G48" i="49"/>
  <c r="F48" i="49"/>
  <c r="E48" i="49"/>
  <c r="D48" i="49"/>
  <c r="G47" i="49"/>
  <c r="F47" i="49"/>
  <c r="E47" i="49"/>
  <c r="D47" i="49"/>
  <c r="G46" i="49"/>
  <c r="F46" i="49"/>
  <c r="E46" i="49"/>
  <c r="D46" i="49"/>
  <c r="G45" i="49"/>
  <c r="F45" i="49"/>
  <c r="E45" i="49"/>
  <c r="D45" i="49"/>
  <c r="G44" i="49"/>
  <c r="F44" i="49"/>
  <c r="E44" i="49"/>
  <c r="D44" i="49"/>
  <c r="G43" i="49"/>
  <c r="F43" i="49"/>
  <c r="E43" i="49"/>
  <c r="D43" i="49"/>
  <c r="G42" i="49"/>
  <c r="F42" i="49"/>
  <c r="E42" i="49"/>
  <c r="D42" i="49"/>
  <c r="G41" i="49"/>
  <c r="F41" i="49"/>
  <c r="E41" i="49"/>
  <c r="D41" i="49"/>
  <c r="G40" i="49"/>
  <c r="F40" i="49"/>
  <c r="E40" i="49"/>
  <c r="D40" i="49"/>
  <c r="G39" i="49"/>
  <c r="F39" i="49"/>
  <c r="E39" i="49"/>
  <c r="D39" i="49"/>
  <c r="G38" i="49"/>
  <c r="F38" i="49"/>
  <c r="E38" i="49"/>
  <c r="D38" i="49"/>
  <c r="G37" i="49"/>
  <c r="F37" i="49"/>
  <c r="E37" i="49"/>
  <c r="D37" i="49"/>
  <c r="G36" i="49"/>
  <c r="F36" i="49"/>
  <c r="E36" i="49"/>
  <c r="D36" i="49"/>
  <c r="G35" i="49"/>
  <c r="F35" i="49"/>
  <c r="E35" i="49"/>
  <c r="D35" i="49"/>
  <c r="G34" i="49"/>
  <c r="F34" i="49"/>
  <c r="E34" i="49"/>
  <c r="D34" i="49"/>
  <c r="B34" i="49"/>
  <c r="P32" i="49"/>
  <c r="C32" i="49" s="1"/>
  <c r="C63" i="49" s="1"/>
  <c r="P31" i="49"/>
  <c r="C31" i="49" s="1"/>
  <c r="C62" i="49" s="1"/>
  <c r="P30" i="49"/>
  <c r="C30" i="49"/>
  <c r="C61" i="49" s="1"/>
  <c r="P29" i="49"/>
  <c r="C29" i="49" s="1"/>
  <c r="C60" i="49" s="1"/>
  <c r="P28" i="49"/>
  <c r="C28" i="49" s="1"/>
  <c r="C59" i="49" s="1"/>
  <c r="P27" i="49"/>
  <c r="C27" i="49" s="1"/>
  <c r="C58" i="49" s="1"/>
  <c r="P26" i="49"/>
  <c r="C26" i="49" s="1"/>
  <c r="C57" i="49" s="1"/>
  <c r="R57" i="49" s="1"/>
  <c r="P25" i="49"/>
  <c r="C25" i="49"/>
  <c r="C56" i="49" s="1"/>
  <c r="P24" i="49"/>
  <c r="C24" i="49" s="1"/>
  <c r="C55" i="49" s="1"/>
  <c r="N55" i="49" s="1"/>
  <c r="P23" i="49"/>
  <c r="C23" i="49" s="1"/>
  <c r="C54" i="49" s="1"/>
  <c r="P22" i="49"/>
  <c r="C22" i="49"/>
  <c r="C53" i="49" s="1"/>
  <c r="P21" i="49"/>
  <c r="C21" i="49" s="1"/>
  <c r="C52" i="49" s="1"/>
  <c r="P20" i="49"/>
  <c r="C20" i="49" s="1"/>
  <c r="C51" i="49" s="1"/>
  <c r="P19" i="49"/>
  <c r="C19" i="49"/>
  <c r="C50" i="49" s="1"/>
  <c r="P18" i="49"/>
  <c r="C18" i="49"/>
  <c r="C49" i="49" s="1"/>
  <c r="K49" i="49" s="1"/>
  <c r="P17" i="49"/>
  <c r="C17" i="49"/>
  <c r="C48" i="49" s="1"/>
  <c r="P16" i="49"/>
  <c r="C16" i="49" s="1"/>
  <c r="C47" i="49" s="1"/>
  <c r="Q47" i="49" s="1"/>
  <c r="P15" i="49"/>
  <c r="C15" i="49"/>
  <c r="C46" i="49" s="1"/>
  <c r="P14" i="49"/>
  <c r="C14" i="49" s="1"/>
  <c r="C45" i="49" s="1"/>
  <c r="N45" i="49" s="1"/>
  <c r="P13" i="49"/>
  <c r="C13" i="49"/>
  <c r="C44" i="49" s="1"/>
  <c r="P12" i="49"/>
  <c r="C12" i="49" s="1"/>
  <c r="C43" i="49" s="1"/>
  <c r="P11" i="49"/>
  <c r="C11" i="49"/>
  <c r="C42" i="49" s="1"/>
  <c r="Q42" i="49" s="1"/>
  <c r="P10" i="49"/>
  <c r="C10" i="49"/>
  <c r="C41" i="49" s="1"/>
  <c r="P9" i="49"/>
  <c r="C9" i="49"/>
  <c r="C40" i="49" s="1"/>
  <c r="J40" i="49" s="1"/>
  <c r="P8" i="49"/>
  <c r="C8" i="49" s="1"/>
  <c r="C39" i="49" s="1"/>
  <c r="N39" i="49" s="1"/>
  <c r="P7" i="49"/>
  <c r="C7" i="49" s="1"/>
  <c r="C38" i="49" s="1"/>
  <c r="P6" i="49"/>
  <c r="C6" i="49"/>
  <c r="C37" i="49" s="1"/>
  <c r="N37" i="49" s="1"/>
  <c r="P5" i="49"/>
  <c r="C5" i="49" s="1"/>
  <c r="C36" i="49" s="1"/>
  <c r="P4" i="49"/>
  <c r="C4" i="49" s="1"/>
  <c r="C35" i="49" s="1"/>
  <c r="P3" i="49"/>
  <c r="C3" i="49"/>
  <c r="C34" i="49" s="1"/>
  <c r="L34" i="49" s="1"/>
  <c r="D105" i="48"/>
  <c r="C99" i="48" s="1"/>
  <c r="C101" i="48"/>
  <c r="C100" i="48"/>
  <c r="C96" i="48"/>
  <c r="C93" i="48"/>
  <c r="C92" i="48"/>
  <c r="C91" i="48"/>
  <c r="C88" i="48"/>
  <c r="C85" i="48"/>
  <c r="C84" i="48"/>
  <c r="C80" i="48"/>
  <c r="C77" i="48"/>
  <c r="C76" i="48"/>
  <c r="C75" i="48"/>
  <c r="AG69" i="48"/>
  <c r="AG68" i="48"/>
  <c r="AG67" i="48"/>
  <c r="AG66" i="48"/>
  <c r="G63" i="48"/>
  <c r="F63" i="48"/>
  <c r="E63" i="48"/>
  <c r="D63" i="48"/>
  <c r="G62" i="48"/>
  <c r="F62" i="48"/>
  <c r="E62" i="48"/>
  <c r="D62" i="48"/>
  <c r="G61" i="48"/>
  <c r="F61" i="48"/>
  <c r="E61" i="48"/>
  <c r="D61" i="48"/>
  <c r="G60" i="48"/>
  <c r="F60" i="48"/>
  <c r="E60" i="48"/>
  <c r="D60" i="48"/>
  <c r="G59" i="48"/>
  <c r="F59" i="48"/>
  <c r="E59" i="48"/>
  <c r="D59" i="48"/>
  <c r="G58" i="48"/>
  <c r="F58" i="48"/>
  <c r="E58" i="48"/>
  <c r="D58" i="48"/>
  <c r="Q57" i="48"/>
  <c r="G57" i="48"/>
  <c r="F57" i="48"/>
  <c r="E57" i="48"/>
  <c r="D57" i="48"/>
  <c r="G56" i="48"/>
  <c r="F56" i="48"/>
  <c r="E56" i="48"/>
  <c r="D56" i="48"/>
  <c r="G55" i="48"/>
  <c r="F55" i="48"/>
  <c r="E55" i="48"/>
  <c r="D55" i="48"/>
  <c r="G54" i="48"/>
  <c r="F54" i="48"/>
  <c r="E54" i="48"/>
  <c r="D54" i="48"/>
  <c r="G53" i="48"/>
  <c r="F53" i="48"/>
  <c r="E53" i="48"/>
  <c r="D53" i="48"/>
  <c r="G52" i="48"/>
  <c r="F52" i="48"/>
  <c r="E52" i="48"/>
  <c r="D52" i="48"/>
  <c r="L51" i="48"/>
  <c r="G51" i="48"/>
  <c r="F51" i="48"/>
  <c r="E51" i="48"/>
  <c r="D51" i="48"/>
  <c r="G50" i="48"/>
  <c r="F50" i="48"/>
  <c r="E50" i="48"/>
  <c r="D50" i="48"/>
  <c r="G49" i="48"/>
  <c r="F49" i="48"/>
  <c r="E49" i="48"/>
  <c r="D49" i="48"/>
  <c r="G48" i="48"/>
  <c r="F48" i="48"/>
  <c r="E48" i="48"/>
  <c r="D48" i="48"/>
  <c r="G47" i="48"/>
  <c r="F47" i="48"/>
  <c r="E47" i="48"/>
  <c r="D47" i="48"/>
  <c r="G46" i="48"/>
  <c r="F46" i="48"/>
  <c r="E46" i="48"/>
  <c r="D46" i="48"/>
  <c r="G45" i="48"/>
  <c r="F45" i="48"/>
  <c r="E45" i="48"/>
  <c r="D45" i="48"/>
  <c r="G44" i="48"/>
  <c r="F44" i="48"/>
  <c r="E44" i="48"/>
  <c r="D44" i="48"/>
  <c r="G43" i="48"/>
  <c r="F43" i="48"/>
  <c r="E43" i="48"/>
  <c r="D43" i="48"/>
  <c r="G42" i="48"/>
  <c r="F42" i="48"/>
  <c r="E42" i="48"/>
  <c r="D42" i="48"/>
  <c r="G41" i="48"/>
  <c r="F41" i="48"/>
  <c r="E41" i="48"/>
  <c r="D41" i="48"/>
  <c r="G40" i="48"/>
  <c r="F40" i="48"/>
  <c r="E40" i="48"/>
  <c r="D40" i="48"/>
  <c r="G39" i="48"/>
  <c r="F39" i="48"/>
  <c r="E39" i="48"/>
  <c r="D39" i="48"/>
  <c r="G38" i="48"/>
  <c r="F38" i="48"/>
  <c r="E38" i="48"/>
  <c r="D38" i="48"/>
  <c r="G37" i="48"/>
  <c r="F37" i="48"/>
  <c r="E37" i="48"/>
  <c r="D37" i="48"/>
  <c r="G36" i="48"/>
  <c r="F36" i="48"/>
  <c r="E36" i="48"/>
  <c r="D36" i="48"/>
  <c r="G35" i="48"/>
  <c r="F35" i="48"/>
  <c r="E35" i="48"/>
  <c r="D35" i="48"/>
  <c r="G34" i="48"/>
  <c r="F34" i="48"/>
  <c r="E34" i="48"/>
  <c r="D34" i="48"/>
  <c r="B34" i="48"/>
  <c r="P32" i="48"/>
  <c r="C32" i="48" s="1"/>
  <c r="C63" i="48" s="1"/>
  <c r="L63" i="48" s="1"/>
  <c r="P31" i="48"/>
  <c r="C31" i="48" s="1"/>
  <c r="C62" i="48" s="1"/>
  <c r="O62" i="48" s="1"/>
  <c r="P30" i="48"/>
  <c r="C30" i="48" s="1"/>
  <c r="C61" i="48" s="1"/>
  <c r="P29" i="48"/>
  <c r="C29" i="48"/>
  <c r="C60" i="48" s="1"/>
  <c r="L60" i="48" s="1"/>
  <c r="P28" i="48"/>
  <c r="C28" i="48" s="1"/>
  <c r="C59" i="48" s="1"/>
  <c r="P27" i="48"/>
  <c r="C27" i="48"/>
  <c r="C58" i="48" s="1"/>
  <c r="R58" i="48" s="1"/>
  <c r="P26" i="48"/>
  <c r="C26" i="48" s="1"/>
  <c r="C57" i="48" s="1"/>
  <c r="N57" i="48" s="1"/>
  <c r="P25" i="48"/>
  <c r="C25" i="48"/>
  <c r="C56" i="48" s="1"/>
  <c r="P24" i="48"/>
  <c r="C24" i="48" s="1"/>
  <c r="C55" i="48" s="1"/>
  <c r="P23" i="48"/>
  <c r="C23" i="48"/>
  <c r="C54" i="48" s="1"/>
  <c r="P54" i="48" s="1"/>
  <c r="P22" i="48"/>
  <c r="C22" i="48" s="1"/>
  <c r="C53" i="48" s="1"/>
  <c r="R53" i="48" s="1"/>
  <c r="P21" i="48"/>
  <c r="C21" i="48" s="1"/>
  <c r="C52" i="48" s="1"/>
  <c r="P20" i="48"/>
  <c r="C20" i="48" s="1"/>
  <c r="C51" i="48" s="1"/>
  <c r="P19" i="48"/>
  <c r="C19" i="48" s="1"/>
  <c r="C50" i="48" s="1"/>
  <c r="P18" i="48"/>
  <c r="C18" i="48" s="1"/>
  <c r="C49" i="48" s="1"/>
  <c r="Q49" i="48" s="1"/>
  <c r="P17" i="48"/>
  <c r="C17" i="48"/>
  <c r="C48" i="48" s="1"/>
  <c r="I48" i="48" s="1"/>
  <c r="P16" i="48"/>
  <c r="C16" i="48" s="1"/>
  <c r="C47" i="48" s="1"/>
  <c r="L47" i="48" s="1"/>
  <c r="P15" i="48"/>
  <c r="C15" i="48" s="1"/>
  <c r="C46" i="48" s="1"/>
  <c r="P14" i="48"/>
  <c r="C14" i="48" s="1"/>
  <c r="C45" i="48" s="1"/>
  <c r="P13" i="48"/>
  <c r="C13" i="48" s="1"/>
  <c r="C44" i="48" s="1"/>
  <c r="P12" i="48"/>
  <c r="C12" i="48" s="1"/>
  <c r="C43" i="48" s="1"/>
  <c r="P11" i="48"/>
  <c r="C11" i="48"/>
  <c r="C42" i="48" s="1"/>
  <c r="P10" i="48"/>
  <c r="C10" i="48" s="1"/>
  <c r="C41" i="48" s="1"/>
  <c r="R41" i="48" s="1"/>
  <c r="P9" i="48"/>
  <c r="C9" i="48"/>
  <c r="C40" i="48" s="1"/>
  <c r="J40" i="48" s="1"/>
  <c r="P8" i="48"/>
  <c r="C8" i="48" s="1"/>
  <c r="C39" i="48" s="1"/>
  <c r="O39" i="48" s="1"/>
  <c r="P7" i="48"/>
  <c r="C7" i="48"/>
  <c r="C38" i="48" s="1"/>
  <c r="L38" i="48" s="1"/>
  <c r="P6" i="48"/>
  <c r="C6" i="48" s="1"/>
  <c r="C37" i="48" s="1"/>
  <c r="P5" i="48"/>
  <c r="C5" i="48" s="1"/>
  <c r="C36" i="48" s="1"/>
  <c r="N36" i="48" s="1"/>
  <c r="P4" i="48"/>
  <c r="C4" i="48" s="1"/>
  <c r="C35" i="48" s="1"/>
  <c r="M35" i="48" s="1"/>
  <c r="P3" i="48"/>
  <c r="C3" i="48" s="1"/>
  <c r="C34" i="48" s="1"/>
  <c r="L34" i="48" s="1"/>
  <c r="D105" i="47"/>
  <c r="C76" i="47" s="1"/>
  <c r="AG69" i="47"/>
  <c r="AG68" i="47"/>
  <c r="AG67" i="47"/>
  <c r="AG66" i="47"/>
  <c r="G63" i="47"/>
  <c r="F63" i="47"/>
  <c r="E63" i="47"/>
  <c r="D63" i="47"/>
  <c r="G62" i="47"/>
  <c r="F62" i="47"/>
  <c r="E62" i="47"/>
  <c r="D62" i="47"/>
  <c r="G61" i="47"/>
  <c r="F61" i="47"/>
  <c r="E61" i="47"/>
  <c r="D61" i="47"/>
  <c r="G60" i="47"/>
  <c r="F60" i="47"/>
  <c r="E60" i="47"/>
  <c r="D60" i="47"/>
  <c r="G59" i="47"/>
  <c r="F59" i="47"/>
  <c r="E59" i="47"/>
  <c r="D59" i="47"/>
  <c r="G58" i="47"/>
  <c r="F58" i="47"/>
  <c r="E58" i="47"/>
  <c r="D58" i="47"/>
  <c r="G57" i="47"/>
  <c r="F57" i="47"/>
  <c r="E57" i="47"/>
  <c r="D57" i="47"/>
  <c r="G56" i="47"/>
  <c r="F56" i="47"/>
  <c r="E56" i="47"/>
  <c r="D56" i="47"/>
  <c r="G55" i="47"/>
  <c r="F55" i="47"/>
  <c r="E55" i="47"/>
  <c r="D55" i="47"/>
  <c r="G54" i="47"/>
  <c r="F54" i="47"/>
  <c r="E54" i="47"/>
  <c r="D54" i="47"/>
  <c r="G53" i="47"/>
  <c r="F53" i="47"/>
  <c r="E53" i="47"/>
  <c r="D53" i="47"/>
  <c r="G52" i="47"/>
  <c r="F52" i="47"/>
  <c r="E52" i="47"/>
  <c r="D52" i="47"/>
  <c r="G51" i="47"/>
  <c r="F51" i="47"/>
  <c r="E51" i="47"/>
  <c r="D51" i="47"/>
  <c r="G50" i="47"/>
  <c r="F50" i="47"/>
  <c r="E50" i="47"/>
  <c r="D50" i="47"/>
  <c r="G49" i="47"/>
  <c r="F49" i="47"/>
  <c r="E49" i="47"/>
  <c r="D49" i="47"/>
  <c r="G48" i="47"/>
  <c r="F48" i="47"/>
  <c r="E48" i="47"/>
  <c r="D48" i="47"/>
  <c r="G47" i="47"/>
  <c r="F47" i="47"/>
  <c r="E47" i="47"/>
  <c r="D47" i="47"/>
  <c r="G46" i="47"/>
  <c r="F46" i="47"/>
  <c r="E46" i="47"/>
  <c r="D46" i="47"/>
  <c r="G45" i="47"/>
  <c r="F45" i="47"/>
  <c r="E45" i="47"/>
  <c r="D45" i="47"/>
  <c r="G44" i="47"/>
  <c r="F44" i="47"/>
  <c r="E44" i="47"/>
  <c r="D44" i="47"/>
  <c r="G43" i="47"/>
  <c r="F43" i="47"/>
  <c r="E43" i="47"/>
  <c r="D43" i="47"/>
  <c r="G42" i="47"/>
  <c r="F42" i="47"/>
  <c r="E42" i="47"/>
  <c r="D42" i="47"/>
  <c r="G41" i="47"/>
  <c r="F41" i="47"/>
  <c r="E41" i="47"/>
  <c r="D41" i="47"/>
  <c r="G40" i="47"/>
  <c r="F40" i="47"/>
  <c r="E40" i="47"/>
  <c r="D40" i="47"/>
  <c r="G39" i="47"/>
  <c r="F39" i="47"/>
  <c r="E39" i="47"/>
  <c r="D39" i="47"/>
  <c r="G38" i="47"/>
  <c r="F38" i="47"/>
  <c r="E38" i="47"/>
  <c r="D38" i="47"/>
  <c r="G37" i="47"/>
  <c r="F37" i="47"/>
  <c r="E37" i="47"/>
  <c r="D37" i="47"/>
  <c r="G36" i="47"/>
  <c r="F36" i="47"/>
  <c r="E36" i="47"/>
  <c r="D36" i="47"/>
  <c r="G35" i="47"/>
  <c r="F35" i="47"/>
  <c r="E35" i="47"/>
  <c r="D35" i="47"/>
  <c r="G34" i="47"/>
  <c r="F34" i="47"/>
  <c r="E34" i="47"/>
  <c r="D34" i="47"/>
  <c r="B34" i="47"/>
  <c r="P32" i="47"/>
  <c r="C32" i="47" s="1"/>
  <c r="C63" i="47" s="1"/>
  <c r="P31" i="47"/>
  <c r="C31" i="47" s="1"/>
  <c r="C62" i="47" s="1"/>
  <c r="O62" i="47" s="1"/>
  <c r="P30" i="47"/>
  <c r="C30" i="47"/>
  <c r="C61" i="47" s="1"/>
  <c r="N61" i="47" s="1"/>
  <c r="P29" i="47"/>
  <c r="C29" i="47" s="1"/>
  <c r="C60" i="47" s="1"/>
  <c r="P28" i="47"/>
  <c r="C28" i="47"/>
  <c r="C59" i="47" s="1"/>
  <c r="P27" i="47"/>
  <c r="C27" i="47" s="1"/>
  <c r="C58" i="47" s="1"/>
  <c r="P26" i="47"/>
  <c r="C26" i="47" s="1"/>
  <c r="C57" i="47" s="1"/>
  <c r="P25" i="47"/>
  <c r="C25" i="47"/>
  <c r="C56" i="47" s="1"/>
  <c r="Q56" i="47" s="1"/>
  <c r="P24" i="47"/>
  <c r="C24" i="47"/>
  <c r="C55" i="47" s="1"/>
  <c r="Q55" i="47" s="1"/>
  <c r="P23" i="47"/>
  <c r="C23" i="47" s="1"/>
  <c r="C54" i="47" s="1"/>
  <c r="O54" i="47" s="1"/>
  <c r="P22" i="47"/>
  <c r="C22" i="47" s="1"/>
  <c r="C53" i="47" s="1"/>
  <c r="N53" i="47" s="1"/>
  <c r="P21" i="47"/>
  <c r="C21" i="47" s="1"/>
  <c r="C52" i="47" s="1"/>
  <c r="N52" i="47" s="1"/>
  <c r="P20" i="47"/>
  <c r="C20" i="47" s="1"/>
  <c r="C51" i="47" s="1"/>
  <c r="P19" i="47"/>
  <c r="C19" i="47" s="1"/>
  <c r="C50" i="47" s="1"/>
  <c r="P18" i="47"/>
  <c r="C18" i="47" s="1"/>
  <c r="C49" i="47" s="1"/>
  <c r="P17" i="47"/>
  <c r="C17" i="47" s="1"/>
  <c r="C48" i="47" s="1"/>
  <c r="P16" i="47"/>
  <c r="C16" i="47" s="1"/>
  <c r="C47" i="47" s="1"/>
  <c r="Q47" i="47" s="1"/>
  <c r="P15" i="47"/>
  <c r="C15" i="47" s="1"/>
  <c r="C46" i="47" s="1"/>
  <c r="P14" i="47"/>
  <c r="C14" i="47"/>
  <c r="C45" i="47" s="1"/>
  <c r="P13" i="47"/>
  <c r="C13" i="47" s="1"/>
  <c r="C44" i="47" s="1"/>
  <c r="P12" i="47"/>
  <c r="C12" i="47" s="1"/>
  <c r="C43" i="47" s="1"/>
  <c r="M43" i="47" s="1"/>
  <c r="P11" i="47"/>
  <c r="C11" i="47" s="1"/>
  <c r="C42" i="47" s="1"/>
  <c r="P10" i="47"/>
  <c r="C10" i="47"/>
  <c r="C41" i="47" s="1"/>
  <c r="J41" i="47" s="1"/>
  <c r="P9" i="47"/>
  <c r="C9" i="47" s="1"/>
  <c r="C40" i="47" s="1"/>
  <c r="P8" i="47"/>
  <c r="C8" i="47"/>
  <c r="C39" i="47" s="1"/>
  <c r="I39" i="47" s="1"/>
  <c r="P7" i="47"/>
  <c r="C7" i="47" s="1"/>
  <c r="C38" i="47" s="1"/>
  <c r="P6" i="47"/>
  <c r="C6" i="47" s="1"/>
  <c r="C37" i="47" s="1"/>
  <c r="N37" i="47" s="1"/>
  <c r="P5" i="47"/>
  <c r="C5" i="47" s="1"/>
  <c r="C36" i="47" s="1"/>
  <c r="N36" i="47" s="1"/>
  <c r="P4" i="47"/>
  <c r="C4" i="47"/>
  <c r="C35" i="47" s="1"/>
  <c r="M35" i="47" s="1"/>
  <c r="P3" i="47"/>
  <c r="C3" i="47" s="1"/>
  <c r="C34" i="47" s="1"/>
  <c r="M34" i="47" s="1"/>
  <c r="AG69" i="46"/>
  <c r="AG68" i="46"/>
  <c r="AG67" i="46"/>
  <c r="AG66" i="46"/>
  <c r="G63" i="46"/>
  <c r="F63" i="46"/>
  <c r="E63" i="46"/>
  <c r="D63" i="46"/>
  <c r="G62" i="46"/>
  <c r="F62" i="46"/>
  <c r="E62" i="46"/>
  <c r="D62" i="46"/>
  <c r="G61" i="46"/>
  <c r="F61" i="46"/>
  <c r="E61" i="46"/>
  <c r="D61" i="46"/>
  <c r="G60" i="46"/>
  <c r="F60" i="46"/>
  <c r="E60" i="46"/>
  <c r="D60" i="46"/>
  <c r="G59" i="46"/>
  <c r="F59" i="46"/>
  <c r="E59" i="46"/>
  <c r="D59" i="46"/>
  <c r="G58" i="46"/>
  <c r="F58" i="46"/>
  <c r="E58" i="46"/>
  <c r="D58" i="46"/>
  <c r="G57" i="46"/>
  <c r="F57" i="46"/>
  <c r="E57" i="46"/>
  <c r="D57" i="46"/>
  <c r="G56" i="46"/>
  <c r="F56" i="46"/>
  <c r="E56" i="46"/>
  <c r="D56" i="46"/>
  <c r="G55" i="46"/>
  <c r="F55" i="46"/>
  <c r="E55" i="46"/>
  <c r="D55" i="46"/>
  <c r="G54" i="46"/>
  <c r="F54" i="46"/>
  <c r="E54" i="46"/>
  <c r="D54" i="46"/>
  <c r="G53" i="46"/>
  <c r="F53" i="46"/>
  <c r="E53" i="46"/>
  <c r="D53" i="46"/>
  <c r="G52" i="46"/>
  <c r="F52" i="46"/>
  <c r="E52" i="46"/>
  <c r="D52" i="46"/>
  <c r="G51" i="46"/>
  <c r="F51" i="46"/>
  <c r="E51" i="46"/>
  <c r="D51" i="46"/>
  <c r="G50" i="46"/>
  <c r="F50" i="46"/>
  <c r="E50" i="46"/>
  <c r="D50" i="46"/>
  <c r="G49" i="46"/>
  <c r="F49" i="46"/>
  <c r="E49" i="46"/>
  <c r="D49" i="46"/>
  <c r="G48" i="46"/>
  <c r="F48" i="46"/>
  <c r="E48" i="46"/>
  <c r="D48" i="46"/>
  <c r="G47" i="46"/>
  <c r="F47" i="46"/>
  <c r="E47" i="46"/>
  <c r="D47" i="46"/>
  <c r="G46" i="46"/>
  <c r="F46" i="46"/>
  <c r="E46" i="46"/>
  <c r="D46" i="46"/>
  <c r="G45" i="46"/>
  <c r="F45" i="46"/>
  <c r="E45" i="46"/>
  <c r="D45" i="46"/>
  <c r="G44" i="46"/>
  <c r="F44" i="46"/>
  <c r="E44" i="46"/>
  <c r="D44" i="46"/>
  <c r="G43" i="46"/>
  <c r="F43" i="46"/>
  <c r="E43" i="46"/>
  <c r="D43" i="46"/>
  <c r="G42" i="46"/>
  <c r="F42" i="46"/>
  <c r="E42" i="46"/>
  <c r="D42" i="46"/>
  <c r="G41" i="46"/>
  <c r="F41" i="46"/>
  <c r="E41" i="46"/>
  <c r="D41" i="46"/>
  <c r="G40" i="46"/>
  <c r="F40" i="46"/>
  <c r="E40" i="46"/>
  <c r="D40" i="46"/>
  <c r="G39" i="46"/>
  <c r="F39" i="46"/>
  <c r="E39" i="46"/>
  <c r="D39" i="46"/>
  <c r="G38" i="46"/>
  <c r="F38" i="46"/>
  <c r="E38" i="46"/>
  <c r="D38" i="46"/>
  <c r="G37" i="46"/>
  <c r="F37" i="46"/>
  <c r="E37" i="46"/>
  <c r="D37" i="46"/>
  <c r="G36" i="46"/>
  <c r="F36" i="46"/>
  <c r="E36" i="46"/>
  <c r="D36" i="46"/>
  <c r="G35" i="46"/>
  <c r="F35" i="46"/>
  <c r="E35" i="46"/>
  <c r="D35" i="46"/>
  <c r="G34" i="46"/>
  <c r="F34" i="46"/>
  <c r="E34" i="46"/>
  <c r="D34" i="46"/>
  <c r="B34" i="46"/>
  <c r="P32" i="46"/>
  <c r="C32" i="46" s="1"/>
  <c r="C63" i="46" s="1"/>
  <c r="O63" i="46" s="1"/>
  <c r="P31" i="46"/>
  <c r="C31" i="46" s="1"/>
  <c r="C62" i="46" s="1"/>
  <c r="I62" i="46" s="1"/>
  <c r="P30" i="46"/>
  <c r="C30" i="46" s="1"/>
  <c r="C61" i="46" s="1"/>
  <c r="P29" i="46"/>
  <c r="C29" i="46" s="1"/>
  <c r="C60" i="46" s="1"/>
  <c r="P28" i="46"/>
  <c r="C28" i="46" s="1"/>
  <c r="C59" i="46" s="1"/>
  <c r="N59" i="46" s="1"/>
  <c r="P27" i="46"/>
  <c r="C27" i="46" s="1"/>
  <c r="C58" i="46" s="1"/>
  <c r="P26" i="46"/>
  <c r="C26" i="46" s="1"/>
  <c r="C57" i="46" s="1"/>
  <c r="P25" i="46"/>
  <c r="C25" i="46" s="1"/>
  <c r="C56" i="46" s="1"/>
  <c r="P56" i="46" s="1"/>
  <c r="P24" i="46"/>
  <c r="C24" i="46" s="1"/>
  <c r="C55" i="46" s="1"/>
  <c r="O55" i="46" s="1"/>
  <c r="P23" i="46"/>
  <c r="C23" i="46" s="1"/>
  <c r="C54" i="46" s="1"/>
  <c r="I54" i="46" s="1"/>
  <c r="P22" i="46"/>
  <c r="C22" i="46" s="1"/>
  <c r="C53" i="46" s="1"/>
  <c r="P21" i="46"/>
  <c r="C21" i="46" s="1"/>
  <c r="C52" i="46" s="1"/>
  <c r="P52" i="46" s="1"/>
  <c r="P20" i="46"/>
  <c r="C20" i="46" s="1"/>
  <c r="C51" i="46" s="1"/>
  <c r="P19" i="46"/>
  <c r="C19" i="46" s="1"/>
  <c r="C50" i="46" s="1"/>
  <c r="J50" i="46" s="1"/>
  <c r="P18" i="46"/>
  <c r="C18" i="46" s="1"/>
  <c r="C49" i="46" s="1"/>
  <c r="M49" i="46" s="1"/>
  <c r="P17" i="46"/>
  <c r="C17" i="46" s="1"/>
  <c r="C48" i="46" s="1"/>
  <c r="P48" i="46" s="1"/>
  <c r="P16" i="46"/>
  <c r="C16" i="46" s="1"/>
  <c r="C47" i="46" s="1"/>
  <c r="P15" i="46"/>
  <c r="C15" i="46" s="1"/>
  <c r="C46" i="46" s="1"/>
  <c r="P14" i="46"/>
  <c r="C14" i="46" s="1"/>
  <c r="C45" i="46" s="1"/>
  <c r="P13" i="46"/>
  <c r="C13" i="46" s="1"/>
  <c r="C44" i="46" s="1"/>
  <c r="P12" i="46"/>
  <c r="C12" i="46" s="1"/>
  <c r="C43" i="46" s="1"/>
  <c r="P11" i="46"/>
  <c r="C11" i="46" s="1"/>
  <c r="C42" i="46" s="1"/>
  <c r="R42" i="46" s="1"/>
  <c r="P10" i="46"/>
  <c r="C10" i="46" s="1"/>
  <c r="C41" i="46" s="1"/>
  <c r="P9" i="46"/>
  <c r="C9" i="46"/>
  <c r="C40" i="46" s="1"/>
  <c r="P8" i="46"/>
  <c r="C8" i="46" s="1"/>
  <c r="C39" i="46" s="1"/>
  <c r="P7" i="46"/>
  <c r="C7" i="46"/>
  <c r="C38" i="46" s="1"/>
  <c r="I38" i="46" s="1"/>
  <c r="P6" i="46"/>
  <c r="C6" i="46" s="1"/>
  <c r="C37" i="46" s="1"/>
  <c r="I37" i="46" s="1"/>
  <c r="P5" i="46"/>
  <c r="C5" i="46" s="1"/>
  <c r="C36" i="46" s="1"/>
  <c r="P36" i="46" s="1"/>
  <c r="P4" i="46"/>
  <c r="C4" i="46" s="1"/>
  <c r="C35" i="46" s="1"/>
  <c r="K35" i="46" s="1"/>
  <c r="P3" i="46"/>
  <c r="C3" i="46" s="1"/>
  <c r="C34" i="46" s="1"/>
  <c r="N34" i="46" s="1"/>
  <c r="AG69" i="45"/>
  <c r="AG68" i="45"/>
  <c r="AG67" i="45"/>
  <c r="AG66" i="45"/>
  <c r="G63" i="45"/>
  <c r="F63" i="45"/>
  <c r="E63" i="45"/>
  <c r="D63" i="45"/>
  <c r="G62" i="45"/>
  <c r="F62" i="45"/>
  <c r="E62" i="45"/>
  <c r="D62" i="45"/>
  <c r="G61" i="45"/>
  <c r="F61" i="45"/>
  <c r="E61" i="45"/>
  <c r="D61" i="45"/>
  <c r="G60" i="45"/>
  <c r="F60" i="45"/>
  <c r="E60" i="45"/>
  <c r="D60" i="45"/>
  <c r="G59" i="45"/>
  <c r="F59" i="45"/>
  <c r="E59" i="45"/>
  <c r="D59" i="45"/>
  <c r="G58" i="45"/>
  <c r="F58" i="45"/>
  <c r="E58" i="45"/>
  <c r="D58" i="45"/>
  <c r="G57" i="45"/>
  <c r="F57" i="45"/>
  <c r="E57" i="45"/>
  <c r="D57" i="45"/>
  <c r="G56" i="45"/>
  <c r="F56" i="45"/>
  <c r="E56" i="45"/>
  <c r="D56" i="45"/>
  <c r="G55" i="45"/>
  <c r="F55" i="45"/>
  <c r="E55" i="45"/>
  <c r="D55" i="45"/>
  <c r="G54" i="45"/>
  <c r="F54" i="45"/>
  <c r="E54" i="45"/>
  <c r="D54" i="45"/>
  <c r="G53" i="45"/>
  <c r="F53" i="45"/>
  <c r="E53" i="45"/>
  <c r="D53" i="45"/>
  <c r="G52" i="45"/>
  <c r="F52" i="45"/>
  <c r="E52" i="45"/>
  <c r="D52" i="45"/>
  <c r="G51" i="45"/>
  <c r="F51" i="45"/>
  <c r="E51" i="45"/>
  <c r="D51" i="45"/>
  <c r="G50" i="45"/>
  <c r="F50" i="45"/>
  <c r="E50" i="45"/>
  <c r="D50" i="45"/>
  <c r="G49" i="45"/>
  <c r="F49" i="45"/>
  <c r="E49" i="45"/>
  <c r="D49" i="45"/>
  <c r="G48" i="45"/>
  <c r="F48" i="45"/>
  <c r="E48" i="45"/>
  <c r="D48" i="45"/>
  <c r="G47" i="45"/>
  <c r="F47" i="45"/>
  <c r="E47" i="45"/>
  <c r="D47" i="45"/>
  <c r="G46" i="45"/>
  <c r="F46" i="45"/>
  <c r="E46" i="45"/>
  <c r="D46" i="45"/>
  <c r="G45" i="45"/>
  <c r="F45" i="45"/>
  <c r="E45" i="45"/>
  <c r="D45" i="45"/>
  <c r="G44" i="45"/>
  <c r="F44" i="45"/>
  <c r="E44" i="45"/>
  <c r="D44" i="45"/>
  <c r="G43" i="45"/>
  <c r="F43" i="45"/>
  <c r="E43" i="45"/>
  <c r="D43" i="45"/>
  <c r="G42" i="45"/>
  <c r="F42" i="45"/>
  <c r="E42" i="45"/>
  <c r="D42" i="45"/>
  <c r="G41" i="45"/>
  <c r="F41" i="45"/>
  <c r="E41" i="45"/>
  <c r="D41" i="45"/>
  <c r="G40" i="45"/>
  <c r="F40" i="45"/>
  <c r="E40" i="45"/>
  <c r="D40" i="45"/>
  <c r="G39" i="45"/>
  <c r="F39" i="45"/>
  <c r="E39" i="45"/>
  <c r="D39" i="45"/>
  <c r="G38" i="45"/>
  <c r="F38" i="45"/>
  <c r="E38" i="45"/>
  <c r="D38" i="45"/>
  <c r="G37" i="45"/>
  <c r="F37" i="45"/>
  <c r="E37" i="45"/>
  <c r="D37" i="45"/>
  <c r="G36" i="45"/>
  <c r="F36" i="45"/>
  <c r="E36" i="45"/>
  <c r="D36" i="45"/>
  <c r="G35" i="45"/>
  <c r="F35" i="45"/>
  <c r="E35" i="45"/>
  <c r="D35" i="45"/>
  <c r="G34" i="45"/>
  <c r="F34" i="45"/>
  <c r="E34" i="45"/>
  <c r="D34" i="45"/>
  <c r="B34" i="45"/>
  <c r="P32" i="45"/>
  <c r="C32" i="45" s="1"/>
  <c r="C63" i="45" s="1"/>
  <c r="I63" i="45" s="1"/>
  <c r="P31" i="45"/>
  <c r="C31" i="45"/>
  <c r="C62" i="45" s="1"/>
  <c r="P62" i="45" s="1"/>
  <c r="P30" i="45"/>
  <c r="C30" i="45" s="1"/>
  <c r="C61" i="45" s="1"/>
  <c r="P61" i="45" s="1"/>
  <c r="P29" i="45"/>
  <c r="C29" i="45" s="1"/>
  <c r="C60" i="45" s="1"/>
  <c r="M60" i="45" s="1"/>
  <c r="P28" i="45"/>
  <c r="C28" i="45" s="1"/>
  <c r="C59" i="45" s="1"/>
  <c r="P27" i="45"/>
  <c r="C27" i="45"/>
  <c r="C58" i="45" s="1"/>
  <c r="P26" i="45"/>
  <c r="C26" i="45"/>
  <c r="C57" i="45" s="1"/>
  <c r="P25" i="45"/>
  <c r="C25" i="45" s="1"/>
  <c r="C56" i="45" s="1"/>
  <c r="R56" i="45" s="1"/>
  <c r="P24" i="45"/>
  <c r="C24" i="45" s="1"/>
  <c r="C55" i="45" s="1"/>
  <c r="Q55" i="45" s="1"/>
  <c r="P23" i="45"/>
  <c r="C23" i="45"/>
  <c r="C54" i="45" s="1"/>
  <c r="P54" i="45" s="1"/>
  <c r="P22" i="45"/>
  <c r="C22" i="45" s="1"/>
  <c r="C53" i="45" s="1"/>
  <c r="P21" i="45"/>
  <c r="C21" i="45" s="1"/>
  <c r="C52" i="45" s="1"/>
  <c r="P20" i="45"/>
  <c r="C20" i="45" s="1"/>
  <c r="C51" i="45" s="1"/>
  <c r="P19" i="45"/>
  <c r="C19" i="45" s="1"/>
  <c r="C50" i="45" s="1"/>
  <c r="P18" i="45"/>
  <c r="C18" i="45" s="1"/>
  <c r="C49" i="45" s="1"/>
  <c r="P17" i="45"/>
  <c r="C17" i="45"/>
  <c r="C48" i="45" s="1"/>
  <c r="Q48" i="45" s="1"/>
  <c r="P16" i="45"/>
  <c r="C16" i="45" s="1"/>
  <c r="C47" i="45" s="1"/>
  <c r="O47" i="45" s="1"/>
  <c r="P15" i="45"/>
  <c r="C15" i="45"/>
  <c r="C46" i="45" s="1"/>
  <c r="Q46" i="45" s="1"/>
  <c r="P14" i="45"/>
  <c r="C14" i="45" s="1"/>
  <c r="C45" i="45" s="1"/>
  <c r="N45" i="45" s="1"/>
  <c r="P13" i="45"/>
  <c r="C13" i="45" s="1"/>
  <c r="C44" i="45" s="1"/>
  <c r="P12" i="45"/>
  <c r="C12" i="45" s="1"/>
  <c r="C43" i="45" s="1"/>
  <c r="P11" i="45"/>
  <c r="C11" i="45"/>
  <c r="C42" i="45" s="1"/>
  <c r="P10" i="45"/>
  <c r="C10" i="45"/>
  <c r="C41" i="45" s="1"/>
  <c r="P9" i="45"/>
  <c r="C9" i="45" s="1"/>
  <c r="C40" i="45" s="1"/>
  <c r="P8" i="45"/>
  <c r="C8" i="45" s="1"/>
  <c r="C39" i="45" s="1"/>
  <c r="P7" i="45"/>
  <c r="C7" i="45" s="1"/>
  <c r="C38" i="45" s="1"/>
  <c r="P6" i="45"/>
  <c r="C6" i="45"/>
  <c r="C37" i="45" s="1"/>
  <c r="J37" i="45" s="1"/>
  <c r="P5" i="45"/>
  <c r="C5" i="45"/>
  <c r="C36" i="45" s="1"/>
  <c r="P4" i="45"/>
  <c r="C4" i="45" s="1"/>
  <c r="C35" i="45" s="1"/>
  <c r="P35" i="45" s="1"/>
  <c r="P3" i="45"/>
  <c r="C3" i="45" s="1"/>
  <c r="C34" i="45" s="1"/>
  <c r="AG69" i="44"/>
  <c r="AG68" i="44"/>
  <c r="AG67" i="44"/>
  <c r="AG66" i="44"/>
  <c r="G63" i="44"/>
  <c r="F63" i="44"/>
  <c r="E63" i="44"/>
  <c r="D63" i="44"/>
  <c r="G62" i="44"/>
  <c r="F62" i="44"/>
  <c r="E62" i="44"/>
  <c r="D62" i="44"/>
  <c r="G61" i="44"/>
  <c r="F61" i="44"/>
  <c r="E61" i="44"/>
  <c r="D61" i="44"/>
  <c r="G60" i="44"/>
  <c r="F60" i="44"/>
  <c r="E60" i="44"/>
  <c r="D60" i="44"/>
  <c r="G59" i="44"/>
  <c r="F59" i="44"/>
  <c r="E59" i="44"/>
  <c r="D59" i="44"/>
  <c r="G58" i="44"/>
  <c r="F58" i="44"/>
  <c r="E58" i="44"/>
  <c r="D58" i="44"/>
  <c r="G57" i="44"/>
  <c r="F57" i="44"/>
  <c r="E57" i="44"/>
  <c r="D57" i="44"/>
  <c r="G56" i="44"/>
  <c r="F56" i="44"/>
  <c r="E56" i="44"/>
  <c r="D56" i="44"/>
  <c r="G55" i="44"/>
  <c r="F55" i="44"/>
  <c r="E55" i="44"/>
  <c r="D55" i="44"/>
  <c r="G54" i="44"/>
  <c r="F54" i="44"/>
  <c r="E54" i="44"/>
  <c r="D54" i="44"/>
  <c r="G53" i="44"/>
  <c r="F53" i="44"/>
  <c r="E53" i="44"/>
  <c r="D53" i="44"/>
  <c r="G52" i="44"/>
  <c r="F52" i="44"/>
  <c r="E52" i="44"/>
  <c r="D52" i="44"/>
  <c r="G51" i="44"/>
  <c r="F51" i="44"/>
  <c r="E51" i="44"/>
  <c r="D51" i="44"/>
  <c r="G50" i="44"/>
  <c r="F50" i="44"/>
  <c r="E50" i="44"/>
  <c r="D50" i="44"/>
  <c r="G49" i="44"/>
  <c r="F49" i="44"/>
  <c r="E49" i="44"/>
  <c r="D49" i="44"/>
  <c r="G48" i="44"/>
  <c r="F48" i="44"/>
  <c r="E48" i="44"/>
  <c r="D48" i="44"/>
  <c r="G47" i="44"/>
  <c r="F47" i="44"/>
  <c r="E47" i="44"/>
  <c r="D47" i="44"/>
  <c r="G46" i="44"/>
  <c r="F46" i="44"/>
  <c r="E46" i="44"/>
  <c r="D46" i="44"/>
  <c r="G45" i="44"/>
  <c r="F45" i="44"/>
  <c r="E45" i="44"/>
  <c r="D45" i="44"/>
  <c r="G44" i="44"/>
  <c r="F44" i="44"/>
  <c r="E44" i="44"/>
  <c r="D44" i="44"/>
  <c r="G43" i="44"/>
  <c r="F43" i="44"/>
  <c r="E43" i="44"/>
  <c r="D43" i="44"/>
  <c r="G42" i="44"/>
  <c r="F42" i="44"/>
  <c r="E42" i="44"/>
  <c r="D42" i="44"/>
  <c r="C42" i="44"/>
  <c r="Q42" i="44" s="1"/>
  <c r="G41" i="44"/>
  <c r="F41" i="44"/>
  <c r="E41" i="44"/>
  <c r="D41" i="44"/>
  <c r="G40" i="44"/>
  <c r="F40" i="44"/>
  <c r="E40" i="44"/>
  <c r="D40" i="44"/>
  <c r="G39" i="44"/>
  <c r="F39" i="44"/>
  <c r="E39" i="44"/>
  <c r="D39" i="44"/>
  <c r="G38" i="44"/>
  <c r="F38" i="44"/>
  <c r="E38" i="44"/>
  <c r="D38" i="44"/>
  <c r="G37" i="44"/>
  <c r="F37" i="44"/>
  <c r="E37" i="44"/>
  <c r="D37" i="44"/>
  <c r="G36" i="44"/>
  <c r="F36" i="44"/>
  <c r="E36" i="44"/>
  <c r="D36" i="44"/>
  <c r="G35" i="44"/>
  <c r="F35" i="44"/>
  <c r="E35" i="44"/>
  <c r="D35" i="44"/>
  <c r="G34" i="44"/>
  <c r="F34" i="44"/>
  <c r="E34" i="44"/>
  <c r="D34" i="44"/>
  <c r="B34" i="44"/>
  <c r="P32" i="44"/>
  <c r="C32" i="44" s="1"/>
  <c r="C63" i="44" s="1"/>
  <c r="P31" i="44"/>
  <c r="C31" i="44" s="1"/>
  <c r="C62" i="44" s="1"/>
  <c r="P30" i="44"/>
  <c r="C30" i="44"/>
  <c r="C61" i="44" s="1"/>
  <c r="P29" i="44"/>
  <c r="C29" i="44"/>
  <c r="C60" i="44" s="1"/>
  <c r="P28" i="44"/>
  <c r="C28" i="44" s="1"/>
  <c r="C59" i="44" s="1"/>
  <c r="R59" i="44" s="1"/>
  <c r="P27" i="44"/>
  <c r="C27" i="44"/>
  <c r="C58" i="44" s="1"/>
  <c r="Q58" i="44" s="1"/>
  <c r="P26" i="44"/>
  <c r="C26" i="44" s="1"/>
  <c r="C57" i="44" s="1"/>
  <c r="P25" i="44"/>
  <c r="C25" i="44"/>
  <c r="C56" i="44" s="1"/>
  <c r="P24" i="44"/>
  <c r="C24" i="44" s="1"/>
  <c r="C55" i="44" s="1"/>
  <c r="P23" i="44"/>
  <c r="C23" i="44"/>
  <c r="C54" i="44" s="1"/>
  <c r="P22" i="44"/>
  <c r="C22" i="44" s="1"/>
  <c r="C53" i="44" s="1"/>
  <c r="P21" i="44"/>
  <c r="C21" i="44"/>
  <c r="C52" i="44" s="1"/>
  <c r="P20" i="44"/>
  <c r="C20" i="44" s="1"/>
  <c r="C51" i="44" s="1"/>
  <c r="R51" i="44" s="1"/>
  <c r="P19" i="44"/>
  <c r="C19" i="44"/>
  <c r="C50" i="44" s="1"/>
  <c r="P18" i="44"/>
  <c r="C18" i="44"/>
  <c r="C49" i="44" s="1"/>
  <c r="P17" i="44"/>
  <c r="C17" i="44"/>
  <c r="C48" i="44" s="1"/>
  <c r="Q48" i="44" s="1"/>
  <c r="P16" i="44"/>
  <c r="C16" i="44" s="1"/>
  <c r="C47" i="44" s="1"/>
  <c r="P47" i="44" s="1"/>
  <c r="P15" i="44"/>
  <c r="C15" i="44"/>
  <c r="C46" i="44" s="1"/>
  <c r="P14" i="44"/>
  <c r="C14" i="44"/>
  <c r="C45" i="44" s="1"/>
  <c r="P13" i="44"/>
  <c r="C13" i="44" s="1"/>
  <c r="C44" i="44" s="1"/>
  <c r="P12" i="44"/>
  <c r="C12" i="44" s="1"/>
  <c r="C43" i="44" s="1"/>
  <c r="P11" i="44"/>
  <c r="C11" i="44"/>
  <c r="P10" i="44"/>
  <c r="C10" i="44"/>
  <c r="C41" i="44" s="1"/>
  <c r="R41" i="44" s="1"/>
  <c r="P9" i="44"/>
  <c r="C9" i="44"/>
  <c r="C40" i="44" s="1"/>
  <c r="Q40" i="44" s="1"/>
  <c r="P8" i="44"/>
  <c r="C8" i="44" s="1"/>
  <c r="C39" i="44" s="1"/>
  <c r="P7" i="44"/>
  <c r="C7" i="44" s="1"/>
  <c r="C38" i="44" s="1"/>
  <c r="O38" i="44" s="1"/>
  <c r="P6" i="44"/>
  <c r="C6" i="44"/>
  <c r="C37" i="44" s="1"/>
  <c r="P5" i="44"/>
  <c r="C5" i="44"/>
  <c r="C36" i="44" s="1"/>
  <c r="M36" i="44" s="1"/>
  <c r="P4" i="44"/>
  <c r="C4" i="44" s="1"/>
  <c r="C35" i="44" s="1"/>
  <c r="L35" i="44" s="1"/>
  <c r="P3" i="44"/>
  <c r="C3" i="44"/>
  <c r="C34" i="44" s="1"/>
  <c r="Q34" i="44" s="1"/>
  <c r="R63" i="43"/>
  <c r="Q63" i="43"/>
  <c r="P63" i="43"/>
  <c r="O63" i="43"/>
  <c r="N63" i="43"/>
  <c r="M63" i="43"/>
  <c r="L63" i="43"/>
  <c r="K63" i="43"/>
  <c r="J63" i="43"/>
  <c r="I63" i="43"/>
  <c r="R62" i="43"/>
  <c r="Q62" i="43"/>
  <c r="P62" i="43"/>
  <c r="O62" i="43"/>
  <c r="N62" i="43"/>
  <c r="M62" i="43"/>
  <c r="L62" i="43"/>
  <c r="K62" i="43"/>
  <c r="J62" i="43"/>
  <c r="I62" i="43"/>
  <c r="R61" i="43"/>
  <c r="Q61" i="43"/>
  <c r="P61" i="43"/>
  <c r="O61" i="43"/>
  <c r="N61" i="43"/>
  <c r="M61" i="43"/>
  <c r="L61" i="43"/>
  <c r="K61" i="43"/>
  <c r="J61" i="43"/>
  <c r="I61" i="43"/>
  <c r="R60" i="43"/>
  <c r="Q60" i="43"/>
  <c r="P60" i="43"/>
  <c r="O60" i="43"/>
  <c r="N60" i="43"/>
  <c r="M60" i="43"/>
  <c r="L60" i="43"/>
  <c r="K60" i="43"/>
  <c r="J60" i="43"/>
  <c r="I60" i="43"/>
  <c r="R59" i="43"/>
  <c r="Q59" i="43"/>
  <c r="P59" i="43"/>
  <c r="O59" i="43"/>
  <c r="N59" i="43"/>
  <c r="M59" i="43"/>
  <c r="L59" i="43"/>
  <c r="K59" i="43"/>
  <c r="J59" i="43"/>
  <c r="I59" i="43"/>
  <c r="R58" i="43"/>
  <c r="Q58" i="43"/>
  <c r="P58" i="43"/>
  <c r="O58" i="43"/>
  <c r="N58" i="43"/>
  <c r="M58" i="43"/>
  <c r="L58" i="43"/>
  <c r="K58" i="43"/>
  <c r="J58" i="43"/>
  <c r="I58" i="43"/>
  <c r="R57" i="43"/>
  <c r="Q57" i="43"/>
  <c r="P57" i="43"/>
  <c r="O57" i="43"/>
  <c r="N57" i="43"/>
  <c r="M57" i="43"/>
  <c r="L57" i="43"/>
  <c r="K57" i="43"/>
  <c r="J57" i="43"/>
  <c r="I57" i="43"/>
  <c r="R56" i="43"/>
  <c r="Q56" i="43"/>
  <c r="P56" i="43"/>
  <c r="O56" i="43"/>
  <c r="N56" i="43"/>
  <c r="M56" i="43"/>
  <c r="L56" i="43"/>
  <c r="K56" i="43"/>
  <c r="J56" i="43"/>
  <c r="I56" i="43"/>
  <c r="R55" i="43"/>
  <c r="Q55" i="43"/>
  <c r="P55" i="43"/>
  <c r="O55" i="43"/>
  <c r="N55" i="43"/>
  <c r="M55" i="43"/>
  <c r="L55" i="43"/>
  <c r="K55" i="43"/>
  <c r="J55" i="43"/>
  <c r="I55" i="43"/>
  <c r="R54" i="43"/>
  <c r="Q54" i="43"/>
  <c r="P54" i="43"/>
  <c r="O54" i="43"/>
  <c r="N54" i="43"/>
  <c r="M54" i="43"/>
  <c r="L54" i="43"/>
  <c r="K54" i="43"/>
  <c r="J54" i="43"/>
  <c r="I54" i="43"/>
  <c r="R53" i="43"/>
  <c r="Q53" i="43"/>
  <c r="P53" i="43"/>
  <c r="O53" i="43"/>
  <c r="N53" i="43"/>
  <c r="M53" i="43"/>
  <c r="L53" i="43"/>
  <c r="K53" i="43"/>
  <c r="J53" i="43"/>
  <c r="I53" i="43"/>
  <c r="R52" i="43"/>
  <c r="Q52" i="43"/>
  <c r="P52" i="43"/>
  <c r="O52" i="43"/>
  <c r="N52" i="43"/>
  <c r="M52" i="43"/>
  <c r="L52" i="43"/>
  <c r="K52" i="43"/>
  <c r="J52" i="43"/>
  <c r="I52" i="43"/>
  <c r="R51" i="43"/>
  <c r="Q51" i="43"/>
  <c r="P51" i="43"/>
  <c r="O51" i="43"/>
  <c r="N51" i="43"/>
  <c r="M51" i="43"/>
  <c r="L51" i="43"/>
  <c r="K51" i="43"/>
  <c r="J51" i="43"/>
  <c r="I51" i="43"/>
  <c r="R50" i="43"/>
  <c r="Q50" i="43"/>
  <c r="P50" i="43"/>
  <c r="O50" i="43"/>
  <c r="N50" i="43"/>
  <c r="M50" i="43"/>
  <c r="L50" i="43"/>
  <c r="K50" i="43"/>
  <c r="J50" i="43"/>
  <c r="I50" i="43"/>
  <c r="R49" i="43"/>
  <c r="Q49" i="43"/>
  <c r="P49" i="43"/>
  <c r="O49" i="43"/>
  <c r="N49" i="43"/>
  <c r="M49" i="43"/>
  <c r="L49" i="43"/>
  <c r="K49" i="43"/>
  <c r="J49" i="43"/>
  <c r="I49" i="43"/>
  <c r="R48" i="43"/>
  <c r="Q48" i="43"/>
  <c r="P48" i="43"/>
  <c r="O48" i="43"/>
  <c r="N48" i="43"/>
  <c r="M48" i="43"/>
  <c r="L48" i="43"/>
  <c r="K48" i="43"/>
  <c r="J48" i="43"/>
  <c r="I48" i="43"/>
  <c r="R47" i="43"/>
  <c r="Q47" i="43"/>
  <c r="P47" i="43"/>
  <c r="O47" i="43"/>
  <c r="N47" i="43"/>
  <c r="M47" i="43"/>
  <c r="L47" i="43"/>
  <c r="K47" i="43"/>
  <c r="J47" i="43"/>
  <c r="I47" i="43"/>
  <c r="R46" i="43"/>
  <c r="Q46" i="43"/>
  <c r="P46" i="43"/>
  <c r="O46" i="43"/>
  <c r="N46" i="43"/>
  <c r="M46" i="43"/>
  <c r="L46" i="43"/>
  <c r="K46" i="43"/>
  <c r="J46" i="43"/>
  <c r="I46" i="43"/>
  <c r="R45" i="43"/>
  <c r="Q45" i="43"/>
  <c r="P45" i="43"/>
  <c r="O45" i="43"/>
  <c r="N45" i="43"/>
  <c r="M45" i="43"/>
  <c r="L45" i="43"/>
  <c r="K45" i="43"/>
  <c r="J45" i="43"/>
  <c r="I45" i="43"/>
  <c r="R44" i="43"/>
  <c r="Q44" i="43"/>
  <c r="P44" i="43"/>
  <c r="O44" i="43"/>
  <c r="N44" i="43"/>
  <c r="M44" i="43"/>
  <c r="L44" i="43"/>
  <c r="K44" i="43"/>
  <c r="J44" i="43"/>
  <c r="I44" i="43"/>
  <c r="R43" i="43"/>
  <c r="Q43" i="43"/>
  <c r="P43" i="43"/>
  <c r="O43" i="43"/>
  <c r="N43" i="43"/>
  <c r="M43" i="43"/>
  <c r="L43" i="43"/>
  <c r="K43" i="43"/>
  <c r="J43" i="43"/>
  <c r="I43" i="43"/>
  <c r="R42" i="43"/>
  <c r="Q42" i="43"/>
  <c r="P42" i="43"/>
  <c r="O42" i="43"/>
  <c r="N42" i="43"/>
  <c r="M42" i="43"/>
  <c r="L42" i="43"/>
  <c r="K42" i="43"/>
  <c r="J42" i="43"/>
  <c r="I42" i="43"/>
  <c r="R41" i="43"/>
  <c r="Q41" i="43"/>
  <c r="P41" i="43"/>
  <c r="O41" i="43"/>
  <c r="N41" i="43"/>
  <c r="M41" i="43"/>
  <c r="L41" i="43"/>
  <c r="K41" i="43"/>
  <c r="J41" i="43"/>
  <c r="I41" i="43"/>
  <c r="R40" i="43"/>
  <c r="Q40" i="43"/>
  <c r="P40" i="43"/>
  <c r="O40" i="43"/>
  <c r="N40" i="43"/>
  <c r="M40" i="43"/>
  <c r="L40" i="43"/>
  <c r="K40" i="43"/>
  <c r="J40" i="43"/>
  <c r="I40" i="43"/>
  <c r="R39" i="43"/>
  <c r="Q39" i="43"/>
  <c r="P39" i="43"/>
  <c r="O39" i="43"/>
  <c r="N39" i="43"/>
  <c r="M39" i="43"/>
  <c r="L39" i="43"/>
  <c r="K39" i="43"/>
  <c r="J39" i="43"/>
  <c r="I39" i="43"/>
  <c r="R38" i="43"/>
  <c r="Q38" i="43"/>
  <c r="P38" i="43"/>
  <c r="O38" i="43"/>
  <c r="N38" i="43"/>
  <c r="M38" i="43"/>
  <c r="L38" i="43"/>
  <c r="K38" i="43"/>
  <c r="J38" i="43"/>
  <c r="I38" i="43"/>
  <c r="R37" i="43"/>
  <c r="Q37" i="43"/>
  <c r="P37" i="43"/>
  <c r="O37" i="43"/>
  <c r="N37" i="43"/>
  <c r="M37" i="43"/>
  <c r="L37" i="43"/>
  <c r="K37" i="43"/>
  <c r="J37" i="43"/>
  <c r="I37" i="43"/>
  <c r="R36" i="43"/>
  <c r="Q36" i="43"/>
  <c r="P36" i="43"/>
  <c r="O36" i="43"/>
  <c r="N36" i="43"/>
  <c r="M36" i="43"/>
  <c r="L36" i="43"/>
  <c r="K36" i="43"/>
  <c r="J36" i="43"/>
  <c r="I36" i="43"/>
  <c r="R35" i="43"/>
  <c r="Q35" i="43"/>
  <c r="P35" i="43"/>
  <c r="O35" i="43"/>
  <c r="N35" i="43"/>
  <c r="M35" i="43"/>
  <c r="L35" i="43"/>
  <c r="K35" i="43"/>
  <c r="J35" i="43"/>
  <c r="I35" i="43"/>
  <c r="R34" i="43"/>
  <c r="Q34" i="43"/>
  <c r="P34" i="43"/>
  <c r="O34" i="43"/>
  <c r="N34" i="43"/>
  <c r="M34" i="43"/>
  <c r="L34" i="43"/>
  <c r="K34" i="43"/>
  <c r="J34" i="43"/>
  <c r="I34" i="43"/>
  <c r="AG69" i="43"/>
  <c r="AG68" i="43"/>
  <c r="AG67" i="43"/>
  <c r="AG66" i="43"/>
  <c r="G63" i="43"/>
  <c r="F63" i="43"/>
  <c r="E63" i="43"/>
  <c r="D63" i="43"/>
  <c r="G62" i="43"/>
  <c r="F62" i="43"/>
  <c r="E62" i="43"/>
  <c r="D62" i="43"/>
  <c r="G61" i="43"/>
  <c r="F61" i="43"/>
  <c r="E61" i="43"/>
  <c r="D61" i="43"/>
  <c r="G60" i="43"/>
  <c r="F60" i="43"/>
  <c r="E60" i="43"/>
  <c r="D60" i="43"/>
  <c r="G59" i="43"/>
  <c r="F59" i="43"/>
  <c r="E59" i="43"/>
  <c r="D59" i="43"/>
  <c r="G58" i="43"/>
  <c r="F58" i="43"/>
  <c r="E58" i="43"/>
  <c r="D58" i="43"/>
  <c r="G57" i="43"/>
  <c r="F57" i="43"/>
  <c r="E57" i="43"/>
  <c r="D57" i="43"/>
  <c r="G56" i="43"/>
  <c r="F56" i="43"/>
  <c r="E56" i="43"/>
  <c r="D56" i="43"/>
  <c r="G55" i="43"/>
  <c r="F55" i="43"/>
  <c r="E55" i="43"/>
  <c r="D55" i="43"/>
  <c r="G54" i="43"/>
  <c r="F54" i="43"/>
  <c r="E54" i="43"/>
  <c r="D54" i="43"/>
  <c r="G53" i="43"/>
  <c r="F53" i="43"/>
  <c r="E53" i="43"/>
  <c r="D53" i="43"/>
  <c r="G52" i="43"/>
  <c r="F52" i="43"/>
  <c r="E52" i="43"/>
  <c r="D52" i="43"/>
  <c r="G51" i="43"/>
  <c r="F51" i="43"/>
  <c r="E51" i="43"/>
  <c r="D51" i="43"/>
  <c r="G50" i="43"/>
  <c r="F50" i="43"/>
  <c r="E50" i="43"/>
  <c r="D50" i="43"/>
  <c r="G49" i="43"/>
  <c r="F49" i="43"/>
  <c r="E49" i="43"/>
  <c r="D49" i="43"/>
  <c r="G48" i="43"/>
  <c r="F48" i="43"/>
  <c r="E48" i="43"/>
  <c r="D48" i="43"/>
  <c r="G47" i="43"/>
  <c r="F47" i="43"/>
  <c r="E47" i="43"/>
  <c r="D47" i="43"/>
  <c r="G46" i="43"/>
  <c r="F46" i="43"/>
  <c r="E46" i="43"/>
  <c r="D46" i="43"/>
  <c r="G45" i="43"/>
  <c r="F45" i="43"/>
  <c r="E45" i="43"/>
  <c r="D45" i="43"/>
  <c r="G44" i="43"/>
  <c r="F44" i="43"/>
  <c r="E44" i="43"/>
  <c r="D44" i="43"/>
  <c r="G43" i="43"/>
  <c r="F43" i="43"/>
  <c r="E43" i="43"/>
  <c r="D43" i="43"/>
  <c r="G42" i="43"/>
  <c r="F42" i="43"/>
  <c r="E42" i="43"/>
  <c r="D42" i="43"/>
  <c r="G41" i="43"/>
  <c r="F41" i="43"/>
  <c r="E41" i="43"/>
  <c r="D41" i="43"/>
  <c r="G40" i="43"/>
  <c r="F40" i="43"/>
  <c r="E40" i="43"/>
  <c r="D40" i="43"/>
  <c r="G39" i="43"/>
  <c r="F39" i="43"/>
  <c r="E39" i="43"/>
  <c r="D39" i="43"/>
  <c r="G38" i="43"/>
  <c r="F38" i="43"/>
  <c r="E38" i="43"/>
  <c r="D38" i="43"/>
  <c r="G37" i="43"/>
  <c r="F37" i="43"/>
  <c r="E37" i="43"/>
  <c r="D37" i="43"/>
  <c r="G36" i="43"/>
  <c r="F36" i="43"/>
  <c r="E36" i="43"/>
  <c r="D36" i="43"/>
  <c r="G35" i="43"/>
  <c r="F35" i="43"/>
  <c r="E35" i="43"/>
  <c r="D35" i="43"/>
  <c r="G34" i="43"/>
  <c r="F34" i="43"/>
  <c r="E34" i="43"/>
  <c r="D34" i="43"/>
  <c r="B34" i="43"/>
  <c r="P32" i="43"/>
  <c r="C32" i="43"/>
  <c r="C63" i="43" s="1"/>
  <c r="P31" i="43"/>
  <c r="C31" i="43" s="1"/>
  <c r="C62" i="43" s="1"/>
  <c r="P30" i="43"/>
  <c r="C30" i="43" s="1"/>
  <c r="C61" i="43" s="1"/>
  <c r="P29" i="43"/>
  <c r="C29" i="43" s="1"/>
  <c r="C60" i="43" s="1"/>
  <c r="P28" i="43"/>
  <c r="C28" i="43"/>
  <c r="C59" i="43" s="1"/>
  <c r="P27" i="43"/>
  <c r="C27" i="43"/>
  <c r="C58" i="43" s="1"/>
  <c r="P26" i="43"/>
  <c r="C26" i="43" s="1"/>
  <c r="C57" i="43" s="1"/>
  <c r="P25" i="43"/>
  <c r="C25" i="43" s="1"/>
  <c r="C56" i="43" s="1"/>
  <c r="P24" i="43"/>
  <c r="C24" i="43" s="1"/>
  <c r="C55" i="43" s="1"/>
  <c r="P23" i="43"/>
  <c r="C23" i="43" s="1"/>
  <c r="C54" i="43" s="1"/>
  <c r="P22" i="43"/>
  <c r="C22" i="43" s="1"/>
  <c r="C53" i="43" s="1"/>
  <c r="P21" i="43"/>
  <c r="C21" i="43" s="1"/>
  <c r="C52" i="43" s="1"/>
  <c r="P20" i="43"/>
  <c r="C20" i="43" s="1"/>
  <c r="C51" i="43" s="1"/>
  <c r="P19" i="43"/>
  <c r="C19" i="43"/>
  <c r="C50" i="43" s="1"/>
  <c r="P18" i="43"/>
  <c r="C18" i="43" s="1"/>
  <c r="C49" i="43" s="1"/>
  <c r="P17" i="43"/>
  <c r="C17" i="43" s="1"/>
  <c r="C48" i="43" s="1"/>
  <c r="P16" i="43"/>
  <c r="C16" i="43" s="1"/>
  <c r="C47" i="43" s="1"/>
  <c r="P15" i="43"/>
  <c r="C15" i="43"/>
  <c r="C46" i="43" s="1"/>
  <c r="P14" i="43"/>
  <c r="C14" i="43"/>
  <c r="C45" i="43" s="1"/>
  <c r="P13" i="43"/>
  <c r="C13" i="43" s="1"/>
  <c r="C44" i="43" s="1"/>
  <c r="P12" i="43"/>
  <c r="C12" i="43"/>
  <c r="C43" i="43" s="1"/>
  <c r="P11" i="43"/>
  <c r="C11" i="43"/>
  <c r="C42" i="43" s="1"/>
  <c r="P10" i="43"/>
  <c r="C10" i="43" s="1"/>
  <c r="C41" i="43" s="1"/>
  <c r="P9" i="43"/>
  <c r="C9" i="43" s="1"/>
  <c r="C40" i="43" s="1"/>
  <c r="P8" i="43"/>
  <c r="C8" i="43" s="1"/>
  <c r="C39" i="43" s="1"/>
  <c r="P7" i="43"/>
  <c r="C7" i="43" s="1"/>
  <c r="C38" i="43" s="1"/>
  <c r="P6" i="43"/>
  <c r="C6" i="43"/>
  <c r="C37" i="43" s="1"/>
  <c r="P5" i="43"/>
  <c r="C5" i="43" s="1"/>
  <c r="C36" i="43" s="1"/>
  <c r="P4" i="43"/>
  <c r="C4" i="43" s="1"/>
  <c r="C35" i="43" s="1"/>
  <c r="P3" i="43"/>
  <c r="C3" i="43" s="1"/>
  <c r="C34" i="43" s="1"/>
  <c r="F118" i="42"/>
  <c r="B118" i="42"/>
  <c r="X83" i="42"/>
  <c r="W83" i="42"/>
  <c r="V83" i="42"/>
  <c r="U83" i="42"/>
  <c r="T83" i="42"/>
  <c r="S83" i="42"/>
  <c r="R83" i="42"/>
  <c r="Q83" i="42"/>
  <c r="P83" i="42"/>
  <c r="O83" i="42"/>
  <c r="N83" i="42"/>
  <c r="M83" i="42"/>
  <c r="L83" i="42"/>
  <c r="K83" i="42"/>
  <c r="J83" i="42"/>
  <c r="I83" i="42"/>
  <c r="H83" i="42"/>
  <c r="G83" i="42"/>
  <c r="F83" i="42"/>
  <c r="E83" i="42"/>
  <c r="D83" i="42"/>
  <c r="C83" i="42"/>
  <c r="X79" i="42"/>
  <c r="W79" i="42"/>
  <c r="V79" i="42"/>
  <c r="U79" i="42"/>
  <c r="T79" i="42"/>
  <c r="S79" i="42"/>
  <c r="R79" i="42"/>
  <c r="Q79" i="42"/>
  <c r="P79" i="42"/>
  <c r="O79" i="42"/>
  <c r="N79" i="42"/>
  <c r="M79" i="42"/>
  <c r="L79" i="42"/>
  <c r="K79" i="42"/>
  <c r="J79" i="42"/>
  <c r="I79" i="42"/>
  <c r="H79" i="42"/>
  <c r="G79" i="42"/>
  <c r="F79" i="42"/>
  <c r="E79" i="42"/>
  <c r="D79" i="42"/>
  <c r="C79" i="42"/>
  <c r="X76" i="42"/>
  <c r="W76" i="42"/>
  <c r="V76" i="42"/>
  <c r="U76" i="42"/>
  <c r="T76" i="42"/>
  <c r="S76" i="42"/>
  <c r="R76" i="42"/>
  <c r="Q76" i="42"/>
  <c r="P76" i="42"/>
  <c r="O76" i="42"/>
  <c r="N76" i="42"/>
  <c r="M76" i="42"/>
  <c r="L76" i="42"/>
  <c r="K76" i="42"/>
  <c r="J76" i="42"/>
  <c r="I76" i="42"/>
  <c r="H76" i="42"/>
  <c r="G76" i="42"/>
  <c r="F76" i="42"/>
  <c r="E76" i="42"/>
  <c r="D76" i="42"/>
  <c r="C76" i="42"/>
  <c r="AG69" i="42"/>
  <c r="AG68" i="42"/>
  <c r="AG67" i="42"/>
  <c r="AG66" i="42"/>
  <c r="G63" i="42"/>
  <c r="F63" i="42"/>
  <c r="E63" i="42"/>
  <c r="D63" i="42"/>
  <c r="G62" i="42"/>
  <c r="F62" i="42"/>
  <c r="E62" i="42"/>
  <c r="D62" i="42"/>
  <c r="G61" i="42"/>
  <c r="F61" i="42"/>
  <c r="E61" i="42"/>
  <c r="D61" i="42"/>
  <c r="G60" i="42"/>
  <c r="F60" i="42"/>
  <c r="E60" i="42"/>
  <c r="D60" i="42"/>
  <c r="G59" i="42"/>
  <c r="F59" i="42"/>
  <c r="E59" i="42"/>
  <c r="D59" i="42"/>
  <c r="G58" i="42"/>
  <c r="F58" i="42"/>
  <c r="E58" i="42"/>
  <c r="D58" i="42"/>
  <c r="G57" i="42"/>
  <c r="F57" i="42"/>
  <c r="E57" i="42"/>
  <c r="D57" i="42"/>
  <c r="G56" i="42"/>
  <c r="F56" i="42"/>
  <c r="E56" i="42"/>
  <c r="D56" i="42"/>
  <c r="G55" i="42"/>
  <c r="F55" i="42"/>
  <c r="E55" i="42"/>
  <c r="D55" i="42"/>
  <c r="G54" i="42"/>
  <c r="F54" i="42"/>
  <c r="E54" i="42"/>
  <c r="D54" i="42"/>
  <c r="G53" i="42"/>
  <c r="F53" i="42"/>
  <c r="E53" i="42"/>
  <c r="D53" i="42"/>
  <c r="G52" i="42"/>
  <c r="F52" i="42"/>
  <c r="E52" i="42"/>
  <c r="D52" i="42"/>
  <c r="G51" i="42"/>
  <c r="F51" i="42"/>
  <c r="E51" i="42"/>
  <c r="D51" i="42"/>
  <c r="G50" i="42"/>
  <c r="F50" i="42"/>
  <c r="E50" i="42"/>
  <c r="D50" i="42"/>
  <c r="G49" i="42"/>
  <c r="F49" i="42"/>
  <c r="E49" i="42"/>
  <c r="D49" i="42"/>
  <c r="G48" i="42"/>
  <c r="F48" i="42"/>
  <c r="E48" i="42"/>
  <c r="D48" i="42"/>
  <c r="G47" i="42"/>
  <c r="F47" i="42"/>
  <c r="E47" i="42"/>
  <c r="D47" i="42"/>
  <c r="G46" i="42"/>
  <c r="F46" i="42"/>
  <c r="E46" i="42"/>
  <c r="D46" i="42"/>
  <c r="G45" i="42"/>
  <c r="F45" i="42"/>
  <c r="E45" i="42"/>
  <c r="D45" i="42"/>
  <c r="G44" i="42"/>
  <c r="F44" i="42"/>
  <c r="E44" i="42"/>
  <c r="D44" i="42"/>
  <c r="G43" i="42"/>
  <c r="F43" i="42"/>
  <c r="E43" i="42"/>
  <c r="D43" i="42"/>
  <c r="G42" i="42"/>
  <c r="F42" i="42"/>
  <c r="E42" i="42"/>
  <c r="D42" i="42"/>
  <c r="G41" i="42"/>
  <c r="F41" i="42"/>
  <c r="E41" i="42"/>
  <c r="D41" i="42"/>
  <c r="G40" i="42"/>
  <c r="F40" i="42"/>
  <c r="E40" i="42"/>
  <c r="D40" i="42"/>
  <c r="G39" i="42"/>
  <c r="F39" i="42"/>
  <c r="E39" i="42"/>
  <c r="D39" i="42"/>
  <c r="G38" i="42"/>
  <c r="F38" i="42"/>
  <c r="E38" i="42"/>
  <c r="D38" i="42"/>
  <c r="G37" i="42"/>
  <c r="F37" i="42"/>
  <c r="E37" i="42"/>
  <c r="D37" i="42"/>
  <c r="G36" i="42"/>
  <c r="F36" i="42"/>
  <c r="E36" i="42"/>
  <c r="D36" i="42"/>
  <c r="G35" i="42"/>
  <c r="F35" i="42"/>
  <c r="E35" i="42"/>
  <c r="D35" i="42"/>
  <c r="G34" i="42"/>
  <c r="F34" i="42"/>
  <c r="E34" i="42"/>
  <c r="D34" i="42"/>
  <c r="B34" i="42"/>
  <c r="P32" i="42"/>
  <c r="C32" i="42" s="1"/>
  <c r="C63" i="42" s="1"/>
  <c r="I63" i="42" s="1"/>
  <c r="P31" i="42"/>
  <c r="C31" i="42"/>
  <c r="C62" i="42" s="1"/>
  <c r="I62" i="42" s="1"/>
  <c r="P30" i="42"/>
  <c r="C30" i="42" s="1"/>
  <c r="C61" i="42" s="1"/>
  <c r="M61" i="42" s="1"/>
  <c r="P29" i="42"/>
  <c r="C29" i="42" s="1"/>
  <c r="C60" i="42" s="1"/>
  <c r="P28" i="42"/>
  <c r="C28" i="42" s="1"/>
  <c r="C59" i="42" s="1"/>
  <c r="P27" i="42"/>
  <c r="C27" i="42" s="1"/>
  <c r="C58" i="42" s="1"/>
  <c r="P26" i="42"/>
  <c r="C26" i="42"/>
  <c r="C57" i="42" s="1"/>
  <c r="P25" i="42"/>
  <c r="C25" i="42" s="1"/>
  <c r="C56" i="42" s="1"/>
  <c r="J56" i="42" s="1"/>
  <c r="P24" i="42"/>
  <c r="C24" i="42" s="1"/>
  <c r="C55" i="42" s="1"/>
  <c r="O55" i="42" s="1"/>
  <c r="P23" i="42"/>
  <c r="C23" i="42" s="1"/>
  <c r="C54" i="42" s="1"/>
  <c r="P22" i="42"/>
  <c r="C22" i="42" s="1"/>
  <c r="C53" i="42" s="1"/>
  <c r="P21" i="42"/>
  <c r="C21" i="42" s="1"/>
  <c r="C52" i="42" s="1"/>
  <c r="P20" i="42"/>
  <c r="C20" i="42" s="1"/>
  <c r="C51" i="42" s="1"/>
  <c r="P19" i="42"/>
  <c r="C19" i="42" s="1"/>
  <c r="C50" i="42" s="1"/>
  <c r="P18" i="42"/>
  <c r="C18" i="42" s="1"/>
  <c r="C49" i="42" s="1"/>
  <c r="P17" i="42"/>
  <c r="C17" i="42" s="1"/>
  <c r="C48" i="42" s="1"/>
  <c r="P16" i="42"/>
  <c r="C16" i="42" s="1"/>
  <c r="C47" i="42" s="1"/>
  <c r="P47" i="42" s="1"/>
  <c r="P15" i="42"/>
  <c r="C15" i="42" s="1"/>
  <c r="C46" i="42" s="1"/>
  <c r="R46" i="42" s="1"/>
  <c r="P14" i="42"/>
  <c r="C14" i="42" s="1"/>
  <c r="C45" i="42" s="1"/>
  <c r="N45" i="42" s="1"/>
  <c r="P13" i="42"/>
  <c r="C13" i="42" s="1"/>
  <c r="C44" i="42" s="1"/>
  <c r="P12" i="42"/>
  <c r="C12" i="42" s="1"/>
  <c r="C43" i="42" s="1"/>
  <c r="P11" i="42"/>
  <c r="C11" i="42" s="1"/>
  <c r="C42" i="42" s="1"/>
  <c r="P10" i="42"/>
  <c r="C10" i="42"/>
  <c r="C41" i="42" s="1"/>
  <c r="J41" i="42" s="1"/>
  <c r="P9" i="42"/>
  <c r="C9" i="42" s="1"/>
  <c r="C40" i="42" s="1"/>
  <c r="R40" i="42" s="1"/>
  <c r="P8" i="42"/>
  <c r="C8" i="42" s="1"/>
  <c r="C39" i="42" s="1"/>
  <c r="P39" i="42" s="1"/>
  <c r="P7" i="42"/>
  <c r="C7" i="42"/>
  <c r="C38" i="42" s="1"/>
  <c r="Q38" i="42" s="1"/>
  <c r="P6" i="42"/>
  <c r="C6" i="42" s="1"/>
  <c r="C37" i="42" s="1"/>
  <c r="P5" i="42"/>
  <c r="C5" i="42" s="1"/>
  <c r="C36" i="42" s="1"/>
  <c r="N36" i="42" s="1"/>
  <c r="P4" i="42"/>
  <c r="C4" i="42" s="1"/>
  <c r="C35" i="42" s="1"/>
  <c r="N35" i="42" s="1"/>
  <c r="P3" i="42"/>
  <c r="C3" i="42" s="1"/>
  <c r="C34" i="42" s="1"/>
  <c r="Q34" i="41"/>
  <c r="AG69" i="41"/>
  <c r="AG68" i="41"/>
  <c r="AG67" i="41"/>
  <c r="AG66" i="41"/>
  <c r="G63" i="41"/>
  <c r="F63" i="41"/>
  <c r="E63" i="41"/>
  <c r="D63" i="41"/>
  <c r="G62" i="41"/>
  <c r="F62" i="41"/>
  <c r="E62" i="41"/>
  <c r="D62" i="41"/>
  <c r="G61" i="41"/>
  <c r="F61" i="41"/>
  <c r="E61" i="41"/>
  <c r="D61" i="41"/>
  <c r="G60" i="41"/>
  <c r="F60" i="41"/>
  <c r="E60" i="41"/>
  <c r="D60" i="41"/>
  <c r="G59" i="41"/>
  <c r="F59" i="41"/>
  <c r="E59" i="41"/>
  <c r="D59" i="41"/>
  <c r="G58" i="41"/>
  <c r="F58" i="41"/>
  <c r="E58" i="41"/>
  <c r="D58" i="41"/>
  <c r="G57" i="41"/>
  <c r="F57" i="41"/>
  <c r="E57" i="41"/>
  <c r="D57" i="41"/>
  <c r="G56" i="41"/>
  <c r="F56" i="41"/>
  <c r="E56" i="41"/>
  <c r="D56" i="41"/>
  <c r="G55" i="41"/>
  <c r="F55" i="41"/>
  <c r="E55" i="41"/>
  <c r="D55" i="41"/>
  <c r="G54" i="41"/>
  <c r="F54" i="41"/>
  <c r="E54" i="41"/>
  <c r="D54" i="41"/>
  <c r="G53" i="41"/>
  <c r="F53" i="41"/>
  <c r="E53" i="41"/>
  <c r="D53" i="41"/>
  <c r="G52" i="41"/>
  <c r="F52" i="41"/>
  <c r="E52" i="41"/>
  <c r="D52" i="41"/>
  <c r="G51" i="41"/>
  <c r="F51" i="41"/>
  <c r="E51" i="41"/>
  <c r="D51" i="41"/>
  <c r="G50" i="41"/>
  <c r="F50" i="41"/>
  <c r="E50" i="41"/>
  <c r="D50" i="41"/>
  <c r="G49" i="41"/>
  <c r="F49" i="41"/>
  <c r="E49" i="41"/>
  <c r="D49" i="41"/>
  <c r="G48" i="41"/>
  <c r="F48" i="41"/>
  <c r="E48" i="41"/>
  <c r="D48" i="41"/>
  <c r="G47" i="41"/>
  <c r="F47" i="41"/>
  <c r="E47" i="41"/>
  <c r="D47" i="41"/>
  <c r="G46" i="41"/>
  <c r="F46" i="41"/>
  <c r="E46" i="41"/>
  <c r="D46" i="41"/>
  <c r="G45" i="41"/>
  <c r="F45" i="41"/>
  <c r="E45" i="41"/>
  <c r="D45" i="41"/>
  <c r="G44" i="41"/>
  <c r="F44" i="41"/>
  <c r="E44" i="41"/>
  <c r="D44" i="41"/>
  <c r="G43" i="41"/>
  <c r="F43" i="41"/>
  <c r="E43" i="41"/>
  <c r="D43" i="41"/>
  <c r="G42" i="41"/>
  <c r="F42" i="41"/>
  <c r="E42" i="41"/>
  <c r="D42" i="41"/>
  <c r="G41" i="41"/>
  <c r="F41" i="41"/>
  <c r="E41" i="41"/>
  <c r="D41" i="41"/>
  <c r="G40" i="41"/>
  <c r="F40" i="41"/>
  <c r="E40" i="41"/>
  <c r="D40" i="41"/>
  <c r="G39" i="41"/>
  <c r="F39" i="41"/>
  <c r="E39" i="41"/>
  <c r="D39" i="41"/>
  <c r="G38" i="41"/>
  <c r="F38" i="41"/>
  <c r="E38" i="41"/>
  <c r="D38" i="41"/>
  <c r="G37" i="41"/>
  <c r="F37" i="41"/>
  <c r="E37" i="41"/>
  <c r="D37" i="41"/>
  <c r="G36" i="41"/>
  <c r="F36" i="41"/>
  <c r="E36" i="41"/>
  <c r="D36" i="41"/>
  <c r="G35" i="41"/>
  <c r="F35" i="41"/>
  <c r="E35" i="41"/>
  <c r="D35" i="41"/>
  <c r="G34" i="41"/>
  <c r="F34" i="41"/>
  <c r="E34" i="41"/>
  <c r="D34" i="41"/>
  <c r="B34" i="41"/>
  <c r="P32" i="41"/>
  <c r="C32" i="41"/>
  <c r="C63" i="41" s="1"/>
  <c r="P31" i="41"/>
  <c r="C31" i="41" s="1"/>
  <c r="C62" i="41" s="1"/>
  <c r="P30" i="41"/>
  <c r="C30" i="41" s="1"/>
  <c r="C61" i="41" s="1"/>
  <c r="J61" i="41" s="1"/>
  <c r="P29" i="41"/>
  <c r="C29" i="41" s="1"/>
  <c r="C60" i="41" s="1"/>
  <c r="P28" i="41"/>
  <c r="C28" i="41" s="1"/>
  <c r="C59" i="41" s="1"/>
  <c r="P27" i="41"/>
  <c r="C27" i="41"/>
  <c r="C58" i="41" s="1"/>
  <c r="P26" i="41"/>
  <c r="C26" i="41" s="1"/>
  <c r="C57" i="41" s="1"/>
  <c r="P25" i="41"/>
  <c r="C25" i="41" s="1"/>
  <c r="C56" i="41" s="1"/>
  <c r="P24" i="41"/>
  <c r="C24" i="41"/>
  <c r="C55" i="41" s="1"/>
  <c r="P23" i="41"/>
  <c r="C23" i="41" s="1"/>
  <c r="C54" i="41" s="1"/>
  <c r="J54" i="41" s="1"/>
  <c r="P22" i="41"/>
  <c r="C22" i="41" s="1"/>
  <c r="C53" i="41" s="1"/>
  <c r="Q53" i="41" s="1"/>
  <c r="P21" i="41"/>
  <c r="C21" i="41" s="1"/>
  <c r="C52" i="41" s="1"/>
  <c r="R52" i="41" s="1"/>
  <c r="P20" i="41"/>
  <c r="C20" i="41"/>
  <c r="C51" i="41" s="1"/>
  <c r="P19" i="41"/>
  <c r="C19" i="41" s="1"/>
  <c r="C50" i="41" s="1"/>
  <c r="P18" i="41"/>
  <c r="C18" i="41" s="1"/>
  <c r="C49" i="41" s="1"/>
  <c r="O49" i="41" s="1"/>
  <c r="P17" i="41"/>
  <c r="C17" i="41" s="1"/>
  <c r="C48" i="41" s="1"/>
  <c r="P16" i="41"/>
  <c r="C16" i="41"/>
  <c r="C47" i="41" s="1"/>
  <c r="P15" i="41"/>
  <c r="C15" i="41"/>
  <c r="C46" i="41" s="1"/>
  <c r="P14" i="41"/>
  <c r="C14" i="41" s="1"/>
  <c r="C45" i="41" s="1"/>
  <c r="J45" i="41" s="1"/>
  <c r="P13" i="41"/>
  <c r="C13" i="41" s="1"/>
  <c r="C44" i="41" s="1"/>
  <c r="P44" i="41" s="1"/>
  <c r="P12" i="41"/>
  <c r="C12" i="41" s="1"/>
  <c r="C43" i="41" s="1"/>
  <c r="P11" i="41"/>
  <c r="C11" i="41" s="1"/>
  <c r="C42" i="41" s="1"/>
  <c r="P42" i="41" s="1"/>
  <c r="P10" i="41"/>
  <c r="C10" i="41" s="1"/>
  <c r="C41" i="41" s="1"/>
  <c r="M41" i="41" s="1"/>
  <c r="P9" i="41"/>
  <c r="C9" i="41" s="1"/>
  <c r="C40" i="41" s="1"/>
  <c r="P8" i="41"/>
  <c r="C8" i="41" s="1"/>
  <c r="C39" i="41" s="1"/>
  <c r="M39" i="41" s="1"/>
  <c r="P7" i="41"/>
  <c r="C7" i="41" s="1"/>
  <c r="C38" i="41" s="1"/>
  <c r="P6" i="41"/>
  <c r="C6" i="41" s="1"/>
  <c r="C37" i="41" s="1"/>
  <c r="P5" i="41"/>
  <c r="C5" i="41" s="1"/>
  <c r="C36" i="41" s="1"/>
  <c r="Q36" i="41" s="1"/>
  <c r="P4" i="41"/>
  <c r="C4" i="41"/>
  <c r="C35" i="41" s="1"/>
  <c r="I35" i="41" s="1"/>
  <c r="P3" i="41"/>
  <c r="C3" i="41"/>
  <c r="C34" i="41" s="1"/>
  <c r="P3" i="40"/>
  <c r="C3" i="40" s="1"/>
  <c r="C34" i="40" s="1"/>
  <c r="R34" i="40" s="1"/>
  <c r="AG69" i="40"/>
  <c r="AG68" i="40"/>
  <c r="AG67" i="40"/>
  <c r="AG66" i="40"/>
  <c r="G63" i="40"/>
  <c r="F63" i="40"/>
  <c r="E63" i="40"/>
  <c r="D63" i="40"/>
  <c r="G62" i="40"/>
  <c r="F62" i="40"/>
  <c r="E62" i="40"/>
  <c r="D62" i="40"/>
  <c r="G61" i="40"/>
  <c r="F61" i="40"/>
  <c r="E61" i="40"/>
  <c r="D61" i="40"/>
  <c r="G60" i="40"/>
  <c r="F60" i="40"/>
  <c r="E60" i="40"/>
  <c r="D60" i="40"/>
  <c r="G59" i="40"/>
  <c r="F59" i="40"/>
  <c r="E59" i="40"/>
  <c r="D59" i="40"/>
  <c r="G58" i="40"/>
  <c r="F58" i="40"/>
  <c r="E58" i="40"/>
  <c r="D58" i="40"/>
  <c r="G57" i="40"/>
  <c r="F57" i="40"/>
  <c r="E57" i="40"/>
  <c r="D57" i="40"/>
  <c r="G56" i="40"/>
  <c r="F56" i="40"/>
  <c r="E56" i="40"/>
  <c r="D56" i="40"/>
  <c r="G55" i="40"/>
  <c r="F55" i="40"/>
  <c r="E55" i="40"/>
  <c r="D55" i="40"/>
  <c r="G54" i="40"/>
  <c r="F54" i="40"/>
  <c r="E54" i="40"/>
  <c r="D54" i="40"/>
  <c r="G53" i="40"/>
  <c r="F53" i="40"/>
  <c r="E53" i="40"/>
  <c r="D53" i="40"/>
  <c r="G52" i="40"/>
  <c r="F52" i="40"/>
  <c r="E52" i="40"/>
  <c r="D52" i="40"/>
  <c r="G51" i="40"/>
  <c r="F51" i="40"/>
  <c r="E51" i="40"/>
  <c r="D51" i="40"/>
  <c r="G50" i="40"/>
  <c r="F50" i="40"/>
  <c r="E50" i="40"/>
  <c r="D50" i="40"/>
  <c r="N49" i="40"/>
  <c r="G49" i="40"/>
  <c r="F49" i="40"/>
  <c r="E49" i="40"/>
  <c r="D49" i="40"/>
  <c r="G48" i="40"/>
  <c r="F48" i="40"/>
  <c r="E48" i="40"/>
  <c r="D48" i="40"/>
  <c r="G47" i="40"/>
  <c r="F47" i="40"/>
  <c r="E47" i="40"/>
  <c r="D47" i="40"/>
  <c r="G46" i="40"/>
  <c r="F46" i="40"/>
  <c r="E46" i="40"/>
  <c r="D46" i="40"/>
  <c r="G45" i="40"/>
  <c r="F45" i="40"/>
  <c r="E45" i="40"/>
  <c r="D45" i="40"/>
  <c r="G44" i="40"/>
  <c r="F44" i="40"/>
  <c r="E44" i="40"/>
  <c r="D44" i="40"/>
  <c r="G43" i="40"/>
  <c r="F43" i="40"/>
  <c r="E43" i="40"/>
  <c r="D43" i="40"/>
  <c r="G42" i="40"/>
  <c r="F42" i="40"/>
  <c r="E42" i="40"/>
  <c r="D42" i="40"/>
  <c r="G41" i="40"/>
  <c r="F41" i="40"/>
  <c r="E41" i="40"/>
  <c r="D41" i="40"/>
  <c r="G40" i="40"/>
  <c r="F40" i="40"/>
  <c r="E40" i="40"/>
  <c r="D40" i="40"/>
  <c r="G39" i="40"/>
  <c r="F39" i="40"/>
  <c r="E39" i="40"/>
  <c r="D39" i="40"/>
  <c r="G38" i="40"/>
  <c r="F38" i="40"/>
  <c r="E38" i="40"/>
  <c r="D38" i="40"/>
  <c r="G37" i="40"/>
  <c r="F37" i="40"/>
  <c r="E37" i="40"/>
  <c r="D37" i="40"/>
  <c r="G36" i="40"/>
  <c r="F36" i="40"/>
  <c r="E36" i="40"/>
  <c r="D36" i="40"/>
  <c r="G35" i="40"/>
  <c r="F35" i="40"/>
  <c r="E35" i="40"/>
  <c r="D35" i="40"/>
  <c r="G34" i="40"/>
  <c r="F34" i="40"/>
  <c r="E34" i="40"/>
  <c r="D34" i="40"/>
  <c r="B34" i="40"/>
  <c r="P32" i="40"/>
  <c r="C32" i="40" s="1"/>
  <c r="C63" i="40" s="1"/>
  <c r="P31" i="40"/>
  <c r="C31" i="40" s="1"/>
  <c r="C62" i="40" s="1"/>
  <c r="P30" i="40"/>
  <c r="C30" i="40" s="1"/>
  <c r="C61" i="40" s="1"/>
  <c r="R61" i="40" s="1"/>
  <c r="P29" i="40"/>
  <c r="C29" i="40" s="1"/>
  <c r="C60" i="40" s="1"/>
  <c r="P28" i="40"/>
  <c r="C28" i="40" s="1"/>
  <c r="C59" i="40" s="1"/>
  <c r="Q59" i="40" s="1"/>
  <c r="P27" i="40"/>
  <c r="C27" i="40"/>
  <c r="C58" i="40" s="1"/>
  <c r="P26" i="40"/>
  <c r="C26" i="40" s="1"/>
  <c r="C57" i="40" s="1"/>
  <c r="N57" i="40" s="1"/>
  <c r="P25" i="40"/>
  <c r="C25" i="40" s="1"/>
  <c r="C56" i="40" s="1"/>
  <c r="N56" i="40" s="1"/>
  <c r="P24" i="40"/>
  <c r="C24" i="40" s="1"/>
  <c r="C55" i="40" s="1"/>
  <c r="P23" i="40"/>
  <c r="C23" i="40" s="1"/>
  <c r="C54" i="40" s="1"/>
  <c r="L54" i="40" s="1"/>
  <c r="P22" i="40"/>
  <c r="C22" i="40" s="1"/>
  <c r="C53" i="40" s="1"/>
  <c r="P21" i="40"/>
  <c r="C21" i="40" s="1"/>
  <c r="C52" i="40" s="1"/>
  <c r="L52" i="40" s="1"/>
  <c r="P20" i="40"/>
  <c r="C20" i="40" s="1"/>
  <c r="C51" i="40" s="1"/>
  <c r="Q51" i="40" s="1"/>
  <c r="P19" i="40"/>
  <c r="C19" i="40" s="1"/>
  <c r="C50" i="40" s="1"/>
  <c r="P18" i="40"/>
  <c r="C18" i="40" s="1"/>
  <c r="C49" i="40" s="1"/>
  <c r="O49" i="40" s="1"/>
  <c r="P17" i="40"/>
  <c r="C17" i="40"/>
  <c r="C48" i="40" s="1"/>
  <c r="N48" i="40" s="1"/>
  <c r="P16" i="40"/>
  <c r="C16" i="40" s="1"/>
  <c r="C47" i="40" s="1"/>
  <c r="P15" i="40"/>
  <c r="C15" i="40" s="1"/>
  <c r="C46" i="40" s="1"/>
  <c r="P14" i="40"/>
  <c r="C14" i="40" s="1"/>
  <c r="C45" i="40" s="1"/>
  <c r="Q45" i="40" s="1"/>
  <c r="P13" i="40"/>
  <c r="C13" i="40" s="1"/>
  <c r="C44" i="40" s="1"/>
  <c r="L44" i="40" s="1"/>
  <c r="P12" i="40"/>
  <c r="C12" i="40" s="1"/>
  <c r="C43" i="40" s="1"/>
  <c r="Q43" i="40" s="1"/>
  <c r="P11" i="40"/>
  <c r="C11" i="40"/>
  <c r="C42" i="40" s="1"/>
  <c r="N42" i="40" s="1"/>
  <c r="P10" i="40"/>
  <c r="C10" i="40" s="1"/>
  <c r="C41" i="40" s="1"/>
  <c r="N41" i="40" s="1"/>
  <c r="P9" i="40"/>
  <c r="C9" i="40"/>
  <c r="C40" i="40" s="1"/>
  <c r="N40" i="40" s="1"/>
  <c r="P8" i="40"/>
  <c r="C8" i="40" s="1"/>
  <c r="C39" i="40" s="1"/>
  <c r="P7" i="40"/>
  <c r="C7" i="40" s="1"/>
  <c r="C38" i="40" s="1"/>
  <c r="P6" i="40"/>
  <c r="C6" i="40" s="1"/>
  <c r="C37" i="40" s="1"/>
  <c r="P5" i="40"/>
  <c r="C5" i="40"/>
  <c r="C36" i="40" s="1"/>
  <c r="L36" i="40" s="1"/>
  <c r="P4" i="40"/>
  <c r="C4" i="40" s="1"/>
  <c r="C35" i="40" s="1"/>
  <c r="Q35" i="40" s="1"/>
  <c r="AG69" i="39"/>
  <c r="AG68" i="39"/>
  <c r="AG67" i="39"/>
  <c r="AG66" i="39"/>
  <c r="G63" i="39"/>
  <c r="F63" i="39"/>
  <c r="O63" i="39" s="1"/>
  <c r="E63" i="39"/>
  <c r="D63" i="39"/>
  <c r="G62" i="39"/>
  <c r="F62" i="39"/>
  <c r="E62" i="39"/>
  <c r="D62" i="39"/>
  <c r="G61" i="39"/>
  <c r="F61" i="39"/>
  <c r="E61" i="39"/>
  <c r="D61" i="39"/>
  <c r="G60" i="39"/>
  <c r="F60" i="39"/>
  <c r="E60" i="39"/>
  <c r="D60" i="39"/>
  <c r="G59" i="39"/>
  <c r="F59" i="39"/>
  <c r="E59" i="39"/>
  <c r="D59" i="39"/>
  <c r="G58" i="39"/>
  <c r="F58" i="39"/>
  <c r="E58" i="39"/>
  <c r="D58" i="39"/>
  <c r="G57" i="39"/>
  <c r="F57" i="39"/>
  <c r="E57" i="39"/>
  <c r="D57" i="39"/>
  <c r="G56" i="39"/>
  <c r="F56" i="39"/>
  <c r="E56" i="39"/>
  <c r="D56" i="39"/>
  <c r="G55" i="39"/>
  <c r="F55" i="39"/>
  <c r="E55" i="39"/>
  <c r="D55" i="39"/>
  <c r="G54" i="39"/>
  <c r="F54" i="39"/>
  <c r="E54" i="39"/>
  <c r="D54" i="39"/>
  <c r="G53" i="39"/>
  <c r="F53" i="39"/>
  <c r="E53" i="39"/>
  <c r="D53" i="39"/>
  <c r="G52" i="39"/>
  <c r="F52" i="39"/>
  <c r="E52" i="39"/>
  <c r="D52" i="39"/>
  <c r="G51" i="39"/>
  <c r="F51" i="39"/>
  <c r="E51" i="39"/>
  <c r="D51" i="39"/>
  <c r="G50" i="39"/>
  <c r="F50" i="39"/>
  <c r="E50" i="39"/>
  <c r="D50" i="39"/>
  <c r="G49" i="39"/>
  <c r="F49" i="39"/>
  <c r="E49" i="39"/>
  <c r="D49" i="39"/>
  <c r="G48" i="39"/>
  <c r="F48" i="39"/>
  <c r="E48" i="39"/>
  <c r="D48" i="39"/>
  <c r="G47" i="39"/>
  <c r="F47" i="39"/>
  <c r="E47" i="39"/>
  <c r="D47" i="39"/>
  <c r="G46" i="39"/>
  <c r="F46" i="39"/>
  <c r="E46" i="39"/>
  <c r="D46" i="39"/>
  <c r="G45" i="39"/>
  <c r="F45" i="39"/>
  <c r="E45" i="39"/>
  <c r="D45" i="39"/>
  <c r="G44" i="39"/>
  <c r="F44" i="39"/>
  <c r="E44" i="39"/>
  <c r="D44" i="39"/>
  <c r="G43" i="39"/>
  <c r="F43" i="39"/>
  <c r="E43" i="39"/>
  <c r="D43" i="39"/>
  <c r="G42" i="39"/>
  <c r="F42" i="39"/>
  <c r="E42" i="39"/>
  <c r="D42" i="39"/>
  <c r="G41" i="39"/>
  <c r="F41" i="39"/>
  <c r="E41" i="39"/>
  <c r="D41" i="39"/>
  <c r="G40" i="39"/>
  <c r="F40" i="39"/>
  <c r="E40" i="39"/>
  <c r="D40" i="39"/>
  <c r="J39" i="39"/>
  <c r="G39" i="39"/>
  <c r="F39" i="39"/>
  <c r="E39" i="39"/>
  <c r="D39" i="39"/>
  <c r="G38" i="39"/>
  <c r="F38" i="39"/>
  <c r="E38" i="39"/>
  <c r="D38" i="39"/>
  <c r="G37" i="39"/>
  <c r="F37" i="39"/>
  <c r="E37" i="39"/>
  <c r="D37" i="39"/>
  <c r="G36" i="39"/>
  <c r="F36" i="39"/>
  <c r="E36" i="39"/>
  <c r="D36" i="39"/>
  <c r="G35" i="39"/>
  <c r="F35" i="39"/>
  <c r="E35" i="39"/>
  <c r="D35" i="39"/>
  <c r="G34" i="39"/>
  <c r="F34" i="39"/>
  <c r="E34" i="39"/>
  <c r="D34" i="39"/>
  <c r="B34" i="39"/>
  <c r="P32" i="39"/>
  <c r="C32" i="39" s="1"/>
  <c r="C63" i="39" s="1"/>
  <c r="Q63" i="39" s="1"/>
  <c r="P31" i="39"/>
  <c r="C31" i="39" s="1"/>
  <c r="C62" i="39" s="1"/>
  <c r="Q62" i="39" s="1"/>
  <c r="P30" i="39"/>
  <c r="C30" i="39"/>
  <c r="C61" i="39" s="1"/>
  <c r="P29" i="39"/>
  <c r="C29" i="39"/>
  <c r="C60" i="39" s="1"/>
  <c r="P28" i="39"/>
  <c r="C28" i="39" s="1"/>
  <c r="C59" i="39" s="1"/>
  <c r="P27" i="39"/>
  <c r="C27" i="39" s="1"/>
  <c r="C58" i="39" s="1"/>
  <c r="J58" i="39" s="1"/>
  <c r="P26" i="39"/>
  <c r="C26" i="39" s="1"/>
  <c r="C57" i="39" s="1"/>
  <c r="P25" i="39"/>
  <c r="C25" i="39"/>
  <c r="C56" i="39" s="1"/>
  <c r="R56" i="39" s="1"/>
  <c r="P24" i="39"/>
  <c r="C24" i="39" s="1"/>
  <c r="C55" i="39" s="1"/>
  <c r="O55" i="39" s="1"/>
  <c r="P23" i="39"/>
  <c r="C23" i="39" s="1"/>
  <c r="C54" i="39" s="1"/>
  <c r="P54" i="39" s="1"/>
  <c r="P22" i="39"/>
  <c r="C22" i="39" s="1"/>
  <c r="C53" i="39" s="1"/>
  <c r="P21" i="39"/>
  <c r="C21" i="39" s="1"/>
  <c r="C52" i="39" s="1"/>
  <c r="P20" i="39"/>
  <c r="C20" i="39" s="1"/>
  <c r="C51" i="39" s="1"/>
  <c r="P19" i="39"/>
  <c r="C19" i="39" s="1"/>
  <c r="C50" i="39" s="1"/>
  <c r="P18" i="39"/>
  <c r="C18" i="39"/>
  <c r="C49" i="39" s="1"/>
  <c r="P17" i="39"/>
  <c r="C17" i="39" s="1"/>
  <c r="C48" i="39" s="1"/>
  <c r="P16" i="39"/>
  <c r="C16" i="39" s="1"/>
  <c r="C47" i="39" s="1"/>
  <c r="Q47" i="39" s="1"/>
  <c r="P15" i="39"/>
  <c r="C15" i="39" s="1"/>
  <c r="C46" i="39" s="1"/>
  <c r="Q46" i="39" s="1"/>
  <c r="P14" i="39"/>
  <c r="C14" i="39" s="1"/>
  <c r="C45" i="39" s="1"/>
  <c r="P13" i="39"/>
  <c r="C13" i="39" s="1"/>
  <c r="C44" i="39" s="1"/>
  <c r="P12" i="39"/>
  <c r="C12" i="39" s="1"/>
  <c r="C43" i="39" s="1"/>
  <c r="P11" i="39"/>
  <c r="C11" i="39" s="1"/>
  <c r="C42" i="39" s="1"/>
  <c r="P10" i="39"/>
  <c r="C10" i="39" s="1"/>
  <c r="C41" i="39" s="1"/>
  <c r="P9" i="39"/>
  <c r="C9" i="39" s="1"/>
  <c r="C40" i="39" s="1"/>
  <c r="P8" i="39"/>
  <c r="C8" i="39" s="1"/>
  <c r="C39" i="39" s="1"/>
  <c r="Q39" i="39" s="1"/>
  <c r="P7" i="39"/>
  <c r="C7" i="39" s="1"/>
  <c r="C38" i="39" s="1"/>
  <c r="P6" i="39"/>
  <c r="C6" i="39" s="1"/>
  <c r="C37" i="39" s="1"/>
  <c r="P5" i="39"/>
  <c r="C5" i="39"/>
  <c r="C36" i="39" s="1"/>
  <c r="P4" i="39"/>
  <c r="C4" i="39" s="1"/>
  <c r="C35" i="39" s="1"/>
  <c r="P3" i="39"/>
  <c r="C3" i="39" s="1"/>
  <c r="C34" i="39" s="1"/>
  <c r="K63" i="33"/>
  <c r="K63" i="32"/>
  <c r="K63" i="31"/>
  <c r="K63" i="30"/>
  <c r="K63" i="29"/>
  <c r="K63" i="28"/>
  <c r="K93" i="27"/>
  <c r="K93" i="26"/>
  <c r="K93" i="25"/>
  <c r="K93" i="24"/>
  <c r="K93" i="23"/>
  <c r="R63" i="34"/>
  <c r="Q63" i="34"/>
  <c r="P63" i="34"/>
  <c r="O63" i="34"/>
  <c r="N63" i="34"/>
  <c r="M63" i="34"/>
  <c r="L63" i="34"/>
  <c r="K63" i="34"/>
  <c r="J63" i="34"/>
  <c r="R63" i="35"/>
  <c r="Q63" i="35"/>
  <c r="P63" i="35"/>
  <c r="O63" i="35"/>
  <c r="N63" i="35"/>
  <c r="M63" i="35"/>
  <c r="L63" i="35"/>
  <c r="K63" i="35"/>
  <c r="J63" i="35"/>
  <c r="R63" i="37"/>
  <c r="Q63" i="37"/>
  <c r="P63" i="37"/>
  <c r="O63" i="37"/>
  <c r="N63" i="37"/>
  <c r="M63" i="37"/>
  <c r="L63" i="37"/>
  <c r="K63" i="37"/>
  <c r="J63" i="37"/>
  <c r="M34" i="38"/>
  <c r="M35" i="38"/>
  <c r="M36" i="38"/>
  <c r="M37" i="38"/>
  <c r="M38" i="38"/>
  <c r="M39" i="38"/>
  <c r="M40" i="38"/>
  <c r="M41" i="38"/>
  <c r="M42" i="38"/>
  <c r="M43" i="38"/>
  <c r="M44" i="38"/>
  <c r="M45" i="38"/>
  <c r="M46" i="38"/>
  <c r="M47" i="38"/>
  <c r="M48" i="38"/>
  <c r="M49" i="38"/>
  <c r="M50" i="38"/>
  <c r="M51" i="38"/>
  <c r="M52" i="38"/>
  <c r="M53" i="38"/>
  <c r="M54" i="38"/>
  <c r="M55" i="38"/>
  <c r="M56" i="38"/>
  <c r="M57" i="38"/>
  <c r="M58" i="38"/>
  <c r="M59" i="38"/>
  <c r="M60" i="38"/>
  <c r="M61" i="38"/>
  <c r="M62" i="38"/>
  <c r="M63" i="38"/>
  <c r="R63" i="38"/>
  <c r="Q63" i="38"/>
  <c r="P63" i="38"/>
  <c r="O63" i="38"/>
  <c r="N63" i="38"/>
  <c r="L63" i="38"/>
  <c r="K63" i="38"/>
  <c r="J63" i="38"/>
  <c r="D83" i="38"/>
  <c r="E83" i="38"/>
  <c r="F83" i="38"/>
  <c r="G83" i="38"/>
  <c r="H83" i="38"/>
  <c r="I83" i="38"/>
  <c r="J83" i="38"/>
  <c r="K83" i="38"/>
  <c r="L83" i="38"/>
  <c r="M83" i="38"/>
  <c r="N83" i="38"/>
  <c r="O83" i="38"/>
  <c r="P83" i="38"/>
  <c r="Q83" i="38"/>
  <c r="R83" i="38"/>
  <c r="S83" i="38"/>
  <c r="T83" i="38"/>
  <c r="U83" i="38"/>
  <c r="V83" i="38"/>
  <c r="W83" i="38"/>
  <c r="X83" i="38"/>
  <c r="C83" i="38"/>
  <c r="D79" i="38"/>
  <c r="E79" i="38"/>
  <c r="F79" i="38"/>
  <c r="G79" i="38"/>
  <c r="H79" i="38"/>
  <c r="I79" i="38"/>
  <c r="J79" i="38"/>
  <c r="K79" i="38"/>
  <c r="L79" i="38"/>
  <c r="M79" i="38"/>
  <c r="N79" i="38"/>
  <c r="O79" i="38"/>
  <c r="P79" i="38"/>
  <c r="Q79" i="38"/>
  <c r="R79" i="38"/>
  <c r="S79" i="38"/>
  <c r="T79" i="38"/>
  <c r="U79" i="38"/>
  <c r="V79" i="38"/>
  <c r="W79" i="38"/>
  <c r="X79" i="38"/>
  <c r="C79" i="38"/>
  <c r="D76" i="38"/>
  <c r="E76" i="38"/>
  <c r="F76" i="38"/>
  <c r="G76" i="38"/>
  <c r="H76" i="38"/>
  <c r="I76" i="38"/>
  <c r="J76" i="38"/>
  <c r="K76" i="38"/>
  <c r="L76" i="38"/>
  <c r="M76" i="38"/>
  <c r="N76" i="38"/>
  <c r="O76" i="38"/>
  <c r="P76" i="38"/>
  <c r="Q76" i="38"/>
  <c r="R76" i="38"/>
  <c r="S76" i="38"/>
  <c r="T76" i="38"/>
  <c r="U76" i="38"/>
  <c r="V76" i="38"/>
  <c r="W76" i="38"/>
  <c r="X76" i="38"/>
  <c r="C76" i="38"/>
  <c r="AG69" i="38"/>
  <c r="AG68" i="38"/>
  <c r="AG67" i="38"/>
  <c r="AG66" i="38"/>
  <c r="G63" i="38"/>
  <c r="F63" i="38"/>
  <c r="E63" i="38"/>
  <c r="D63" i="38"/>
  <c r="G62" i="38"/>
  <c r="F62" i="38"/>
  <c r="E62" i="38"/>
  <c r="D62" i="38"/>
  <c r="G61" i="38"/>
  <c r="F61" i="38"/>
  <c r="E61" i="38"/>
  <c r="D61" i="38"/>
  <c r="G60" i="38"/>
  <c r="F60" i="38"/>
  <c r="E60" i="38"/>
  <c r="D60" i="38"/>
  <c r="G59" i="38"/>
  <c r="F59" i="38"/>
  <c r="E59" i="38"/>
  <c r="D59" i="38"/>
  <c r="G58" i="38"/>
  <c r="F58" i="38"/>
  <c r="E58" i="38"/>
  <c r="D58" i="38"/>
  <c r="G57" i="38"/>
  <c r="F57" i="38"/>
  <c r="E57" i="38"/>
  <c r="D57" i="38"/>
  <c r="G56" i="38"/>
  <c r="F56" i="38"/>
  <c r="E56" i="38"/>
  <c r="D56" i="38"/>
  <c r="G55" i="38"/>
  <c r="F55" i="38"/>
  <c r="E55" i="38"/>
  <c r="D55" i="38"/>
  <c r="G54" i="38"/>
  <c r="F54" i="38"/>
  <c r="E54" i="38"/>
  <c r="D54" i="38"/>
  <c r="G53" i="38"/>
  <c r="F53" i="38"/>
  <c r="E53" i="38"/>
  <c r="D53" i="38"/>
  <c r="G52" i="38"/>
  <c r="F52" i="38"/>
  <c r="E52" i="38"/>
  <c r="D52" i="38"/>
  <c r="G51" i="38"/>
  <c r="F51" i="38"/>
  <c r="E51" i="38"/>
  <c r="D51" i="38"/>
  <c r="G50" i="38"/>
  <c r="F50" i="38"/>
  <c r="E50" i="38"/>
  <c r="D50" i="38"/>
  <c r="G49" i="38"/>
  <c r="F49" i="38"/>
  <c r="E49" i="38"/>
  <c r="D49" i="38"/>
  <c r="G48" i="38"/>
  <c r="F48" i="38"/>
  <c r="E48" i="38"/>
  <c r="D48" i="38"/>
  <c r="G47" i="38"/>
  <c r="F47" i="38"/>
  <c r="E47" i="38"/>
  <c r="D47" i="38"/>
  <c r="G46" i="38"/>
  <c r="F46" i="38"/>
  <c r="E46" i="38"/>
  <c r="D46" i="38"/>
  <c r="G45" i="38"/>
  <c r="F45" i="38"/>
  <c r="E45" i="38"/>
  <c r="D45" i="38"/>
  <c r="G44" i="38"/>
  <c r="F44" i="38"/>
  <c r="E44" i="38"/>
  <c r="D44" i="38"/>
  <c r="G43" i="38"/>
  <c r="F43" i="38"/>
  <c r="E43" i="38"/>
  <c r="D43" i="38"/>
  <c r="G42" i="38"/>
  <c r="F42" i="38"/>
  <c r="E42" i="38"/>
  <c r="D42" i="38"/>
  <c r="G41" i="38"/>
  <c r="F41" i="38"/>
  <c r="E41" i="38"/>
  <c r="D41" i="38"/>
  <c r="G40" i="38"/>
  <c r="F40" i="38"/>
  <c r="E40" i="38"/>
  <c r="D40" i="38"/>
  <c r="G39" i="38"/>
  <c r="F39" i="38"/>
  <c r="E39" i="38"/>
  <c r="D39" i="38"/>
  <c r="G38" i="38"/>
  <c r="F38" i="38"/>
  <c r="E38" i="38"/>
  <c r="D38" i="38"/>
  <c r="G37" i="38"/>
  <c r="F37" i="38"/>
  <c r="E37" i="38"/>
  <c r="D37" i="38"/>
  <c r="G36" i="38"/>
  <c r="F36" i="38"/>
  <c r="E36" i="38"/>
  <c r="D36" i="38"/>
  <c r="G35" i="38"/>
  <c r="F35" i="38"/>
  <c r="E35" i="38"/>
  <c r="D35" i="38"/>
  <c r="G34" i="38"/>
  <c r="F34" i="38"/>
  <c r="E34" i="38"/>
  <c r="D34" i="38"/>
  <c r="B34" i="38"/>
  <c r="P32" i="38"/>
  <c r="C32" i="38" s="1"/>
  <c r="C63" i="38" s="1"/>
  <c r="P31" i="38"/>
  <c r="C31" i="38"/>
  <c r="C62" i="38" s="1"/>
  <c r="Q62" i="38" s="1"/>
  <c r="P30" i="38"/>
  <c r="C30" i="38" s="1"/>
  <c r="C61" i="38" s="1"/>
  <c r="P29" i="38"/>
  <c r="C29" i="38" s="1"/>
  <c r="C60" i="38" s="1"/>
  <c r="P28" i="38"/>
  <c r="C28" i="38" s="1"/>
  <c r="C59" i="38" s="1"/>
  <c r="K59" i="38" s="1"/>
  <c r="P27" i="38"/>
  <c r="C27" i="38"/>
  <c r="C58" i="38" s="1"/>
  <c r="P26" i="38"/>
  <c r="C26" i="38" s="1"/>
  <c r="C57" i="38" s="1"/>
  <c r="Q57" i="38" s="1"/>
  <c r="P25" i="38"/>
  <c r="C25" i="38"/>
  <c r="C56" i="38" s="1"/>
  <c r="P56" i="38" s="1"/>
  <c r="P24" i="38"/>
  <c r="C24" i="38" s="1"/>
  <c r="C55" i="38" s="1"/>
  <c r="O55" i="38" s="1"/>
  <c r="P23" i="38"/>
  <c r="C23" i="38" s="1"/>
  <c r="C54" i="38" s="1"/>
  <c r="P22" i="38"/>
  <c r="C22" i="38"/>
  <c r="C53" i="38" s="1"/>
  <c r="P21" i="38"/>
  <c r="C21" i="38" s="1"/>
  <c r="C52" i="38" s="1"/>
  <c r="P20" i="38"/>
  <c r="C20" i="38" s="1"/>
  <c r="C51" i="38" s="1"/>
  <c r="O51" i="38" s="1"/>
  <c r="P19" i="38"/>
  <c r="C19" i="38" s="1"/>
  <c r="C50" i="38" s="1"/>
  <c r="P18" i="38"/>
  <c r="C18" i="38" s="1"/>
  <c r="C49" i="38" s="1"/>
  <c r="P17" i="38"/>
  <c r="C17" i="38" s="1"/>
  <c r="C48" i="38" s="1"/>
  <c r="P16" i="38"/>
  <c r="C16" i="38" s="1"/>
  <c r="C47" i="38" s="1"/>
  <c r="R47" i="38" s="1"/>
  <c r="P15" i="38"/>
  <c r="C15" i="38"/>
  <c r="C46" i="38" s="1"/>
  <c r="I46" i="38" s="1"/>
  <c r="P14" i="38"/>
  <c r="C14" i="38" s="1"/>
  <c r="C45" i="38" s="1"/>
  <c r="I45" i="38" s="1"/>
  <c r="P13" i="38"/>
  <c r="C13" i="38" s="1"/>
  <c r="C44" i="38" s="1"/>
  <c r="P12" i="38"/>
  <c r="C12" i="38" s="1"/>
  <c r="C43" i="38" s="1"/>
  <c r="P11" i="38"/>
  <c r="C11" i="38" s="1"/>
  <c r="C42" i="38" s="1"/>
  <c r="R42" i="38" s="1"/>
  <c r="P10" i="38"/>
  <c r="C10" i="38"/>
  <c r="C41" i="38" s="1"/>
  <c r="P9" i="38"/>
  <c r="C9" i="38" s="1"/>
  <c r="C40" i="38" s="1"/>
  <c r="P8" i="38"/>
  <c r="C8" i="38" s="1"/>
  <c r="C39" i="38" s="1"/>
  <c r="O39" i="38" s="1"/>
  <c r="P7" i="38"/>
  <c r="C7" i="38"/>
  <c r="C38" i="38" s="1"/>
  <c r="J38" i="38" s="1"/>
  <c r="P6" i="38"/>
  <c r="C6" i="38" s="1"/>
  <c r="C37" i="38" s="1"/>
  <c r="N37" i="38" s="1"/>
  <c r="P5" i="38"/>
  <c r="C5" i="38" s="1"/>
  <c r="C36" i="38" s="1"/>
  <c r="P4" i="38"/>
  <c r="C4" i="38" s="1"/>
  <c r="C35" i="38" s="1"/>
  <c r="P3" i="38"/>
  <c r="C3" i="38" s="1"/>
  <c r="C34" i="38" s="1"/>
  <c r="AG69" i="37"/>
  <c r="AG68" i="37"/>
  <c r="AG67" i="37"/>
  <c r="AG66" i="37"/>
  <c r="G63" i="37"/>
  <c r="F63" i="37"/>
  <c r="E63" i="37"/>
  <c r="D63" i="37"/>
  <c r="G62" i="37"/>
  <c r="F62" i="37"/>
  <c r="E62" i="37"/>
  <c r="D62" i="37"/>
  <c r="G61" i="37"/>
  <c r="F61" i="37"/>
  <c r="E61" i="37"/>
  <c r="D61" i="37"/>
  <c r="G60" i="37"/>
  <c r="F60" i="37"/>
  <c r="E60" i="37"/>
  <c r="D60" i="37"/>
  <c r="G59" i="37"/>
  <c r="F59" i="37"/>
  <c r="E59" i="37"/>
  <c r="D59" i="37"/>
  <c r="G58" i="37"/>
  <c r="F58" i="37"/>
  <c r="E58" i="37"/>
  <c r="D58" i="37"/>
  <c r="G57" i="37"/>
  <c r="F57" i="37"/>
  <c r="E57" i="37"/>
  <c r="D57" i="37"/>
  <c r="G56" i="37"/>
  <c r="F56" i="37"/>
  <c r="E56" i="37"/>
  <c r="D56" i="37"/>
  <c r="O55" i="37"/>
  <c r="G55" i="37"/>
  <c r="F55" i="37"/>
  <c r="E55" i="37"/>
  <c r="D55" i="37"/>
  <c r="G54" i="37"/>
  <c r="F54" i="37"/>
  <c r="E54" i="37"/>
  <c r="D54" i="37"/>
  <c r="G53" i="37"/>
  <c r="F53" i="37"/>
  <c r="E53" i="37"/>
  <c r="D53" i="37"/>
  <c r="G52" i="37"/>
  <c r="F52" i="37"/>
  <c r="E52" i="37"/>
  <c r="D52" i="37"/>
  <c r="G51" i="37"/>
  <c r="F51" i="37"/>
  <c r="E51" i="37"/>
  <c r="D51" i="37"/>
  <c r="G50" i="37"/>
  <c r="F50" i="37"/>
  <c r="E50" i="37"/>
  <c r="D50" i="37"/>
  <c r="G49" i="37"/>
  <c r="F49" i="37"/>
  <c r="E49" i="37"/>
  <c r="D49" i="37"/>
  <c r="G48" i="37"/>
  <c r="F48" i="37"/>
  <c r="E48" i="37"/>
  <c r="D48" i="37"/>
  <c r="G47" i="37"/>
  <c r="F47" i="37"/>
  <c r="E47" i="37"/>
  <c r="D47" i="37"/>
  <c r="G46" i="37"/>
  <c r="F46" i="37"/>
  <c r="E46" i="37"/>
  <c r="D46" i="37"/>
  <c r="G45" i="37"/>
  <c r="F45" i="37"/>
  <c r="E45" i="37"/>
  <c r="D45" i="37"/>
  <c r="G44" i="37"/>
  <c r="F44" i="37"/>
  <c r="E44" i="37"/>
  <c r="D44" i="37"/>
  <c r="G43" i="37"/>
  <c r="F43" i="37"/>
  <c r="E43" i="37"/>
  <c r="D43" i="37"/>
  <c r="G42" i="37"/>
  <c r="F42" i="37"/>
  <c r="E42" i="37"/>
  <c r="D42" i="37"/>
  <c r="G41" i="37"/>
  <c r="F41" i="37"/>
  <c r="E41" i="37"/>
  <c r="D41" i="37"/>
  <c r="G40" i="37"/>
  <c r="F40" i="37"/>
  <c r="E40" i="37"/>
  <c r="D40" i="37"/>
  <c r="J39" i="37"/>
  <c r="G39" i="37"/>
  <c r="F39" i="37"/>
  <c r="E39" i="37"/>
  <c r="D39" i="37"/>
  <c r="G38" i="37"/>
  <c r="F38" i="37"/>
  <c r="E38" i="37"/>
  <c r="D38" i="37"/>
  <c r="G37" i="37"/>
  <c r="F37" i="37"/>
  <c r="E37" i="37"/>
  <c r="D37" i="37"/>
  <c r="G36" i="37"/>
  <c r="F36" i="37"/>
  <c r="E36" i="37"/>
  <c r="D36" i="37"/>
  <c r="G35" i="37"/>
  <c r="F35" i="37"/>
  <c r="E35" i="37"/>
  <c r="D35" i="37"/>
  <c r="G34" i="37"/>
  <c r="F34" i="37"/>
  <c r="E34" i="37"/>
  <c r="D34" i="37"/>
  <c r="B34" i="37"/>
  <c r="P32" i="37"/>
  <c r="C32" i="37" s="1"/>
  <c r="C63" i="37" s="1"/>
  <c r="P31" i="37"/>
  <c r="C31" i="37" s="1"/>
  <c r="C62" i="37" s="1"/>
  <c r="J62" i="37" s="1"/>
  <c r="P30" i="37"/>
  <c r="C30" i="37"/>
  <c r="C61" i="37" s="1"/>
  <c r="O61" i="37" s="1"/>
  <c r="P29" i="37"/>
  <c r="C29" i="37"/>
  <c r="C60" i="37" s="1"/>
  <c r="P28" i="37"/>
  <c r="C28" i="37" s="1"/>
  <c r="C59" i="37" s="1"/>
  <c r="L59" i="37" s="1"/>
  <c r="P27" i="37"/>
  <c r="C27" i="37" s="1"/>
  <c r="C58" i="37" s="1"/>
  <c r="P26" i="37"/>
  <c r="C26" i="37" s="1"/>
  <c r="C57" i="37" s="1"/>
  <c r="P25" i="37"/>
  <c r="C25" i="37" s="1"/>
  <c r="C56" i="37" s="1"/>
  <c r="P24" i="37"/>
  <c r="C24" i="37" s="1"/>
  <c r="C55" i="37" s="1"/>
  <c r="Q55" i="37" s="1"/>
  <c r="P23" i="37"/>
  <c r="C23" i="37" s="1"/>
  <c r="C54" i="37" s="1"/>
  <c r="I54" i="37" s="1"/>
  <c r="P22" i="37"/>
  <c r="C22" i="37" s="1"/>
  <c r="C53" i="37" s="1"/>
  <c r="Q53" i="37" s="1"/>
  <c r="P21" i="37"/>
  <c r="C21" i="37" s="1"/>
  <c r="C52" i="37" s="1"/>
  <c r="P20" i="37"/>
  <c r="C20" i="37" s="1"/>
  <c r="C51" i="37" s="1"/>
  <c r="P19" i="37"/>
  <c r="C19" i="37" s="1"/>
  <c r="C50" i="37" s="1"/>
  <c r="P18" i="37"/>
  <c r="C18" i="37" s="1"/>
  <c r="C49" i="37" s="1"/>
  <c r="P17" i="37"/>
  <c r="C17" i="37"/>
  <c r="C48" i="37" s="1"/>
  <c r="P16" i="37"/>
  <c r="C16" i="37" s="1"/>
  <c r="C47" i="37" s="1"/>
  <c r="Q47" i="37" s="1"/>
  <c r="P15" i="37"/>
  <c r="C15" i="37" s="1"/>
  <c r="C46" i="37" s="1"/>
  <c r="N46" i="37" s="1"/>
  <c r="P14" i="37"/>
  <c r="C14" i="37" s="1"/>
  <c r="C45" i="37" s="1"/>
  <c r="P45" i="37" s="1"/>
  <c r="P13" i="37"/>
  <c r="C13" i="37" s="1"/>
  <c r="C44" i="37" s="1"/>
  <c r="P12" i="37"/>
  <c r="C12" i="37" s="1"/>
  <c r="C43" i="37" s="1"/>
  <c r="P11" i="37"/>
  <c r="C11" i="37" s="1"/>
  <c r="C42" i="37" s="1"/>
  <c r="P10" i="37"/>
  <c r="C10" i="37" s="1"/>
  <c r="C41" i="37" s="1"/>
  <c r="P9" i="37"/>
  <c r="C9" i="37"/>
  <c r="C40" i="37" s="1"/>
  <c r="P8" i="37"/>
  <c r="C8" i="37" s="1"/>
  <c r="C39" i="37" s="1"/>
  <c r="R39" i="37" s="1"/>
  <c r="P7" i="37"/>
  <c r="C7" i="37" s="1"/>
  <c r="C38" i="37" s="1"/>
  <c r="P6" i="37"/>
  <c r="C6" i="37"/>
  <c r="C37" i="37" s="1"/>
  <c r="K37" i="37" s="1"/>
  <c r="P5" i="37"/>
  <c r="C5" i="37" s="1"/>
  <c r="C36" i="37" s="1"/>
  <c r="P4" i="37"/>
  <c r="C4" i="37" s="1"/>
  <c r="C35" i="37" s="1"/>
  <c r="P3" i="37"/>
  <c r="C3" i="37" s="1"/>
  <c r="C34" i="37" s="1"/>
  <c r="L34" i="37" s="1"/>
  <c r="AG69" i="35"/>
  <c r="AG68" i="35"/>
  <c r="AG67" i="35"/>
  <c r="AG66" i="35"/>
  <c r="G63" i="35"/>
  <c r="F63" i="35"/>
  <c r="E63" i="35"/>
  <c r="D63" i="35"/>
  <c r="G62" i="35"/>
  <c r="F62" i="35"/>
  <c r="E62" i="35"/>
  <c r="D62" i="35"/>
  <c r="G61" i="35"/>
  <c r="F61" i="35"/>
  <c r="E61" i="35"/>
  <c r="D61" i="35"/>
  <c r="G60" i="35"/>
  <c r="F60" i="35"/>
  <c r="E60" i="35"/>
  <c r="D60" i="35"/>
  <c r="G59" i="35"/>
  <c r="F59" i="35"/>
  <c r="E59" i="35"/>
  <c r="D59" i="35"/>
  <c r="G58" i="35"/>
  <c r="F58" i="35"/>
  <c r="E58" i="35"/>
  <c r="D58" i="35"/>
  <c r="G57" i="35"/>
  <c r="F57" i="35"/>
  <c r="E57" i="35"/>
  <c r="D57" i="35"/>
  <c r="G56" i="35"/>
  <c r="F56" i="35"/>
  <c r="E56" i="35"/>
  <c r="D56" i="35"/>
  <c r="G55" i="35"/>
  <c r="F55" i="35"/>
  <c r="E55" i="35"/>
  <c r="D55" i="35"/>
  <c r="G54" i="35"/>
  <c r="F54" i="35"/>
  <c r="E54" i="35"/>
  <c r="D54" i="35"/>
  <c r="G53" i="35"/>
  <c r="F53" i="35"/>
  <c r="E53" i="35"/>
  <c r="D53" i="35"/>
  <c r="G52" i="35"/>
  <c r="F52" i="35"/>
  <c r="E52" i="35"/>
  <c r="D52" i="35"/>
  <c r="G51" i="35"/>
  <c r="F51" i="35"/>
  <c r="E51" i="35"/>
  <c r="D51" i="35"/>
  <c r="G50" i="35"/>
  <c r="F50" i="35"/>
  <c r="E50" i="35"/>
  <c r="D50" i="35"/>
  <c r="G49" i="35"/>
  <c r="F49" i="35"/>
  <c r="E49" i="35"/>
  <c r="D49" i="35"/>
  <c r="G48" i="35"/>
  <c r="F48" i="35"/>
  <c r="E48" i="35"/>
  <c r="D48" i="35"/>
  <c r="G47" i="35"/>
  <c r="F47" i="35"/>
  <c r="E47" i="35"/>
  <c r="D47" i="35"/>
  <c r="G46" i="35"/>
  <c r="F46" i="35"/>
  <c r="E46" i="35"/>
  <c r="D46" i="35"/>
  <c r="G45" i="35"/>
  <c r="F45" i="35"/>
  <c r="E45" i="35"/>
  <c r="D45" i="35"/>
  <c r="G44" i="35"/>
  <c r="F44" i="35"/>
  <c r="E44" i="35"/>
  <c r="D44" i="35"/>
  <c r="G43" i="35"/>
  <c r="F43" i="35"/>
  <c r="E43" i="35"/>
  <c r="D43" i="35"/>
  <c r="G42" i="35"/>
  <c r="F42" i="35"/>
  <c r="E42" i="35"/>
  <c r="D42" i="35"/>
  <c r="G41" i="35"/>
  <c r="F41" i="35"/>
  <c r="E41" i="35"/>
  <c r="D41" i="35"/>
  <c r="G40" i="35"/>
  <c r="F40" i="35"/>
  <c r="E40" i="35"/>
  <c r="D40" i="35"/>
  <c r="G39" i="35"/>
  <c r="F39" i="35"/>
  <c r="E39" i="35"/>
  <c r="D39" i="35"/>
  <c r="G38" i="35"/>
  <c r="F38" i="35"/>
  <c r="E38" i="35"/>
  <c r="D38" i="35"/>
  <c r="G37" i="35"/>
  <c r="F37" i="35"/>
  <c r="E37" i="35"/>
  <c r="D37" i="35"/>
  <c r="G36" i="35"/>
  <c r="F36" i="35"/>
  <c r="E36" i="35"/>
  <c r="D36" i="35"/>
  <c r="G35" i="35"/>
  <c r="F35" i="35"/>
  <c r="E35" i="35"/>
  <c r="D35" i="35"/>
  <c r="G34" i="35"/>
  <c r="F34" i="35"/>
  <c r="E34" i="35"/>
  <c r="D34" i="35"/>
  <c r="B34" i="35"/>
  <c r="P32" i="35"/>
  <c r="C32" i="35"/>
  <c r="C63" i="35" s="1"/>
  <c r="P31" i="35"/>
  <c r="C31" i="35" s="1"/>
  <c r="C62" i="35" s="1"/>
  <c r="M62" i="35" s="1"/>
  <c r="P30" i="35"/>
  <c r="C30" i="35"/>
  <c r="C61" i="35" s="1"/>
  <c r="P29" i="35"/>
  <c r="C29" i="35" s="1"/>
  <c r="C60" i="35" s="1"/>
  <c r="P28" i="35"/>
  <c r="C28" i="35" s="1"/>
  <c r="C59" i="35" s="1"/>
  <c r="P27" i="35"/>
  <c r="C27" i="35" s="1"/>
  <c r="C58" i="35" s="1"/>
  <c r="P26" i="35"/>
  <c r="C26" i="35" s="1"/>
  <c r="C57" i="35" s="1"/>
  <c r="P25" i="35"/>
  <c r="C25" i="35" s="1"/>
  <c r="C56" i="35" s="1"/>
  <c r="P24" i="35"/>
  <c r="C24" i="35"/>
  <c r="C55" i="35" s="1"/>
  <c r="I55" i="35" s="1"/>
  <c r="P23" i="35"/>
  <c r="C23" i="35"/>
  <c r="C54" i="35" s="1"/>
  <c r="M54" i="35" s="1"/>
  <c r="P22" i="35"/>
  <c r="C22" i="35" s="1"/>
  <c r="C53" i="35" s="1"/>
  <c r="N53" i="35" s="1"/>
  <c r="P21" i="35"/>
  <c r="C21" i="35" s="1"/>
  <c r="C52" i="35" s="1"/>
  <c r="P20" i="35"/>
  <c r="C20" i="35" s="1"/>
  <c r="C51" i="35" s="1"/>
  <c r="P19" i="35"/>
  <c r="C19" i="35" s="1"/>
  <c r="C50" i="35" s="1"/>
  <c r="P18" i="35"/>
  <c r="C18" i="35"/>
  <c r="C49" i="35" s="1"/>
  <c r="P17" i="35"/>
  <c r="C17" i="35" s="1"/>
  <c r="C48" i="35" s="1"/>
  <c r="P16" i="35"/>
  <c r="C16" i="35"/>
  <c r="C47" i="35" s="1"/>
  <c r="R47" i="35" s="1"/>
  <c r="P15" i="35"/>
  <c r="C15" i="35"/>
  <c r="C46" i="35" s="1"/>
  <c r="O46" i="35" s="1"/>
  <c r="P14" i="35"/>
  <c r="C14" i="35"/>
  <c r="C45" i="35" s="1"/>
  <c r="P13" i="35"/>
  <c r="C13" i="35" s="1"/>
  <c r="C44" i="35" s="1"/>
  <c r="P12" i="35"/>
  <c r="C12" i="35" s="1"/>
  <c r="C43" i="35" s="1"/>
  <c r="P11" i="35"/>
  <c r="C11" i="35" s="1"/>
  <c r="C42" i="35" s="1"/>
  <c r="P10" i="35"/>
  <c r="C10" i="35" s="1"/>
  <c r="C41" i="35" s="1"/>
  <c r="P9" i="35"/>
  <c r="C9" i="35" s="1"/>
  <c r="C40" i="35" s="1"/>
  <c r="P8" i="35"/>
  <c r="C8" i="35" s="1"/>
  <c r="C39" i="35" s="1"/>
  <c r="I39" i="35" s="1"/>
  <c r="P7" i="35"/>
  <c r="C7" i="35"/>
  <c r="C38" i="35" s="1"/>
  <c r="N38" i="35" s="1"/>
  <c r="P6" i="35"/>
  <c r="C6" i="35"/>
  <c r="C37" i="35" s="1"/>
  <c r="P5" i="35"/>
  <c r="C5" i="35" s="1"/>
  <c r="C36" i="35" s="1"/>
  <c r="P4" i="35"/>
  <c r="C4" i="35"/>
  <c r="C35" i="35" s="1"/>
  <c r="P3" i="35"/>
  <c r="C3" i="35"/>
  <c r="C34" i="35" s="1"/>
  <c r="Q37" i="34"/>
  <c r="P39" i="34"/>
  <c r="P61" i="34"/>
  <c r="N61" i="34"/>
  <c r="M37" i="34"/>
  <c r="M55" i="34"/>
  <c r="AG69" i="34"/>
  <c r="AG68" i="34"/>
  <c r="AG67" i="34"/>
  <c r="AG66" i="34"/>
  <c r="G63" i="34"/>
  <c r="F63" i="34"/>
  <c r="E63" i="34"/>
  <c r="D63" i="34"/>
  <c r="G62" i="34"/>
  <c r="F62" i="34"/>
  <c r="E62" i="34"/>
  <c r="D62" i="34"/>
  <c r="G61" i="34"/>
  <c r="F61" i="34"/>
  <c r="E61" i="34"/>
  <c r="D61" i="34"/>
  <c r="G60" i="34"/>
  <c r="F60" i="34"/>
  <c r="E60" i="34"/>
  <c r="D60" i="34"/>
  <c r="G59" i="34"/>
  <c r="F59" i="34"/>
  <c r="E59" i="34"/>
  <c r="D59" i="34"/>
  <c r="G58" i="34"/>
  <c r="F58" i="34"/>
  <c r="E58" i="34"/>
  <c r="D58" i="34"/>
  <c r="G57" i="34"/>
  <c r="F57" i="34"/>
  <c r="E57" i="34"/>
  <c r="D57" i="34"/>
  <c r="G56" i="34"/>
  <c r="F56" i="34"/>
  <c r="E56" i="34"/>
  <c r="D56" i="34"/>
  <c r="G55" i="34"/>
  <c r="F55" i="34"/>
  <c r="E55" i="34"/>
  <c r="D55" i="34"/>
  <c r="G54" i="34"/>
  <c r="F54" i="34"/>
  <c r="E54" i="34"/>
  <c r="D54" i="34"/>
  <c r="G53" i="34"/>
  <c r="F53" i="34"/>
  <c r="E53" i="34"/>
  <c r="D53" i="34"/>
  <c r="G52" i="34"/>
  <c r="F52" i="34"/>
  <c r="E52" i="34"/>
  <c r="D52" i="34"/>
  <c r="G51" i="34"/>
  <c r="F51" i="34"/>
  <c r="E51" i="34"/>
  <c r="D51" i="34"/>
  <c r="G50" i="34"/>
  <c r="F50" i="34"/>
  <c r="E50" i="34"/>
  <c r="D50" i="34"/>
  <c r="G49" i="34"/>
  <c r="F49" i="34"/>
  <c r="E49" i="34"/>
  <c r="D49" i="34"/>
  <c r="G48" i="34"/>
  <c r="F48" i="34"/>
  <c r="E48" i="34"/>
  <c r="D48" i="34"/>
  <c r="G47" i="34"/>
  <c r="F47" i="34"/>
  <c r="E47" i="34"/>
  <c r="D47" i="34"/>
  <c r="G46" i="34"/>
  <c r="F46" i="34"/>
  <c r="E46" i="34"/>
  <c r="D46" i="34"/>
  <c r="G45" i="34"/>
  <c r="F45" i="34"/>
  <c r="E45" i="34"/>
  <c r="D45" i="34"/>
  <c r="G44" i="34"/>
  <c r="F44" i="34"/>
  <c r="E44" i="34"/>
  <c r="D44" i="34"/>
  <c r="G43" i="34"/>
  <c r="F43" i="34"/>
  <c r="E43" i="34"/>
  <c r="D43" i="34"/>
  <c r="G42" i="34"/>
  <c r="F42" i="34"/>
  <c r="E42" i="34"/>
  <c r="D42" i="34"/>
  <c r="G41" i="34"/>
  <c r="F41" i="34"/>
  <c r="E41" i="34"/>
  <c r="D41" i="34"/>
  <c r="G40" i="34"/>
  <c r="F40" i="34"/>
  <c r="E40" i="34"/>
  <c r="D40" i="34"/>
  <c r="G39" i="34"/>
  <c r="F39" i="34"/>
  <c r="E39" i="34"/>
  <c r="D39" i="34"/>
  <c r="G38" i="34"/>
  <c r="F38" i="34"/>
  <c r="E38" i="34"/>
  <c r="D38" i="34"/>
  <c r="G37" i="34"/>
  <c r="F37" i="34"/>
  <c r="E37" i="34"/>
  <c r="D37" i="34"/>
  <c r="G36" i="34"/>
  <c r="F36" i="34"/>
  <c r="E36" i="34"/>
  <c r="D36" i="34"/>
  <c r="G35" i="34"/>
  <c r="F35" i="34"/>
  <c r="E35" i="34"/>
  <c r="D35" i="34"/>
  <c r="G34" i="34"/>
  <c r="F34" i="34"/>
  <c r="E34" i="34"/>
  <c r="D34" i="34"/>
  <c r="B34" i="34"/>
  <c r="P32" i="34"/>
  <c r="C32" i="34" s="1"/>
  <c r="C63" i="34" s="1"/>
  <c r="P31" i="34"/>
  <c r="C31" i="34" s="1"/>
  <c r="C62" i="34" s="1"/>
  <c r="P30" i="34"/>
  <c r="C30" i="34" s="1"/>
  <c r="C61" i="34" s="1"/>
  <c r="I61" i="34" s="1"/>
  <c r="P29" i="34"/>
  <c r="C29" i="34"/>
  <c r="C60" i="34" s="1"/>
  <c r="Q60" i="34" s="1"/>
  <c r="P28" i="34"/>
  <c r="C28" i="34" s="1"/>
  <c r="C59" i="34" s="1"/>
  <c r="R59" i="34" s="1"/>
  <c r="P27" i="34"/>
  <c r="C27" i="34"/>
  <c r="C58" i="34" s="1"/>
  <c r="P26" i="34"/>
  <c r="C26" i="34" s="1"/>
  <c r="C57" i="34" s="1"/>
  <c r="P25" i="34"/>
  <c r="C25" i="34" s="1"/>
  <c r="C56" i="34" s="1"/>
  <c r="P24" i="34"/>
  <c r="C24" i="34" s="1"/>
  <c r="C55" i="34" s="1"/>
  <c r="Q55" i="34" s="1"/>
  <c r="P23" i="34"/>
  <c r="C23" i="34"/>
  <c r="C54" i="34" s="1"/>
  <c r="P22" i="34"/>
  <c r="C22" i="34" s="1"/>
  <c r="C53" i="34" s="1"/>
  <c r="M53" i="34" s="1"/>
  <c r="P21" i="34"/>
  <c r="C21" i="34" s="1"/>
  <c r="C52" i="34" s="1"/>
  <c r="O52" i="34" s="1"/>
  <c r="P20" i="34"/>
  <c r="C20" i="34" s="1"/>
  <c r="C51" i="34" s="1"/>
  <c r="N51" i="34" s="1"/>
  <c r="P19" i="34"/>
  <c r="C19" i="34" s="1"/>
  <c r="C50" i="34" s="1"/>
  <c r="P18" i="34"/>
  <c r="C18" i="34" s="1"/>
  <c r="C49" i="34" s="1"/>
  <c r="P49" i="34" s="1"/>
  <c r="P17" i="34"/>
  <c r="C17" i="34"/>
  <c r="C48" i="34" s="1"/>
  <c r="K48" i="34" s="1"/>
  <c r="P16" i="34"/>
  <c r="C16" i="34" s="1"/>
  <c r="C47" i="34" s="1"/>
  <c r="R47" i="34" s="1"/>
  <c r="P15" i="34"/>
  <c r="C15" i="34" s="1"/>
  <c r="C46" i="34" s="1"/>
  <c r="P14" i="34"/>
  <c r="C14" i="34" s="1"/>
  <c r="C45" i="34" s="1"/>
  <c r="P45" i="34" s="1"/>
  <c r="P13" i="34"/>
  <c r="C13" i="34"/>
  <c r="C44" i="34" s="1"/>
  <c r="P12" i="34"/>
  <c r="C12" i="34" s="1"/>
  <c r="C43" i="34" s="1"/>
  <c r="P11" i="34"/>
  <c r="C11" i="34" s="1"/>
  <c r="C42" i="34" s="1"/>
  <c r="J42" i="34" s="1"/>
  <c r="P10" i="34"/>
  <c r="C10" i="34"/>
  <c r="C41" i="34" s="1"/>
  <c r="Q41" i="34" s="1"/>
  <c r="P9" i="34"/>
  <c r="C9" i="34" s="1"/>
  <c r="C40" i="34" s="1"/>
  <c r="P40" i="34" s="1"/>
  <c r="P8" i="34"/>
  <c r="C8" i="34" s="1"/>
  <c r="C39" i="34" s="1"/>
  <c r="L39" i="34" s="1"/>
  <c r="P7" i="34"/>
  <c r="C7" i="34"/>
  <c r="C38" i="34" s="1"/>
  <c r="P6" i="34"/>
  <c r="C6" i="34" s="1"/>
  <c r="C37" i="34" s="1"/>
  <c r="R37" i="34" s="1"/>
  <c r="P5" i="34"/>
  <c r="C5" i="34"/>
  <c r="C36" i="34" s="1"/>
  <c r="R36" i="34" s="1"/>
  <c r="P4" i="34"/>
  <c r="C4" i="34" s="1"/>
  <c r="C35" i="34" s="1"/>
  <c r="K35" i="34" s="1"/>
  <c r="P3" i="34"/>
  <c r="C3" i="34" s="1"/>
  <c r="C34" i="34" s="1"/>
  <c r="AG69" i="33"/>
  <c r="AG68" i="33"/>
  <c r="AG67" i="33"/>
  <c r="AG66" i="33"/>
  <c r="G63" i="33"/>
  <c r="F63" i="33"/>
  <c r="E63" i="33"/>
  <c r="D63" i="33"/>
  <c r="G62" i="33"/>
  <c r="F62" i="33"/>
  <c r="E62" i="33"/>
  <c r="D62" i="33"/>
  <c r="G61" i="33"/>
  <c r="F61" i="33"/>
  <c r="E61" i="33"/>
  <c r="D61" i="33"/>
  <c r="G60" i="33"/>
  <c r="F60" i="33"/>
  <c r="E60" i="33"/>
  <c r="D60" i="33"/>
  <c r="G59" i="33"/>
  <c r="F59" i="33"/>
  <c r="E59" i="33"/>
  <c r="D59" i="33"/>
  <c r="G58" i="33"/>
  <c r="F58" i="33"/>
  <c r="E58" i="33"/>
  <c r="D58" i="33"/>
  <c r="G57" i="33"/>
  <c r="F57" i="33"/>
  <c r="E57" i="33"/>
  <c r="D57" i="33"/>
  <c r="G56" i="33"/>
  <c r="F56" i="33"/>
  <c r="E56" i="33"/>
  <c r="D56" i="33"/>
  <c r="G55" i="33"/>
  <c r="F55" i="33"/>
  <c r="E55" i="33"/>
  <c r="D55" i="33"/>
  <c r="G54" i="33"/>
  <c r="F54" i="33"/>
  <c r="E54" i="33"/>
  <c r="D54" i="33"/>
  <c r="G53" i="33"/>
  <c r="F53" i="33"/>
  <c r="E53" i="33"/>
  <c r="D53" i="33"/>
  <c r="G52" i="33"/>
  <c r="F52" i="33"/>
  <c r="E52" i="33"/>
  <c r="D52" i="33"/>
  <c r="G51" i="33"/>
  <c r="F51" i="33"/>
  <c r="E51" i="33"/>
  <c r="D51" i="33"/>
  <c r="G50" i="33"/>
  <c r="F50" i="33"/>
  <c r="E50" i="33"/>
  <c r="D50" i="33"/>
  <c r="G49" i="33"/>
  <c r="F49" i="33"/>
  <c r="E49" i="33"/>
  <c r="D49" i="33"/>
  <c r="G48" i="33"/>
  <c r="F48" i="33"/>
  <c r="E48" i="33"/>
  <c r="D48" i="33"/>
  <c r="G47" i="33"/>
  <c r="F47" i="33"/>
  <c r="E47" i="33"/>
  <c r="D47" i="33"/>
  <c r="G46" i="33"/>
  <c r="F46" i="33"/>
  <c r="E46" i="33"/>
  <c r="D46" i="33"/>
  <c r="G45" i="33"/>
  <c r="F45" i="33"/>
  <c r="E45" i="33"/>
  <c r="D45" i="33"/>
  <c r="G44" i="33"/>
  <c r="F44" i="33"/>
  <c r="E44" i="33"/>
  <c r="D44" i="33"/>
  <c r="G43" i="33"/>
  <c r="F43" i="33"/>
  <c r="E43" i="33"/>
  <c r="D43" i="33"/>
  <c r="G42" i="33"/>
  <c r="F42" i="33"/>
  <c r="E42" i="33"/>
  <c r="D42" i="33"/>
  <c r="G41" i="33"/>
  <c r="F41" i="33"/>
  <c r="E41" i="33"/>
  <c r="D41" i="33"/>
  <c r="G40" i="33"/>
  <c r="F40" i="33"/>
  <c r="E40" i="33"/>
  <c r="D40" i="33"/>
  <c r="G39" i="33"/>
  <c r="F39" i="33"/>
  <c r="E39" i="33"/>
  <c r="D39" i="33"/>
  <c r="G38" i="33"/>
  <c r="F38" i="33"/>
  <c r="E38" i="33"/>
  <c r="D38" i="33"/>
  <c r="G37" i="33"/>
  <c r="F37" i="33"/>
  <c r="E37" i="33"/>
  <c r="D37" i="33"/>
  <c r="G36" i="33"/>
  <c r="F36" i="33"/>
  <c r="E36" i="33"/>
  <c r="D36" i="33"/>
  <c r="G35" i="33"/>
  <c r="F35" i="33"/>
  <c r="E35" i="33"/>
  <c r="D35" i="33"/>
  <c r="G34" i="33"/>
  <c r="F34" i="33"/>
  <c r="E34" i="33"/>
  <c r="D34" i="33"/>
  <c r="B34" i="33"/>
  <c r="P32" i="33"/>
  <c r="C32" i="33" s="1"/>
  <c r="C63" i="33" s="1"/>
  <c r="N63" i="33" s="1"/>
  <c r="P31" i="33"/>
  <c r="C31" i="33" s="1"/>
  <c r="C62" i="33" s="1"/>
  <c r="N62" i="33" s="1"/>
  <c r="P30" i="33"/>
  <c r="C30" i="33" s="1"/>
  <c r="C61" i="33" s="1"/>
  <c r="N61" i="33" s="1"/>
  <c r="P29" i="33"/>
  <c r="C29" i="33" s="1"/>
  <c r="C60" i="33" s="1"/>
  <c r="P28" i="33"/>
  <c r="C28" i="33" s="1"/>
  <c r="C59" i="33" s="1"/>
  <c r="P27" i="33"/>
  <c r="C27" i="33" s="1"/>
  <c r="C58" i="33" s="1"/>
  <c r="P26" i="33"/>
  <c r="C26" i="33" s="1"/>
  <c r="C57" i="33" s="1"/>
  <c r="Q57" i="33" s="1"/>
  <c r="P25" i="33"/>
  <c r="C25" i="33" s="1"/>
  <c r="C56" i="33" s="1"/>
  <c r="J56" i="33" s="1"/>
  <c r="P24" i="33"/>
  <c r="C24" i="33"/>
  <c r="C55" i="33" s="1"/>
  <c r="I55" i="33" s="1"/>
  <c r="P23" i="33"/>
  <c r="C23" i="33" s="1"/>
  <c r="C54" i="33" s="1"/>
  <c r="P22" i="33"/>
  <c r="C22" i="33"/>
  <c r="C53" i="33" s="1"/>
  <c r="P21" i="33"/>
  <c r="C21" i="33" s="1"/>
  <c r="C52" i="33" s="1"/>
  <c r="P20" i="33"/>
  <c r="C20" i="33" s="1"/>
  <c r="C51" i="33" s="1"/>
  <c r="P19" i="33"/>
  <c r="C19" i="33" s="1"/>
  <c r="C50" i="33" s="1"/>
  <c r="P18" i="33"/>
  <c r="C18" i="33"/>
  <c r="C49" i="33" s="1"/>
  <c r="P17" i="33"/>
  <c r="C17" i="33" s="1"/>
  <c r="C48" i="33" s="1"/>
  <c r="P16" i="33"/>
  <c r="C16" i="33"/>
  <c r="C47" i="33" s="1"/>
  <c r="Q47" i="33" s="1"/>
  <c r="P15" i="33"/>
  <c r="C15" i="33" s="1"/>
  <c r="C46" i="33" s="1"/>
  <c r="O46" i="33" s="1"/>
  <c r="P14" i="33"/>
  <c r="C14" i="33" s="1"/>
  <c r="C45" i="33" s="1"/>
  <c r="M45" i="33" s="1"/>
  <c r="P13" i="33"/>
  <c r="C13" i="33" s="1"/>
  <c r="C44" i="33" s="1"/>
  <c r="P12" i="33"/>
  <c r="C12" i="33" s="1"/>
  <c r="C43" i="33" s="1"/>
  <c r="P11" i="33"/>
  <c r="C11" i="33" s="1"/>
  <c r="C42" i="33" s="1"/>
  <c r="P10" i="33"/>
  <c r="C10" i="33"/>
  <c r="C41" i="33" s="1"/>
  <c r="P9" i="33"/>
  <c r="C9" i="33"/>
  <c r="C40" i="33" s="1"/>
  <c r="P8" i="33"/>
  <c r="C8" i="33" s="1"/>
  <c r="C39" i="33" s="1"/>
  <c r="P7" i="33"/>
  <c r="C7" i="33" s="1"/>
  <c r="C38" i="33" s="1"/>
  <c r="N38" i="33" s="1"/>
  <c r="P6" i="33"/>
  <c r="C6" i="33" s="1"/>
  <c r="C37" i="33" s="1"/>
  <c r="P5" i="33"/>
  <c r="C5" i="33" s="1"/>
  <c r="C36" i="33" s="1"/>
  <c r="P4" i="33"/>
  <c r="C4" i="33" s="1"/>
  <c r="C35" i="33" s="1"/>
  <c r="P3" i="33"/>
  <c r="C3" i="33" s="1"/>
  <c r="C34" i="33" s="1"/>
  <c r="Q47" i="52" l="1"/>
  <c r="N37" i="52"/>
  <c r="P62" i="52"/>
  <c r="O63" i="52"/>
  <c r="M37" i="52"/>
  <c r="O39" i="52"/>
  <c r="J47" i="52"/>
  <c r="J50" i="52"/>
  <c r="L50" i="52"/>
  <c r="N36" i="52"/>
  <c r="M36" i="52"/>
  <c r="L51" i="52"/>
  <c r="K51" i="52"/>
  <c r="M51" i="52"/>
  <c r="J42" i="52"/>
  <c r="L42" i="52"/>
  <c r="K42" i="52"/>
  <c r="R58" i="52"/>
  <c r="K58" i="52"/>
  <c r="L58" i="52"/>
  <c r="J58" i="52"/>
  <c r="N34" i="52"/>
  <c r="K34" i="52"/>
  <c r="L34" i="52"/>
  <c r="J34" i="52"/>
  <c r="M45" i="52"/>
  <c r="P37" i="52"/>
  <c r="O45" i="52"/>
  <c r="P63" i="52"/>
  <c r="P47" i="52"/>
  <c r="Q63" i="52"/>
  <c r="O37" i="52"/>
  <c r="N45" i="52"/>
  <c r="J55" i="52"/>
  <c r="O38" i="52"/>
  <c r="N46" i="52"/>
  <c r="N54" i="52"/>
  <c r="O40" i="52"/>
  <c r="M40" i="52"/>
  <c r="N40" i="52"/>
  <c r="R40" i="52"/>
  <c r="P40" i="52"/>
  <c r="K40" i="52"/>
  <c r="J40" i="52"/>
  <c r="I40" i="52"/>
  <c r="Q40" i="52"/>
  <c r="L40" i="52"/>
  <c r="P49" i="52"/>
  <c r="M49" i="52"/>
  <c r="O49" i="52"/>
  <c r="N49" i="52"/>
  <c r="Q49" i="52"/>
  <c r="K49" i="52"/>
  <c r="I49" i="52"/>
  <c r="R49" i="52"/>
  <c r="L49" i="52"/>
  <c r="J49" i="52"/>
  <c r="R59" i="52"/>
  <c r="J59" i="52"/>
  <c r="O59" i="52"/>
  <c r="Q59" i="52"/>
  <c r="I59" i="52"/>
  <c r="P59" i="52"/>
  <c r="N59" i="52"/>
  <c r="L59" i="52"/>
  <c r="M59" i="52"/>
  <c r="K59" i="52"/>
  <c r="O56" i="52"/>
  <c r="L56" i="52"/>
  <c r="N56" i="52"/>
  <c r="M56" i="52"/>
  <c r="P56" i="52"/>
  <c r="J56" i="52"/>
  <c r="R56" i="52"/>
  <c r="Q56" i="52"/>
  <c r="K56" i="52"/>
  <c r="I56" i="52"/>
  <c r="L61" i="52"/>
  <c r="J61" i="52"/>
  <c r="Q61" i="52"/>
  <c r="K61" i="52"/>
  <c r="R61" i="52"/>
  <c r="I61" i="52"/>
  <c r="O61" i="52"/>
  <c r="M61" i="52"/>
  <c r="P61" i="52"/>
  <c r="N61" i="52"/>
  <c r="P57" i="52"/>
  <c r="N57" i="52"/>
  <c r="O57" i="52"/>
  <c r="M57" i="52"/>
  <c r="I57" i="52"/>
  <c r="Q57" i="52"/>
  <c r="L57" i="52"/>
  <c r="K57" i="52"/>
  <c r="J57" i="52"/>
  <c r="R57" i="52"/>
  <c r="K52" i="52"/>
  <c r="Q52" i="52"/>
  <c r="P52" i="52"/>
  <c r="R52" i="52"/>
  <c r="J52" i="52"/>
  <c r="I52" i="52"/>
  <c r="N52" i="52"/>
  <c r="M52" i="52"/>
  <c r="L52" i="52"/>
  <c r="O52" i="52"/>
  <c r="R43" i="52"/>
  <c r="J43" i="52"/>
  <c r="P43" i="52"/>
  <c r="Q43" i="52"/>
  <c r="I43" i="52"/>
  <c r="N43" i="52"/>
  <c r="L43" i="52"/>
  <c r="O43" i="52"/>
  <c r="M43" i="52"/>
  <c r="K43" i="52"/>
  <c r="O48" i="52"/>
  <c r="M48" i="52"/>
  <c r="L48" i="52"/>
  <c r="N48" i="52"/>
  <c r="R48" i="52"/>
  <c r="P48" i="52"/>
  <c r="K48" i="52"/>
  <c r="J48" i="52"/>
  <c r="I48" i="52"/>
  <c r="Q48" i="52"/>
  <c r="K44" i="52"/>
  <c r="Q44" i="52"/>
  <c r="R44" i="52"/>
  <c r="J44" i="52"/>
  <c r="I44" i="52"/>
  <c r="M44" i="52"/>
  <c r="P44" i="52"/>
  <c r="O44" i="52"/>
  <c r="N44" i="52"/>
  <c r="L44" i="52"/>
  <c r="Q42" i="52"/>
  <c r="I42" i="52"/>
  <c r="O42" i="52"/>
  <c r="P42" i="52"/>
  <c r="M42" i="52"/>
  <c r="O46" i="52"/>
  <c r="I47" i="52"/>
  <c r="O55" i="52"/>
  <c r="L37" i="52"/>
  <c r="R37" i="52"/>
  <c r="K37" i="52"/>
  <c r="J37" i="52"/>
  <c r="R42" i="52"/>
  <c r="R35" i="52"/>
  <c r="J35" i="52"/>
  <c r="P35" i="52"/>
  <c r="Q35" i="52"/>
  <c r="I35" i="52"/>
  <c r="N35" i="52"/>
  <c r="R38" i="52"/>
  <c r="P41" i="52"/>
  <c r="O41" i="52"/>
  <c r="N41" i="52"/>
  <c r="L41" i="52"/>
  <c r="K60" i="52"/>
  <c r="I60" i="52"/>
  <c r="P60" i="52"/>
  <c r="R60" i="52"/>
  <c r="J60" i="52"/>
  <c r="Q60" i="52"/>
  <c r="O60" i="52"/>
  <c r="N39" i="52"/>
  <c r="M39" i="52"/>
  <c r="L39" i="52"/>
  <c r="L53" i="52"/>
  <c r="R53" i="52"/>
  <c r="Q53" i="52"/>
  <c r="K53" i="52"/>
  <c r="J53" i="52"/>
  <c r="I53" i="52"/>
  <c r="M62" i="52"/>
  <c r="K62" i="52"/>
  <c r="L62" i="52"/>
  <c r="R62" i="52"/>
  <c r="J62" i="52"/>
  <c r="O35" i="52"/>
  <c r="P39" i="52"/>
  <c r="M41" i="52"/>
  <c r="I46" i="52"/>
  <c r="Q50" i="52"/>
  <c r="I50" i="52"/>
  <c r="O50" i="52"/>
  <c r="P50" i="52"/>
  <c r="N50" i="52"/>
  <c r="M50" i="52"/>
  <c r="M53" i="52"/>
  <c r="I54" i="52"/>
  <c r="Q62" i="52"/>
  <c r="K36" i="52"/>
  <c r="Q36" i="52"/>
  <c r="R36" i="52"/>
  <c r="J36" i="52"/>
  <c r="I36" i="52"/>
  <c r="O36" i="52"/>
  <c r="I38" i="52"/>
  <c r="Q39" i="52"/>
  <c r="Q41" i="52"/>
  <c r="J46" i="52"/>
  <c r="R47" i="52"/>
  <c r="R50" i="52"/>
  <c r="N53" i="52"/>
  <c r="I55" i="52"/>
  <c r="L45" i="52"/>
  <c r="R45" i="52"/>
  <c r="K45" i="52"/>
  <c r="J45" i="52"/>
  <c r="M54" i="52"/>
  <c r="R54" i="52"/>
  <c r="L54" i="52"/>
  <c r="K54" i="52"/>
  <c r="J54" i="52"/>
  <c r="N63" i="52"/>
  <c r="L63" i="52"/>
  <c r="M63" i="52"/>
  <c r="K63" i="52"/>
  <c r="P36" i="52"/>
  <c r="J38" i="52"/>
  <c r="R39" i="52"/>
  <c r="R41" i="52"/>
  <c r="P45" i="52"/>
  <c r="R51" i="52"/>
  <c r="J51" i="52"/>
  <c r="P51" i="52"/>
  <c r="O51" i="52"/>
  <c r="Q51" i="52"/>
  <c r="I51" i="52"/>
  <c r="N51" i="52"/>
  <c r="O53" i="52"/>
  <c r="O54" i="52"/>
  <c r="R63" i="52"/>
  <c r="N38" i="52"/>
  <c r="M46" i="52"/>
  <c r="L46" i="52"/>
  <c r="K46" i="52"/>
  <c r="N55" i="52"/>
  <c r="L55" i="52"/>
  <c r="M55" i="52"/>
  <c r="K55" i="52"/>
  <c r="Q34" i="52"/>
  <c r="I34" i="52"/>
  <c r="O34" i="52"/>
  <c r="P34" i="52"/>
  <c r="M34" i="52"/>
  <c r="K35" i="52"/>
  <c r="Q37" i="52"/>
  <c r="I39" i="52"/>
  <c r="I41" i="52"/>
  <c r="N42" i="52"/>
  <c r="P46" i="52"/>
  <c r="Q54" i="52"/>
  <c r="P55" i="52"/>
  <c r="Q58" i="52"/>
  <c r="I58" i="52"/>
  <c r="P58" i="52"/>
  <c r="O58" i="52"/>
  <c r="N58" i="52"/>
  <c r="M58" i="52"/>
  <c r="L60" i="52"/>
  <c r="I62" i="52"/>
  <c r="M38" i="52"/>
  <c r="K38" i="52"/>
  <c r="L38" i="52"/>
  <c r="N47" i="52"/>
  <c r="M47" i="52"/>
  <c r="L47" i="52"/>
  <c r="R34" i="52"/>
  <c r="M35" i="52"/>
  <c r="L36" i="52"/>
  <c r="Q38" i="52"/>
  <c r="K39" i="52"/>
  <c r="K41" i="52"/>
  <c r="I45" i="52"/>
  <c r="R46" i="52"/>
  <c r="O47" i="52"/>
  <c r="K50" i="52"/>
  <c r="R55" i="52"/>
  <c r="N60" i="52"/>
  <c r="O62" i="52"/>
  <c r="J63" i="52"/>
  <c r="K51" i="51"/>
  <c r="L52" i="51"/>
  <c r="Q52" i="51"/>
  <c r="M56" i="51"/>
  <c r="O39" i="51"/>
  <c r="P43" i="51"/>
  <c r="L44" i="51"/>
  <c r="I44" i="51"/>
  <c r="Q44" i="51"/>
  <c r="Q57" i="51"/>
  <c r="N57" i="51"/>
  <c r="I57" i="51"/>
  <c r="N49" i="51"/>
  <c r="Q49" i="51"/>
  <c r="P35" i="51"/>
  <c r="Q35" i="51"/>
  <c r="J37" i="51"/>
  <c r="K37" i="51"/>
  <c r="K62" i="51"/>
  <c r="M48" i="51"/>
  <c r="Q58" i="51"/>
  <c r="I58" i="51"/>
  <c r="P58" i="51"/>
  <c r="N58" i="51"/>
  <c r="M58" i="51"/>
  <c r="L58" i="51"/>
  <c r="K58" i="51"/>
  <c r="J58" i="51"/>
  <c r="R58" i="51"/>
  <c r="O58" i="51"/>
  <c r="N63" i="51"/>
  <c r="M63" i="51"/>
  <c r="K63" i="51"/>
  <c r="R63" i="51"/>
  <c r="J63" i="51"/>
  <c r="Q63" i="51"/>
  <c r="I63" i="51"/>
  <c r="P63" i="51"/>
  <c r="L63" i="51"/>
  <c r="O63" i="51"/>
  <c r="K36" i="51"/>
  <c r="P36" i="51"/>
  <c r="O36" i="51"/>
  <c r="N36" i="51"/>
  <c r="M36" i="51"/>
  <c r="I36" i="51"/>
  <c r="R36" i="51"/>
  <c r="J36" i="51"/>
  <c r="L36" i="51"/>
  <c r="Q36" i="51"/>
  <c r="N55" i="51"/>
  <c r="M55" i="51"/>
  <c r="K55" i="51"/>
  <c r="R55" i="51"/>
  <c r="J55" i="51"/>
  <c r="Q55" i="51"/>
  <c r="I55" i="51"/>
  <c r="P55" i="51"/>
  <c r="L55" i="51"/>
  <c r="O55" i="51"/>
  <c r="M38" i="51"/>
  <c r="L38" i="51"/>
  <c r="R38" i="51"/>
  <c r="J38" i="51"/>
  <c r="Q38" i="51"/>
  <c r="I38" i="51"/>
  <c r="P38" i="51"/>
  <c r="O38" i="51"/>
  <c r="K38" i="51"/>
  <c r="N38" i="51"/>
  <c r="Q34" i="51"/>
  <c r="I34" i="51"/>
  <c r="N34" i="51"/>
  <c r="M34" i="51"/>
  <c r="L34" i="51"/>
  <c r="K34" i="51"/>
  <c r="O34" i="51"/>
  <c r="R34" i="51"/>
  <c r="J34" i="51"/>
  <c r="P34" i="51"/>
  <c r="L45" i="51"/>
  <c r="K45" i="51"/>
  <c r="Q45" i="51"/>
  <c r="I45" i="51"/>
  <c r="P45" i="51"/>
  <c r="O45" i="51"/>
  <c r="N45" i="51"/>
  <c r="M46" i="51"/>
  <c r="L46" i="51"/>
  <c r="R46" i="51"/>
  <c r="J46" i="51"/>
  <c r="Q46" i="51"/>
  <c r="I46" i="51"/>
  <c r="P46" i="51"/>
  <c r="O46" i="51"/>
  <c r="K43" i="51"/>
  <c r="R45" i="51"/>
  <c r="K52" i="51"/>
  <c r="R52" i="51"/>
  <c r="J52" i="51"/>
  <c r="P52" i="51"/>
  <c r="O52" i="51"/>
  <c r="N52" i="51"/>
  <c r="M52" i="51"/>
  <c r="Q42" i="51"/>
  <c r="I42" i="51"/>
  <c r="P42" i="51"/>
  <c r="N42" i="51"/>
  <c r="M42" i="51"/>
  <c r="L42" i="51"/>
  <c r="K42" i="51"/>
  <c r="O56" i="51"/>
  <c r="N56" i="51"/>
  <c r="L56" i="51"/>
  <c r="K56" i="51"/>
  <c r="R56" i="51"/>
  <c r="J56" i="51"/>
  <c r="Q56" i="51"/>
  <c r="I56" i="51"/>
  <c r="R37" i="51"/>
  <c r="N39" i="51"/>
  <c r="M39" i="51"/>
  <c r="K39" i="51"/>
  <c r="R39" i="51"/>
  <c r="J39" i="51"/>
  <c r="Q39" i="51"/>
  <c r="I39" i="51"/>
  <c r="P39" i="51"/>
  <c r="J42" i="51"/>
  <c r="J61" i="51"/>
  <c r="R43" i="51"/>
  <c r="J43" i="51"/>
  <c r="Q43" i="51"/>
  <c r="I43" i="51"/>
  <c r="O43" i="51"/>
  <c r="N43" i="51"/>
  <c r="M43" i="51"/>
  <c r="L43" i="51"/>
  <c r="O48" i="51"/>
  <c r="N48" i="51"/>
  <c r="L48" i="51"/>
  <c r="K48" i="51"/>
  <c r="R48" i="51"/>
  <c r="J48" i="51"/>
  <c r="Q48" i="51"/>
  <c r="I48" i="51"/>
  <c r="P57" i="51"/>
  <c r="O57" i="51"/>
  <c r="M57" i="51"/>
  <c r="L57" i="51"/>
  <c r="K57" i="51"/>
  <c r="R57" i="51"/>
  <c r="J57" i="51"/>
  <c r="N41" i="51"/>
  <c r="R42" i="51"/>
  <c r="P48" i="51"/>
  <c r="K54" i="51"/>
  <c r="J45" i="51"/>
  <c r="K60" i="51"/>
  <c r="R60" i="51"/>
  <c r="J60" i="51"/>
  <c r="P60" i="51"/>
  <c r="O60" i="51"/>
  <c r="N60" i="51"/>
  <c r="M60" i="51"/>
  <c r="Q50" i="51"/>
  <c r="I50" i="51"/>
  <c r="P50" i="51"/>
  <c r="N50" i="51"/>
  <c r="M50" i="51"/>
  <c r="L50" i="51"/>
  <c r="K50" i="51"/>
  <c r="R59" i="51"/>
  <c r="J59" i="51"/>
  <c r="Q59" i="51"/>
  <c r="I59" i="51"/>
  <c r="O59" i="51"/>
  <c r="N59" i="51"/>
  <c r="M59" i="51"/>
  <c r="L59" i="51"/>
  <c r="O50" i="51"/>
  <c r="R50" i="51"/>
  <c r="P56" i="51"/>
  <c r="L61" i="51"/>
  <c r="K61" i="51"/>
  <c r="Q61" i="51"/>
  <c r="I61" i="51"/>
  <c r="P61" i="51"/>
  <c r="O61" i="51"/>
  <c r="N61" i="51"/>
  <c r="I41" i="51"/>
  <c r="O42" i="51"/>
  <c r="K44" i="51"/>
  <c r="R44" i="51"/>
  <c r="J44" i="51"/>
  <c r="P44" i="51"/>
  <c r="O44" i="51"/>
  <c r="N44" i="51"/>
  <c r="M44" i="51"/>
  <c r="N62" i="51"/>
  <c r="L53" i="51"/>
  <c r="K53" i="51"/>
  <c r="Q53" i="51"/>
  <c r="I53" i="51"/>
  <c r="P53" i="51"/>
  <c r="O53" i="51"/>
  <c r="N53" i="51"/>
  <c r="M62" i="51"/>
  <c r="L62" i="51"/>
  <c r="R62" i="51"/>
  <c r="J62" i="51"/>
  <c r="Q62" i="51"/>
  <c r="I62" i="51"/>
  <c r="P62" i="51"/>
  <c r="O62" i="51"/>
  <c r="J53" i="51"/>
  <c r="K59" i="51"/>
  <c r="L60" i="51"/>
  <c r="R61" i="51"/>
  <c r="M54" i="51"/>
  <c r="L54" i="51"/>
  <c r="R54" i="51"/>
  <c r="J54" i="51"/>
  <c r="Q54" i="51"/>
  <c r="I54" i="51"/>
  <c r="P54" i="51"/>
  <c r="O54" i="51"/>
  <c r="P41" i="51"/>
  <c r="O41" i="51"/>
  <c r="M41" i="51"/>
  <c r="L41" i="51"/>
  <c r="K41" i="51"/>
  <c r="R41" i="51"/>
  <c r="J41" i="51"/>
  <c r="M45" i="51"/>
  <c r="N47" i="51"/>
  <c r="M47" i="51"/>
  <c r="K47" i="51"/>
  <c r="R47" i="51"/>
  <c r="J47" i="51"/>
  <c r="Q47" i="51"/>
  <c r="I47" i="51"/>
  <c r="P47" i="51"/>
  <c r="J50" i="51"/>
  <c r="L37" i="51"/>
  <c r="Q37" i="51"/>
  <c r="I37" i="51"/>
  <c r="P37" i="51"/>
  <c r="O37" i="51"/>
  <c r="N37" i="51"/>
  <c r="R51" i="51"/>
  <c r="J51" i="51"/>
  <c r="Q51" i="51"/>
  <c r="I51" i="51"/>
  <c r="O51" i="51"/>
  <c r="N51" i="51"/>
  <c r="M51" i="51"/>
  <c r="L51" i="51"/>
  <c r="R35" i="51"/>
  <c r="J35" i="51"/>
  <c r="O35" i="51"/>
  <c r="N35" i="51"/>
  <c r="M35" i="51"/>
  <c r="L35" i="51"/>
  <c r="O40" i="51"/>
  <c r="N40" i="51"/>
  <c r="L40" i="51"/>
  <c r="K40" i="51"/>
  <c r="R40" i="51"/>
  <c r="J40" i="51"/>
  <c r="Q40" i="51"/>
  <c r="I40" i="51"/>
  <c r="P49" i="51"/>
  <c r="O49" i="51"/>
  <c r="M49" i="51"/>
  <c r="L49" i="51"/>
  <c r="K49" i="51"/>
  <c r="R49" i="51"/>
  <c r="J49" i="51"/>
  <c r="K35" i="51"/>
  <c r="P40" i="51"/>
  <c r="K46" i="51"/>
  <c r="O47" i="51"/>
  <c r="I52" i="51"/>
  <c r="M53" i="51"/>
  <c r="P59" i="51"/>
  <c r="Q60" i="51"/>
  <c r="P47" i="50"/>
  <c r="O54" i="50"/>
  <c r="O38" i="50"/>
  <c r="P38" i="50"/>
  <c r="L35" i="50"/>
  <c r="M35" i="50"/>
  <c r="R40" i="50"/>
  <c r="P40" i="50"/>
  <c r="O45" i="50"/>
  <c r="M45" i="50"/>
  <c r="L42" i="50"/>
  <c r="J42" i="50"/>
  <c r="J58" i="50"/>
  <c r="L58" i="50"/>
  <c r="K58" i="50"/>
  <c r="Q47" i="50"/>
  <c r="I57" i="50"/>
  <c r="J57" i="50"/>
  <c r="Q57" i="50"/>
  <c r="Q40" i="50"/>
  <c r="I49" i="50"/>
  <c r="P39" i="50"/>
  <c r="N45" i="50"/>
  <c r="J49" i="50"/>
  <c r="N61" i="50"/>
  <c r="J48" i="50"/>
  <c r="K49" i="50"/>
  <c r="P48" i="50"/>
  <c r="R49" i="50"/>
  <c r="Q63" i="50"/>
  <c r="Q59" i="50"/>
  <c r="I59" i="50"/>
  <c r="N59" i="50"/>
  <c r="P59" i="50"/>
  <c r="R59" i="50"/>
  <c r="J59" i="50"/>
  <c r="O59" i="50"/>
  <c r="L59" i="50"/>
  <c r="K59" i="50"/>
  <c r="M59" i="50"/>
  <c r="R36" i="50"/>
  <c r="J36" i="50"/>
  <c r="P36" i="50"/>
  <c r="Q36" i="50"/>
  <c r="I36" i="50"/>
  <c r="K36" i="50"/>
  <c r="O36" i="50"/>
  <c r="N36" i="50"/>
  <c r="M36" i="50"/>
  <c r="L36" i="50"/>
  <c r="P50" i="50"/>
  <c r="N50" i="50"/>
  <c r="O50" i="50"/>
  <c r="Q50" i="50"/>
  <c r="I50" i="50"/>
  <c r="M50" i="50"/>
  <c r="L50" i="50"/>
  <c r="R50" i="50"/>
  <c r="K50" i="50"/>
  <c r="J50" i="50"/>
  <c r="R60" i="50"/>
  <c r="J60" i="50"/>
  <c r="O60" i="50"/>
  <c r="Q60" i="50"/>
  <c r="I60" i="50"/>
  <c r="K60" i="50"/>
  <c r="P60" i="50"/>
  <c r="M60" i="50"/>
  <c r="L60" i="50"/>
  <c r="N60" i="50"/>
  <c r="R44" i="50"/>
  <c r="J44" i="50"/>
  <c r="O44" i="50"/>
  <c r="Q44" i="50"/>
  <c r="I44" i="50"/>
  <c r="K44" i="50"/>
  <c r="P44" i="50"/>
  <c r="N44" i="50"/>
  <c r="M44" i="50"/>
  <c r="L44" i="50"/>
  <c r="R52" i="50"/>
  <c r="J52" i="50"/>
  <c r="O52" i="50"/>
  <c r="Q52" i="50"/>
  <c r="I52" i="50"/>
  <c r="K52" i="50"/>
  <c r="P52" i="50"/>
  <c r="M52" i="50"/>
  <c r="N52" i="50"/>
  <c r="L52" i="50"/>
  <c r="Q51" i="50"/>
  <c r="I51" i="50"/>
  <c r="N51" i="50"/>
  <c r="P51" i="50"/>
  <c r="R51" i="50"/>
  <c r="J51" i="50"/>
  <c r="O51" i="50"/>
  <c r="L51" i="50"/>
  <c r="M51" i="50"/>
  <c r="K51" i="50"/>
  <c r="Q43" i="50"/>
  <c r="I43" i="50"/>
  <c r="O43" i="50"/>
  <c r="P43" i="50"/>
  <c r="R43" i="50"/>
  <c r="J43" i="50"/>
  <c r="N43" i="50"/>
  <c r="M43" i="50"/>
  <c r="L43" i="50"/>
  <c r="K43" i="50"/>
  <c r="M55" i="50"/>
  <c r="K55" i="50"/>
  <c r="R55" i="50"/>
  <c r="L55" i="50"/>
  <c r="N55" i="50"/>
  <c r="J55" i="50"/>
  <c r="J41" i="50"/>
  <c r="I55" i="50"/>
  <c r="K37" i="50"/>
  <c r="Q37" i="50"/>
  <c r="R37" i="50"/>
  <c r="J37" i="50"/>
  <c r="L37" i="50"/>
  <c r="I37" i="50"/>
  <c r="P37" i="50"/>
  <c r="L46" i="50"/>
  <c r="R46" i="50"/>
  <c r="K46" i="50"/>
  <c r="M46" i="50"/>
  <c r="J46" i="50"/>
  <c r="Q46" i="50"/>
  <c r="I46" i="50"/>
  <c r="N56" i="50"/>
  <c r="L56" i="50"/>
  <c r="M56" i="50"/>
  <c r="O56" i="50"/>
  <c r="K56" i="50"/>
  <c r="N37" i="50"/>
  <c r="K41" i="50"/>
  <c r="O46" i="50"/>
  <c r="N54" i="50"/>
  <c r="O55" i="50"/>
  <c r="J56" i="50"/>
  <c r="I63" i="50"/>
  <c r="K61" i="50"/>
  <c r="I61" i="50"/>
  <c r="P61" i="50"/>
  <c r="R61" i="50"/>
  <c r="J61" i="50"/>
  <c r="L61" i="50"/>
  <c r="Q61" i="50"/>
  <c r="Q35" i="50"/>
  <c r="I35" i="50"/>
  <c r="P35" i="50"/>
  <c r="R35" i="50"/>
  <c r="J35" i="50"/>
  <c r="O35" i="50"/>
  <c r="N35" i="50"/>
  <c r="O37" i="50"/>
  <c r="Q41" i="50"/>
  <c r="K42" i="50"/>
  <c r="P46" i="50"/>
  <c r="Q48" i="50"/>
  <c r="M53" i="50"/>
  <c r="P55" i="50"/>
  <c r="P56" i="50"/>
  <c r="N62" i="50"/>
  <c r="O63" i="50"/>
  <c r="L38" i="50"/>
  <c r="R38" i="50"/>
  <c r="J38" i="50"/>
  <c r="I38" i="50"/>
  <c r="K38" i="50"/>
  <c r="M38" i="50"/>
  <c r="Q38" i="50"/>
  <c r="M47" i="50"/>
  <c r="J47" i="50"/>
  <c r="L47" i="50"/>
  <c r="N47" i="50"/>
  <c r="K47" i="50"/>
  <c r="R47" i="50"/>
  <c r="O57" i="50"/>
  <c r="L57" i="50"/>
  <c r="N57" i="50"/>
  <c r="P57" i="50"/>
  <c r="M57" i="50"/>
  <c r="Q55" i="50"/>
  <c r="Q56" i="50"/>
  <c r="K57" i="50"/>
  <c r="M61" i="50"/>
  <c r="O41" i="50"/>
  <c r="M41" i="50"/>
  <c r="N41" i="50"/>
  <c r="P41" i="50"/>
  <c r="L41" i="50"/>
  <c r="P34" i="50"/>
  <c r="N34" i="50"/>
  <c r="O34" i="50"/>
  <c r="Q34" i="50"/>
  <c r="I34" i="50"/>
  <c r="M34" i="50"/>
  <c r="N48" i="50"/>
  <c r="L48" i="50"/>
  <c r="K48" i="50"/>
  <c r="M48" i="50"/>
  <c r="O48" i="50"/>
  <c r="K53" i="50"/>
  <c r="I53" i="50"/>
  <c r="P53" i="50"/>
  <c r="R53" i="50"/>
  <c r="J53" i="50"/>
  <c r="L53" i="50"/>
  <c r="Q53" i="50"/>
  <c r="L62" i="50"/>
  <c r="R62" i="50"/>
  <c r="Q62" i="50"/>
  <c r="I62" i="50"/>
  <c r="K62" i="50"/>
  <c r="M62" i="50"/>
  <c r="J62" i="50"/>
  <c r="P42" i="50"/>
  <c r="O42" i="50"/>
  <c r="Q42" i="50"/>
  <c r="I42" i="50"/>
  <c r="N42" i="50"/>
  <c r="M42" i="50"/>
  <c r="R42" i="50"/>
  <c r="M39" i="50"/>
  <c r="K39" i="50"/>
  <c r="L39" i="50"/>
  <c r="J39" i="50"/>
  <c r="N39" i="50"/>
  <c r="R39" i="50"/>
  <c r="N40" i="50"/>
  <c r="K40" i="50"/>
  <c r="M40" i="50"/>
  <c r="L40" i="50"/>
  <c r="O40" i="50"/>
  <c r="O49" i="50"/>
  <c r="M49" i="50"/>
  <c r="L49" i="50"/>
  <c r="N49" i="50"/>
  <c r="P49" i="50"/>
  <c r="L54" i="50"/>
  <c r="J54" i="50"/>
  <c r="Q54" i="50"/>
  <c r="K54" i="50"/>
  <c r="M54" i="50"/>
  <c r="R54" i="50"/>
  <c r="I54" i="50"/>
  <c r="M63" i="50"/>
  <c r="R63" i="50"/>
  <c r="J63" i="50"/>
  <c r="L63" i="50"/>
  <c r="N63" i="50"/>
  <c r="K63" i="50"/>
  <c r="K34" i="50"/>
  <c r="I39" i="50"/>
  <c r="I40" i="50"/>
  <c r="P58" i="50"/>
  <c r="N58" i="50"/>
  <c r="O58" i="50"/>
  <c r="Q58" i="50"/>
  <c r="I58" i="50"/>
  <c r="M58" i="50"/>
  <c r="R58" i="50"/>
  <c r="O53" i="50"/>
  <c r="R56" i="50"/>
  <c r="P62" i="50"/>
  <c r="J34" i="50"/>
  <c r="O61" i="50"/>
  <c r="K45" i="50"/>
  <c r="Q45" i="50"/>
  <c r="P45" i="50"/>
  <c r="R45" i="50"/>
  <c r="J45" i="50"/>
  <c r="L45" i="50"/>
  <c r="I45" i="50"/>
  <c r="L34" i="50"/>
  <c r="K35" i="50"/>
  <c r="N38" i="50"/>
  <c r="O39" i="50"/>
  <c r="J40" i="50"/>
  <c r="I41" i="50"/>
  <c r="I47" i="50"/>
  <c r="I48" i="50"/>
  <c r="R35" i="49"/>
  <c r="L58" i="49"/>
  <c r="K58" i="49"/>
  <c r="J49" i="49"/>
  <c r="M62" i="49"/>
  <c r="I39" i="49"/>
  <c r="P49" i="49"/>
  <c r="Q50" i="49"/>
  <c r="K50" i="49"/>
  <c r="J50" i="49"/>
  <c r="I50" i="49"/>
  <c r="N53" i="49"/>
  <c r="M53" i="49"/>
  <c r="L53" i="49"/>
  <c r="P54" i="49"/>
  <c r="M54" i="49"/>
  <c r="O54" i="49"/>
  <c r="N54" i="49"/>
  <c r="P38" i="49"/>
  <c r="N38" i="49"/>
  <c r="M38" i="49"/>
  <c r="O38" i="49"/>
  <c r="O55" i="49"/>
  <c r="K34" i="49"/>
  <c r="M37" i="49"/>
  <c r="O39" i="49"/>
  <c r="J34" i="49"/>
  <c r="L37" i="49"/>
  <c r="R41" i="49"/>
  <c r="R60" i="49"/>
  <c r="J60" i="49"/>
  <c r="Q60" i="49"/>
  <c r="I60" i="49"/>
  <c r="P60" i="49"/>
  <c r="O60" i="49"/>
  <c r="N60" i="49"/>
  <c r="M60" i="49"/>
  <c r="L60" i="49"/>
  <c r="K60" i="49"/>
  <c r="R36" i="49"/>
  <c r="J36" i="49"/>
  <c r="Q36" i="49"/>
  <c r="P36" i="49"/>
  <c r="O36" i="49"/>
  <c r="K36" i="49"/>
  <c r="I36" i="49"/>
  <c r="L36" i="49"/>
  <c r="N36" i="49"/>
  <c r="M36" i="49"/>
  <c r="Q51" i="49"/>
  <c r="I51" i="49"/>
  <c r="P51" i="49"/>
  <c r="O51" i="49"/>
  <c r="N51" i="49"/>
  <c r="L51" i="49"/>
  <c r="K51" i="49"/>
  <c r="J51" i="49"/>
  <c r="R51" i="49"/>
  <c r="M51" i="49"/>
  <c r="R52" i="49"/>
  <c r="J52" i="49"/>
  <c r="Q52" i="49"/>
  <c r="I52" i="49"/>
  <c r="P52" i="49"/>
  <c r="O52" i="49"/>
  <c r="K52" i="49"/>
  <c r="L52" i="49"/>
  <c r="N52" i="49"/>
  <c r="M52" i="49"/>
  <c r="M45" i="49"/>
  <c r="L45" i="49"/>
  <c r="Q43" i="49"/>
  <c r="I43" i="49"/>
  <c r="P43" i="49"/>
  <c r="O43" i="49"/>
  <c r="N43" i="49"/>
  <c r="R43" i="49"/>
  <c r="M43" i="49"/>
  <c r="L43" i="49"/>
  <c r="N48" i="49"/>
  <c r="M48" i="49"/>
  <c r="L48" i="49"/>
  <c r="K48" i="49"/>
  <c r="O48" i="49"/>
  <c r="J48" i="49"/>
  <c r="I48" i="49"/>
  <c r="J43" i="49"/>
  <c r="P48" i="49"/>
  <c r="M39" i="49"/>
  <c r="L39" i="49"/>
  <c r="K39" i="49"/>
  <c r="R39" i="49"/>
  <c r="J39" i="49"/>
  <c r="Q39" i="49"/>
  <c r="P39" i="49"/>
  <c r="R44" i="49"/>
  <c r="J44" i="49"/>
  <c r="Q44" i="49"/>
  <c r="I44" i="49"/>
  <c r="P44" i="49"/>
  <c r="O44" i="49"/>
  <c r="N44" i="49"/>
  <c r="M44" i="49"/>
  <c r="L44" i="49"/>
  <c r="K44" i="49"/>
  <c r="K42" i="49"/>
  <c r="K43" i="49"/>
  <c r="Q48" i="49"/>
  <c r="Q35" i="49"/>
  <c r="I35" i="49"/>
  <c r="O35" i="49"/>
  <c r="N35" i="49"/>
  <c r="P35" i="49"/>
  <c r="M35" i="49"/>
  <c r="L35" i="49"/>
  <c r="K35" i="49"/>
  <c r="J35" i="49"/>
  <c r="N40" i="49"/>
  <c r="M40" i="49"/>
  <c r="L40" i="49"/>
  <c r="K40" i="49"/>
  <c r="R40" i="49"/>
  <c r="Q40" i="49"/>
  <c r="P40" i="49"/>
  <c r="O40" i="49"/>
  <c r="L42" i="49"/>
  <c r="R48" i="49"/>
  <c r="P58" i="49"/>
  <c r="O58" i="49"/>
  <c r="N58" i="49"/>
  <c r="M58" i="49"/>
  <c r="J58" i="49"/>
  <c r="I58" i="49"/>
  <c r="R58" i="49"/>
  <c r="Q58" i="49"/>
  <c r="N61" i="49"/>
  <c r="M63" i="49"/>
  <c r="L63" i="49"/>
  <c r="K63" i="49"/>
  <c r="R63" i="49"/>
  <c r="J63" i="49"/>
  <c r="P63" i="49"/>
  <c r="O63" i="49"/>
  <c r="N63" i="49"/>
  <c r="I63" i="49"/>
  <c r="M46" i="49"/>
  <c r="M61" i="49"/>
  <c r="L61" i="49"/>
  <c r="N56" i="49"/>
  <c r="M56" i="49"/>
  <c r="L56" i="49"/>
  <c r="K56" i="49"/>
  <c r="R56" i="49"/>
  <c r="Q56" i="49"/>
  <c r="P56" i="49"/>
  <c r="O56" i="49"/>
  <c r="J56" i="49"/>
  <c r="M47" i="49"/>
  <c r="L47" i="49"/>
  <c r="K47" i="49"/>
  <c r="J47" i="49"/>
  <c r="R47" i="49"/>
  <c r="P47" i="49"/>
  <c r="O47" i="49"/>
  <c r="N47" i="49"/>
  <c r="I47" i="49"/>
  <c r="Q59" i="49"/>
  <c r="I59" i="49"/>
  <c r="P59" i="49"/>
  <c r="O59" i="49"/>
  <c r="N59" i="49"/>
  <c r="R59" i="49"/>
  <c r="M59" i="49"/>
  <c r="L59" i="49"/>
  <c r="K59" i="49"/>
  <c r="P42" i="49"/>
  <c r="O42" i="49"/>
  <c r="N42" i="49"/>
  <c r="M42" i="49"/>
  <c r="J42" i="49"/>
  <c r="I42" i="49"/>
  <c r="R42" i="49"/>
  <c r="I56" i="49"/>
  <c r="M55" i="49"/>
  <c r="L55" i="49"/>
  <c r="K55" i="49"/>
  <c r="R55" i="49"/>
  <c r="J55" i="49"/>
  <c r="Q55" i="49"/>
  <c r="P55" i="49"/>
  <c r="P34" i="49"/>
  <c r="N34" i="49"/>
  <c r="M34" i="49"/>
  <c r="I34" i="49"/>
  <c r="R34" i="49"/>
  <c r="Q34" i="49"/>
  <c r="O34" i="49"/>
  <c r="I40" i="49"/>
  <c r="I55" i="49"/>
  <c r="J59" i="49"/>
  <c r="O41" i="49"/>
  <c r="N41" i="49"/>
  <c r="M41" i="49"/>
  <c r="L41" i="49"/>
  <c r="O49" i="49"/>
  <c r="N49" i="49"/>
  <c r="M49" i="49"/>
  <c r="L49" i="49"/>
  <c r="O57" i="49"/>
  <c r="N57" i="49"/>
  <c r="M57" i="49"/>
  <c r="L57" i="49"/>
  <c r="K37" i="49"/>
  <c r="R37" i="49"/>
  <c r="J37" i="49"/>
  <c r="Q37" i="49"/>
  <c r="I37" i="49"/>
  <c r="P37" i="49"/>
  <c r="O37" i="49"/>
  <c r="I41" i="49"/>
  <c r="Q49" i="49"/>
  <c r="K53" i="49"/>
  <c r="R53" i="49"/>
  <c r="J53" i="49"/>
  <c r="Q53" i="49"/>
  <c r="I53" i="49"/>
  <c r="P53" i="49"/>
  <c r="O53" i="49"/>
  <c r="I57" i="49"/>
  <c r="J41" i="49"/>
  <c r="R49" i="49"/>
  <c r="J57" i="49"/>
  <c r="L38" i="49"/>
  <c r="K38" i="49"/>
  <c r="R38" i="49"/>
  <c r="J38" i="49"/>
  <c r="Q38" i="49"/>
  <c r="I38" i="49"/>
  <c r="L46" i="49"/>
  <c r="K46" i="49"/>
  <c r="R46" i="49"/>
  <c r="J46" i="49"/>
  <c r="Q46" i="49"/>
  <c r="I46" i="49"/>
  <c r="L54" i="49"/>
  <c r="K54" i="49"/>
  <c r="R54" i="49"/>
  <c r="J54" i="49"/>
  <c r="Q54" i="49"/>
  <c r="I54" i="49"/>
  <c r="L62" i="49"/>
  <c r="K62" i="49"/>
  <c r="R62" i="49"/>
  <c r="J62" i="49"/>
  <c r="Q62" i="49"/>
  <c r="I62" i="49"/>
  <c r="K41" i="49"/>
  <c r="N46" i="49"/>
  <c r="L50" i="49"/>
  <c r="K57" i="49"/>
  <c r="N62" i="49"/>
  <c r="P41" i="49"/>
  <c r="O46" i="49"/>
  <c r="P57" i="49"/>
  <c r="O62" i="49"/>
  <c r="P50" i="49"/>
  <c r="O50" i="49"/>
  <c r="N50" i="49"/>
  <c r="M50" i="49"/>
  <c r="Q41" i="49"/>
  <c r="K45" i="49"/>
  <c r="R45" i="49"/>
  <c r="J45" i="49"/>
  <c r="Q45" i="49"/>
  <c r="I45" i="49"/>
  <c r="P45" i="49"/>
  <c r="O45" i="49"/>
  <c r="P46" i="49"/>
  <c r="I49" i="49"/>
  <c r="R50" i="49"/>
  <c r="Q57" i="49"/>
  <c r="K61" i="49"/>
  <c r="R61" i="49"/>
  <c r="J61" i="49"/>
  <c r="Q61" i="49"/>
  <c r="I61" i="49"/>
  <c r="P61" i="49"/>
  <c r="O61" i="49"/>
  <c r="P62" i="49"/>
  <c r="C78" i="49"/>
  <c r="C86" i="49"/>
  <c r="C94" i="49"/>
  <c r="C102" i="49"/>
  <c r="C79" i="49"/>
  <c r="C87" i="49"/>
  <c r="C95" i="49"/>
  <c r="C103" i="49"/>
  <c r="C81" i="49"/>
  <c r="C89" i="49"/>
  <c r="C97" i="49"/>
  <c r="I39" i="48"/>
  <c r="K34" i="48"/>
  <c r="R57" i="48"/>
  <c r="L55" i="48"/>
  <c r="O55" i="48"/>
  <c r="L59" i="48"/>
  <c r="M59" i="48"/>
  <c r="N38" i="48"/>
  <c r="P43" i="48"/>
  <c r="R37" i="48"/>
  <c r="Q60" i="48"/>
  <c r="I49" i="48"/>
  <c r="I57" i="48"/>
  <c r="P46" i="48"/>
  <c r="N49" i="48"/>
  <c r="K57" i="48"/>
  <c r="P62" i="48"/>
  <c r="N50" i="48"/>
  <c r="M50" i="48"/>
  <c r="Q50" i="48"/>
  <c r="I50" i="48"/>
  <c r="P50" i="48"/>
  <c r="L50" i="48"/>
  <c r="K50" i="48"/>
  <c r="R50" i="48"/>
  <c r="O50" i="48"/>
  <c r="J50" i="48"/>
  <c r="P44" i="48"/>
  <c r="O44" i="48"/>
  <c r="K44" i="48"/>
  <c r="R44" i="48"/>
  <c r="J44" i="48"/>
  <c r="N44" i="48"/>
  <c r="M44" i="48"/>
  <c r="I44" i="48"/>
  <c r="L56" i="48"/>
  <c r="K56" i="48"/>
  <c r="O56" i="48"/>
  <c r="N56" i="48"/>
  <c r="P56" i="48"/>
  <c r="M56" i="48"/>
  <c r="I56" i="48"/>
  <c r="R56" i="48"/>
  <c r="Q61" i="48"/>
  <c r="I61" i="48"/>
  <c r="P61" i="48"/>
  <c r="L61" i="48"/>
  <c r="K61" i="48"/>
  <c r="N61" i="48"/>
  <c r="M61" i="48"/>
  <c r="R61" i="48"/>
  <c r="Q44" i="48"/>
  <c r="P36" i="48"/>
  <c r="O36" i="48"/>
  <c r="K36" i="48"/>
  <c r="L36" i="48"/>
  <c r="J36" i="48"/>
  <c r="R36" i="48"/>
  <c r="Q36" i="48"/>
  <c r="L40" i="48"/>
  <c r="K40" i="48"/>
  <c r="O40" i="48"/>
  <c r="I40" i="48"/>
  <c r="Q40" i="48"/>
  <c r="P40" i="48"/>
  <c r="N40" i="48"/>
  <c r="M40" i="48"/>
  <c r="Q45" i="48"/>
  <c r="I45" i="48"/>
  <c r="P45" i="48"/>
  <c r="L45" i="48"/>
  <c r="K45" i="48"/>
  <c r="N45" i="48"/>
  <c r="M45" i="48"/>
  <c r="R45" i="48"/>
  <c r="O51" i="48"/>
  <c r="N51" i="48"/>
  <c r="R51" i="48"/>
  <c r="J51" i="48"/>
  <c r="Q51" i="48"/>
  <c r="I51" i="48"/>
  <c r="K51" i="48"/>
  <c r="P51" i="48"/>
  <c r="M51" i="48"/>
  <c r="R40" i="48"/>
  <c r="J61" i="48"/>
  <c r="N34" i="48"/>
  <c r="M34" i="48"/>
  <c r="Q34" i="48"/>
  <c r="I34" i="48"/>
  <c r="J34" i="48"/>
  <c r="R34" i="48"/>
  <c r="P34" i="48"/>
  <c r="O34" i="48"/>
  <c r="P52" i="48"/>
  <c r="O52" i="48"/>
  <c r="K52" i="48"/>
  <c r="R52" i="48"/>
  <c r="J52" i="48"/>
  <c r="Q52" i="48"/>
  <c r="N52" i="48"/>
  <c r="M52" i="48"/>
  <c r="L52" i="48"/>
  <c r="N58" i="48"/>
  <c r="M58" i="48"/>
  <c r="Q58" i="48"/>
  <c r="I58" i="48"/>
  <c r="P58" i="48"/>
  <c r="O58" i="48"/>
  <c r="L58" i="48"/>
  <c r="K58" i="48"/>
  <c r="J58" i="48"/>
  <c r="K63" i="48"/>
  <c r="R63" i="48"/>
  <c r="J63" i="48"/>
  <c r="N63" i="48"/>
  <c r="M63" i="48"/>
  <c r="I63" i="48"/>
  <c r="Q63" i="48"/>
  <c r="P63" i="48"/>
  <c r="O63" i="48"/>
  <c r="O35" i="48"/>
  <c r="N35" i="48"/>
  <c r="R35" i="48"/>
  <c r="J35" i="48"/>
  <c r="Q35" i="48"/>
  <c r="P35" i="48"/>
  <c r="L35" i="48"/>
  <c r="K35" i="48"/>
  <c r="I35" i="48"/>
  <c r="O46" i="48"/>
  <c r="J56" i="48"/>
  <c r="O61" i="48"/>
  <c r="K41" i="48"/>
  <c r="Q53" i="48"/>
  <c r="I53" i="48"/>
  <c r="P53" i="48"/>
  <c r="L53" i="48"/>
  <c r="K53" i="48"/>
  <c r="O53" i="48"/>
  <c r="N53" i="48"/>
  <c r="M53" i="48"/>
  <c r="J53" i="48"/>
  <c r="Q56" i="48"/>
  <c r="N42" i="48"/>
  <c r="M42" i="48"/>
  <c r="Q42" i="48"/>
  <c r="I42" i="48"/>
  <c r="K42" i="48"/>
  <c r="J42" i="48"/>
  <c r="R42" i="48"/>
  <c r="P42" i="48"/>
  <c r="O42" i="48"/>
  <c r="K47" i="48"/>
  <c r="R47" i="48"/>
  <c r="J47" i="48"/>
  <c r="N47" i="48"/>
  <c r="M47" i="48"/>
  <c r="I47" i="48"/>
  <c r="Q47" i="48"/>
  <c r="P47" i="48"/>
  <c r="O47" i="48"/>
  <c r="J37" i="48"/>
  <c r="O41" i="48"/>
  <c r="J41" i="48"/>
  <c r="I41" i="48"/>
  <c r="L42" i="48"/>
  <c r="J45" i="48"/>
  <c r="Q37" i="48"/>
  <c r="I37" i="48"/>
  <c r="P37" i="48"/>
  <c r="L37" i="48"/>
  <c r="O37" i="48"/>
  <c r="N37" i="48"/>
  <c r="M37" i="48"/>
  <c r="L48" i="48"/>
  <c r="K48" i="48"/>
  <c r="O48" i="48"/>
  <c r="N48" i="48"/>
  <c r="Q48" i="48"/>
  <c r="P48" i="48"/>
  <c r="M48" i="48"/>
  <c r="J48" i="48"/>
  <c r="P60" i="48"/>
  <c r="O60" i="48"/>
  <c r="K60" i="48"/>
  <c r="R60" i="48"/>
  <c r="J60" i="48"/>
  <c r="N60" i="48"/>
  <c r="M60" i="48"/>
  <c r="I60" i="48"/>
  <c r="I36" i="48"/>
  <c r="K37" i="48"/>
  <c r="K39" i="48"/>
  <c r="R39" i="48"/>
  <c r="J39" i="48"/>
  <c r="N39" i="48"/>
  <c r="M39" i="48"/>
  <c r="L39" i="48"/>
  <c r="Q39" i="48"/>
  <c r="P39" i="48"/>
  <c r="O45" i="48"/>
  <c r="R48" i="48"/>
  <c r="I52" i="48"/>
  <c r="O43" i="48"/>
  <c r="N43" i="48"/>
  <c r="R43" i="48"/>
  <c r="J43" i="48"/>
  <c r="Q43" i="48"/>
  <c r="M43" i="48"/>
  <c r="L43" i="48"/>
  <c r="K43" i="48"/>
  <c r="I43" i="48"/>
  <c r="M36" i="48"/>
  <c r="N41" i="48"/>
  <c r="L44" i="48"/>
  <c r="R54" i="48"/>
  <c r="J54" i="48"/>
  <c r="Q54" i="48"/>
  <c r="I54" i="48"/>
  <c r="M54" i="48"/>
  <c r="L54" i="48"/>
  <c r="K54" i="48"/>
  <c r="M49" i="48"/>
  <c r="L49" i="48"/>
  <c r="P49" i="48"/>
  <c r="O49" i="48"/>
  <c r="K38" i="48"/>
  <c r="J49" i="48"/>
  <c r="N54" i="48"/>
  <c r="I55" i="48"/>
  <c r="K59" i="48"/>
  <c r="K49" i="48"/>
  <c r="O54" i="48"/>
  <c r="C83" i="48"/>
  <c r="R46" i="48"/>
  <c r="J46" i="48"/>
  <c r="Q46" i="48"/>
  <c r="I46" i="48"/>
  <c r="M46" i="48"/>
  <c r="L46" i="48"/>
  <c r="R62" i="48"/>
  <c r="J62" i="48"/>
  <c r="Q62" i="48"/>
  <c r="I62" i="48"/>
  <c r="M62" i="48"/>
  <c r="L62" i="48"/>
  <c r="R38" i="48"/>
  <c r="J38" i="48"/>
  <c r="Q38" i="48"/>
  <c r="I38" i="48"/>
  <c r="M38" i="48"/>
  <c r="O38" i="48"/>
  <c r="K46" i="48"/>
  <c r="K55" i="48"/>
  <c r="R55" i="48"/>
  <c r="J55" i="48"/>
  <c r="N55" i="48"/>
  <c r="M55" i="48"/>
  <c r="P55" i="48"/>
  <c r="O59" i="48"/>
  <c r="N59" i="48"/>
  <c r="R59" i="48"/>
  <c r="J59" i="48"/>
  <c r="Q59" i="48"/>
  <c r="I59" i="48"/>
  <c r="P59" i="48"/>
  <c r="K62" i="48"/>
  <c r="M41" i="48"/>
  <c r="L41" i="48"/>
  <c r="P41" i="48"/>
  <c r="M57" i="48"/>
  <c r="L57" i="48"/>
  <c r="P57" i="48"/>
  <c r="O57" i="48"/>
  <c r="P38" i="48"/>
  <c r="Q41" i="48"/>
  <c r="N46" i="48"/>
  <c r="R49" i="48"/>
  <c r="Q55" i="48"/>
  <c r="J57" i="48"/>
  <c r="N62" i="48"/>
  <c r="C103" i="48"/>
  <c r="C95" i="48"/>
  <c r="C87" i="48"/>
  <c r="C79" i="48"/>
  <c r="C102" i="48"/>
  <c r="C94" i="48"/>
  <c r="C86" i="48"/>
  <c r="C78" i="48"/>
  <c r="C98" i="48"/>
  <c r="C90" i="48"/>
  <c r="C82" i="48"/>
  <c r="H105" i="48"/>
  <c r="C97" i="48"/>
  <c r="C89" i="48"/>
  <c r="C81" i="48"/>
  <c r="K57" i="47"/>
  <c r="J57" i="47"/>
  <c r="O45" i="47"/>
  <c r="C99" i="47"/>
  <c r="C91" i="47"/>
  <c r="C83" i="47"/>
  <c r="C82" i="47"/>
  <c r="C81" i="47"/>
  <c r="C75" i="47"/>
  <c r="C80" i="47"/>
  <c r="C103" i="47"/>
  <c r="C79" i="47"/>
  <c r="C102" i="47"/>
  <c r="C94" i="47"/>
  <c r="C86" i="47"/>
  <c r="C78" i="47"/>
  <c r="C98" i="47"/>
  <c r="C89" i="47"/>
  <c r="C88" i="47"/>
  <c r="C87" i="47"/>
  <c r="C101" i="47"/>
  <c r="C93" i="47"/>
  <c r="C85" i="47"/>
  <c r="C77" i="47"/>
  <c r="C90" i="47"/>
  <c r="H105" i="47"/>
  <c r="C97" i="47"/>
  <c r="C96" i="47"/>
  <c r="C95" i="47"/>
  <c r="C100" i="47"/>
  <c r="C92" i="47"/>
  <c r="C84" i="47"/>
  <c r="R41" i="47"/>
  <c r="R57" i="47"/>
  <c r="M51" i="47"/>
  <c r="L51" i="47"/>
  <c r="M39" i="47"/>
  <c r="K34" i="47"/>
  <c r="P55" i="47"/>
  <c r="P62" i="47"/>
  <c r="M52" i="47"/>
  <c r="M59" i="47"/>
  <c r="Q58" i="47"/>
  <c r="I58" i="47"/>
  <c r="P58" i="47"/>
  <c r="O58" i="47"/>
  <c r="M58" i="47"/>
  <c r="N58" i="47"/>
  <c r="R58" i="47"/>
  <c r="J58" i="47"/>
  <c r="L58" i="47"/>
  <c r="K58" i="47"/>
  <c r="K44" i="47"/>
  <c r="Q44" i="47"/>
  <c r="I44" i="47"/>
  <c r="O44" i="47"/>
  <c r="P44" i="47"/>
  <c r="L44" i="47"/>
  <c r="M44" i="47"/>
  <c r="J44" i="47"/>
  <c r="R44" i="47"/>
  <c r="N44" i="47"/>
  <c r="Q50" i="47"/>
  <c r="I50" i="47"/>
  <c r="O50" i="47"/>
  <c r="M50" i="47"/>
  <c r="N50" i="47"/>
  <c r="R50" i="47"/>
  <c r="J50" i="47"/>
  <c r="K50" i="47"/>
  <c r="P50" i="47"/>
  <c r="L50" i="47"/>
  <c r="K60" i="47"/>
  <c r="R60" i="47"/>
  <c r="J60" i="47"/>
  <c r="Q60" i="47"/>
  <c r="I60" i="47"/>
  <c r="O60" i="47"/>
  <c r="P60" i="47"/>
  <c r="L60" i="47"/>
  <c r="N60" i="47"/>
  <c r="M60" i="47"/>
  <c r="Q42" i="47"/>
  <c r="I42" i="47"/>
  <c r="O42" i="47"/>
  <c r="M42" i="47"/>
  <c r="N42" i="47"/>
  <c r="R42" i="47"/>
  <c r="J42" i="47"/>
  <c r="L42" i="47"/>
  <c r="K42" i="47"/>
  <c r="P42" i="47"/>
  <c r="M46" i="47"/>
  <c r="K46" i="47"/>
  <c r="Q46" i="47"/>
  <c r="I46" i="47"/>
  <c r="R46" i="47"/>
  <c r="J46" i="47"/>
  <c r="N46" i="47"/>
  <c r="O46" i="47"/>
  <c r="L46" i="47"/>
  <c r="P46" i="47"/>
  <c r="M38" i="47"/>
  <c r="K38" i="47"/>
  <c r="Q38" i="47"/>
  <c r="R38" i="47"/>
  <c r="J38" i="47"/>
  <c r="N38" i="47"/>
  <c r="P38" i="47"/>
  <c r="O38" i="47"/>
  <c r="L38" i="47"/>
  <c r="I38" i="47"/>
  <c r="O48" i="47"/>
  <c r="M48" i="47"/>
  <c r="K48" i="47"/>
  <c r="L48" i="47"/>
  <c r="P48" i="47"/>
  <c r="N48" i="47"/>
  <c r="J48" i="47"/>
  <c r="I48" i="47"/>
  <c r="R48" i="47"/>
  <c r="Q48" i="47"/>
  <c r="O40" i="47"/>
  <c r="M40" i="47"/>
  <c r="K40" i="47"/>
  <c r="L40" i="47"/>
  <c r="P40" i="47"/>
  <c r="P49" i="47"/>
  <c r="N49" i="47"/>
  <c r="L49" i="47"/>
  <c r="M49" i="47"/>
  <c r="Q49" i="47"/>
  <c r="I49" i="47"/>
  <c r="N63" i="47"/>
  <c r="M63" i="47"/>
  <c r="L63" i="47"/>
  <c r="R63" i="47"/>
  <c r="K63" i="47"/>
  <c r="O63" i="47"/>
  <c r="R40" i="47"/>
  <c r="O49" i="47"/>
  <c r="L59" i="47"/>
  <c r="I63" i="47"/>
  <c r="K36" i="47"/>
  <c r="Q36" i="47"/>
  <c r="I36" i="47"/>
  <c r="P36" i="47"/>
  <c r="L36" i="47"/>
  <c r="L45" i="47"/>
  <c r="R45" i="47"/>
  <c r="J45" i="47"/>
  <c r="P45" i="47"/>
  <c r="Q45" i="47"/>
  <c r="I45" i="47"/>
  <c r="M45" i="47"/>
  <c r="M54" i="47"/>
  <c r="L54" i="47"/>
  <c r="K54" i="47"/>
  <c r="Q54" i="47"/>
  <c r="I54" i="47"/>
  <c r="R54" i="47"/>
  <c r="J54" i="47"/>
  <c r="N54" i="47"/>
  <c r="L34" i="47"/>
  <c r="I35" i="47"/>
  <c r="R43" i="47"/>
  <c r="J43" i="47"/>
  <c r="P43" i="47"/>
  <c r="N43" i="47"/>
  <c r="O43" i="47"/>
  <c r="K43" i="47"/>
  <c r="Q43" i="47"/>
  <c r="R49" i="47"/>
  <c r="I56" i="47"/>
  <c r="J63" i="47"/>
  <c r="P41" i="47"/>
  <c r="N41" i="47"/>
  <c r="L41" i="47"/>
  <c r="M41" i="47"/>
  <c r="Q41" i="47"/>
  <c r="I41" i="47"/>
  <c r="N55" i="47"/>
  <c r="M55" i="47"/>
  <c r="L55" i="47"/>
  <c r="R55" i="47"/>
  <c r="J55" i="47"/>
  <c r="K55" i="47"/>
  <c r="O55" i="47"/>
  <c r="L35" i="47"/>
  <c r="J36" i="47"/>
  <c r="R51" i="47"/>
  <c r="J51" i="47"/>
  <c r="P51" i="47"/>
  <c r="N51" i="47"/>
  <c r="O51" i="47"/>
  <c r="K51" i="47"/>
  <c r="Q51" i="47"/>
  <c r="I55" i="47"/>
  <c r="J56" i="47"/>
  <c r="P63" i="47"/>
  <c r="L37" i="47"/>
  <c r="R37" i="47"/>
  <c r="J37" i="47"/>
  <c r="Q37" i="47"/>
  <c r="I37" i="47"/>
  <c r="M37" i="47"/>
  <c r="Q34" i="47"/>
  <c r="I34" i="47"/>
  <c r="O34" i="47"/>
  <c r="N34" i="47"/>
  <c r="R34" i="47"/>
  <c r="J34" i="47"/>
  <c r="P34" i="47"/>
  <c r="M36" i="47"/>
  <c r="K37" i="47"/>
  <c r="R59" i="47"/>
  <c r="J59" i="47"/>
  <c r="Q59" i="47"/>
  <c r="I59" i="47"/>
  <c r="P59" i="47"/>
  <c r="N59" i="47"/>
  <c r="O59" i="47"/>
  <c r="K59" i="47"/>
  <c r="Q63" i="47"/>
  <c r="N47" i="47"/>
  <c r="L47" i="47"/>
  <c r="R47" i="47"/>
  <c r="J47" i="47"/>
  <c r="K47" i="47"/>
  <c r="O47" i="47"/>
  <c r="O56" i="47"/>
  <c r="N56" i="47"/>
  <c r="M56" i="47"/>
  <c r="K56" i="47"/>
  <c r="L56" i="47"/>
  <c r="P56" i="47"/>
  <c r="R35" i="47"/>
  <c r="J35" i="47"/>
  <c r="P35" i="47"/>
  <c r="O35" i="47"/>
  <c r="K35" i="47"/>
  <c r="N35" i="47"/>
  <c r="I40" i="47"/>
  <c r="R56" i="47"/>
  <c r="K52" i="47"/>
  <c r="R52" i="47"/>
  <c r="Q52" i="47"/>
  <c r="I52" i="47"/>
  <c r="O52" i="47"/>
  <c r="P52" i="47"/>
  <c r="L52" i="47"/>
  <c r="L61" i="47"/>
  <c r="K61" i="47"/>
  <c r="R61" i="47"/>
  <c r="J61" i="47"/>
  <c r="P61" i="47"/>
  <c r="Q61" i="47"/>
  <c r="I61" i="47"/>
  <c r="M61" i="47"/>
  <c r="Q35" i="47"/>
  <c r="O36" i="47"/>
  <c r="O37" i="47"/>
  <c r="J40" i="47"/>
  <c r="I47" i="47"/>
  <c r="P54" i="47"/>
  <c r="O61" i="47"/>
  <c r="N39" i="47"/>
  <c r="L39" i="47"/>
  <c r="R39" i="47"/>
  <c r="J39" i="47"/>
  <c r="K39" i="47"/>
  <c r="O39" i="47"/>
  <c r="P57" i="47"/>
  <c r="O57" i="47"/>
  <c r="N57" i="47"/>
  <c r="L57" i="47"/>
  <c r="M57" i="47"/>
  <c r="Q57" i="47"/>
  <c r="I57" i="47"/>
  <c r="R36" i="47"/>
  <c r="P37" i="47"/>
  <c r="P39" i="47"/>
  <c r="N40" i="47"/>
  <c r="K41" i="47"/>
  <c r="I43" i="47"/>
  <c r="K45" i="47"/>
  <c r="M47" i="47"/>
  <c r="J49" i="47"/>
  <c r="L53" i="47"/>
  <c r="K53" i="47"/>
  <c r="R53" i="47"/>
  <c r="J53" i="47"/>
  <c r="P53" i="47"/>
  <c r="Q53" i="47"/>
  <c r="I53" i="47"/>
  <c r="M53" i="47"/>
  <c r="M62" i="47"/>
  <c r="L62" i="47"/>
  <c r="K62" i="47"/>
  <c r="Q62" i="47"/>
  <c r="I62" i="47"/>
  <c r="R62" i="47"/>
  <c r="J62" i="47"/>
  <c r="N62" i="47"/>
  <c r="Q39" i="47"/>
  <c r="Q40" i="47"/>
  <c r="O41" i="47"/>
  <c r="L43" i="47"/>
  <c r="N45" i="47"/>
  <c r="P47" i="47"/>
  <c r="K49" i="47"/>
  <c r="I51" i="47"/>
  <c r="J52" i="47"/>
  <c r="O53" i="47"/>
  <c r="J63" i="46"/>
  <c r="N38" i="46"/>
  <c r="R50" i="46"/>
  <c r="O51" i="46"/>
  <c r="R58" i="46"/>
  <c r="J58" i="46"/>
  <c r="O36" i="46"/>
  <c r="J47" i="46"/>
  <c r="Q54" i="46"/>
  <c r="R63" i="46"/>
  <c r="K56" i="46"/>
  <c r="N62" i="46"/>
  <c r="M58" i="46"/>
  <c r="L61" i="46"/>
  <c r="R61" i="46"/>
  <c r="I61" i="46"/>
  <c r="K61" i="46"/>
  <c r="J61" i="46"/>
  <c r="Q61" i="46"/>
  <c r="O61" i="46"/>
  <c r="N61" i="46"/>
  <c r="P61" i="46"/>
  <c r="M61" i="46"/>
  <c r="P57" i="46"/>
  <c r="N57" i="46"/>
  <c r="M57" i="46"/>
  <c r="O57" i="46"/>
  <c r="K57" i="46"/>
  <c r="R57" i="46"/>
  <c r="J57" i="46"/>
  <c r="Q57" i="46"/>
  <c r="L57" i="46"/>
  <c r="I57" i="46"/>
  <c r="L45" i="46"/>
  <c r="R45" i="46"/>
  <c r="J45" i="46"/>
  <c r="K45" i="46"/>
  <c r="O45" i="46"/>
  <c r="N45" i="46"/>
  <c r="Q45" i="46"/>
  <c r="P45" i="46"/>
  <c r="M45" i="46"/>
  <c r="I45" i="46"/>
  <c r="P41" i="46"/>
  <c r="N41" i="46"/>
  <c r="O41" i="46"/>
  <c r="K41" i="46"/>
  <c r="R41" i="46"/>
  <c r="J41" i="46"/>
  <c r="M41" i="46"/>
  <c r="L41" i="46"/>
  <c r="I41" i="46"/>
  <c r="Q41" i="46"/>
  <c r="L37" i="46"/>
  <c r="J37" i="46"/>
  <c r="K37" i="46"/>
  <c r="R37" i="46"/>
  <c r="O37" i="46"/>
  <c r="N37" i="46"/>
  <c r="M46" i="46"/>
  <c r="K46" i="46"/>
  <c r="L46" i="46"/>
  <c r="P46" i="46"/>
  <c r="O46" i="46"/>
  <c r="N55" i="46"/>
  <c r="K55" i="46"/>
  <c r="M55" i="46"/>
  <c r="L55" i="46"/>
  <c r="Q55" i="46"/>
  <c r="I55" i="46"/>
  <c r="P55" i="46"/>
  <c r="O40" i="46"/>
  <c r="M40" i="46"/>
  <c r="N40" i="46"/>
  <c r="R40" i="46"/>
  <c r="J40" i="46"/>
  <c r="Q40" i="46"/>
  <c r="I40" i="46"/>
  <c r="K44" i="46"/>
  <c r="I44" i="46"/>
  <c r="R44" i="46"/>
  <c r="J44" i="46"/>
  <c r="Q44" i="46"/>
  <c r="N44" i="46"/>
  <c r="M44" i="46"/>
  <c r="R46" i="46"/>
  <c r="R47" i="46"/>
  <c r="N50" i="46"/>
  <c r="Q42" i="46"/>
  <c r="I42" i="46"/>
  <c r="P42" i="46"/>
  <c r="O42" i="46"/>
  <c r="L42" i="46"/>
  <c r="K42" i="46"/>
  <c r="R51" i="46"/>
  <c r="J51" i="46"/>
  <c r="P51" i="46"/>
  <c r="Q51" i="46"/>
  <c r="I51" i="46"/>
  <c r="M51" i="46"/>
  <c r="L51" i="46"/>
  <c r="O48" i="46"/>
  <c r="M48" i="46"/>
  <c r="N48" i="46"/>
  <c r="R48" i="46"/>
  <c r="J48" i="46"/>
  <c r="Q48" i="46"/>
  <c r="I48" i="46"/>
  <c r="P49" i="46"/>
  <c r="O49" i="46"/>
  <c r="N49" i="46"/>
  <c r="K49" i="46"/>
  <c r="R49" i="46"/>
  <c r="J49" i="46"/>
  <c r="Q49" i="46"/>
  <c r="K52" i="46"/>
  <c r="Q52" i="46"/>
  <c r="R52" i="46"/>
  <c r="J52" i="46"/>
  <c r="I52" i="46"/>
  <c r="N52" i="46"/>
  <c r="M52" i="46"/>
  <c r="K60" i="46"/>
  <c r="Q60" i="46"/>
  <c r="R60" i="46"/>
  <c r="J60" i="46"/>
  <c r="I60" i="46"/>
  <c r="P60" i="46"/>
  <c r="N60" i="46"/>
  <c r="M60" i="46"/>
  <c r="M38" i="46"/>
  <c r="K38" i="46"/>
  <c r="L38" i="46"/>
  <c r="P38" i="46"/>
  <c r="O38" i="46"/>
  <c r="N47" i="46"/>
  <c r="M47" i="46"/>
  <c r="L47" i="46"/>
  <c r="Q47" i="46"/>
  <c r="I47" i="46"/>
  <c r="P47" i="46"/>
  <c r="J55" i="46"/>
  <c r="R43" i="46"/>
  <c r="J43" i="46"/>
  <c r="Q43" i="46"/>
  <c r="I43" i="46"/>
  <c r="P43" i="46"/>
  <c r="M43" i="46"/>
  <c r="L43" i="46"/>
  <c r="N39" i="46"/>
  <c r="L39" i="46"/>
  <c r="M39" i="46"/>
  <c r="Q39" i="46"/>
  <c r="I39" i="46"/>
  <c r="P39" i="46"/>
  <c r="L53" i="46"/>
  <c r="R53" i="46"/>
  <c r="Q53" i="46"/>
  <c r="I53" i="46"/>
  <c r="K53" i="46"/>
  <c r="J53" i="46"/>
  <c r="O53" i="46"/>
  <c r="N53" i="46"/>
  <c r="M62" i="46"/>
  <c r="K62" i="46"/>
  <c r="L62" i="46"/>
  <c r="R62" i="46"/>
  <c r="J62" i="46"/>
  <c r="P62" i="46"/>
  <c r="O62" i="46"/>
  <c r="J34" i="46"/>
  <c r="L36" i="46"/>
  <c r="J38" i="46"/>
  <c r="N54" i="46"/>
  <c r="R55" i="46"/>
  <c r="Q62" i="46"/>
  <c r="R35" i="46"/>
  <c r="J35" i="46"/>
  <c r="Q35" i="46"/>
  <c r="I35" i="46"/>
  <c r="P35" i="46"/>
  <c r="M35" i="46"/>
  <c r="L35" i="46"/>
  <c r="Q58" i="46"/>
  <c r="I58" i="46"/>
  <c r="P58" i="46"/>
  <c r="O58" i="46"/>
  <c r="N58" i="46"/>
  <c r="L58" i="46"/>
  <c r="K58" i="46"/>
  <c r="M34" i="46"/>
  <c r="N35" i="46"/>
  <c r="P37" i="46"/>
  <c r="K39" i="46"/>
  <c r="K43" i="46"/>
  <c r="M53" i="46"/>
  <c r="M54" i="46"/>
  <c r="R54" i="46"/>
  <c r="J54" i="46"/>
  <c r="L54" i="46"/>
  <c r="K54" i="46"/>
  <c r="P54" i="46"/>
  <c r="O54" i="46"/>
  <c r="N63" i="46"/>
  <c r="L63" i="46"/>
  <c r="M63" i="46"/>
  <c r="K63" i="46"/>
  <c r="Q63" i="46"/>
  <c r="I63" i="46"/>
  <c r="P63" i="46"/>
  <c r="O35" i="46"/>
  <c r="Q37" i="46"/>
  <c r="Q38" i="46"/>
  <c r="O39" i="46"/>
  <c r="L40" i="46"/>
  <c r="M42" i="46"/>
  <c r="N43" i="46"/>
  <c r="O44" i="46"/>
  <c r="N46" i="46"/>
  <c r="K47" i="46"/>
  <c r="K48" i="46"/>
  <c r="I49" i="46"/>
  <c r="K51" i="46"/>
  <c r="L52" i="46"/>
  <c r="P53" i="46"/>
  <c r="L60" i="46"/>
  <c r="Q34" i="46"/>
  <c r="I34" i="46"/>
  <c r="P34" i="46"/>
  <c r="O34" i="46"/>
  <c r="L34" i="46"/>
  <c r="K34" i="46"/>
  <c r="M37" i="46"/>
  <c r="J39" i="46"/>
  <c r="I46" i="46"/>
  <c r="K40" i="46"/>
  <c r="J42" i="46"/>
  <c r="L44" i="46"/>
  <c r="J46" i="46"/>
  <c r="O56" i="46"/>
  <c r="Q50" i="46"/>
  <c r="I50" i="46"/>
  <c r="O50" i="46"/>
  <c r="P50" i="46"/>
  <c r="L50" i="46"/>
  <c r="K50" i="46"/>
  <c r="R59" i="46"/>
  <c r="J59" i="46"/>
  <c r="P59" i="46"/>
  <c r="O59" i="46"/>
  <c r="Q59" i="46"/>
  <c r="I59" i="46"/>
  <c r="M59" i="46"/>
  <c r="L59" i="46"/>
  <c r="R34" i="46"/>
  <c r="K36" i="46"/>
  <c r="Q36" i="46"/>
  <c r="I36" i="46"/>
  <c r="R36" i="46"/>
  <c r="J36" i="46"/>
  <c r="N36" i="46"/>
  <c r="M36" i="46"/>
  <c r="R38" i="46"/>
  <c r="R39" i="46"/>
  <c r="P40" i="46"/>
  <c r="N42" i="46"/>
  <c r="O43" i="46"/>
  <c r="P44" i="46"/>
  <c r="Q46" i="46"/>
  <c r="O47" i="46"/>
  <c r="L48" i="46"/>
  <c r="L49" i="46"/>
  <c r="M50" i="46"/>
  <c r="N51" i="46"/>
  <c r="O52" i="46"/>
  <c r="K59" i="46"/>
  <c r="O60" i="46"/>
  <c r="I56" i="46"/>
  <c r="Q56" i="46"/>
  <c r="J56" i="46"/>
  <c r="R56" i="46"/>
  <c r="N56" i="46"/>
  <c r="L56" i="46"/>
  <c r="M56" i="46"/>
  <c r="N38" i="45"/>
  <c r="K38" i="45"/>
  <c r="I38" i="45"/>
  <c r="M53" i="45"/>
  <c r="Q62" i="45"/>
  <c r="R42" i="45"/>
  <c r="J42" i="45"/>
  <c r="R58" i="45"/>
  <c r="J58" i="45"/>
  <c r="R34" i="45"/>
  <c r="L34" i="45"/>
  <c r="K34" i="45"/>
  <c r="K57" i="45"/>
  <c r="J57" i="45"/>
  <c r="P47" i="45"/>
  <c r="K48" i="45"/>
  <c r="O62" i="45"/>
  <c r="Q38" i="45"/>
  <c r="R39" i="45"/>
  <c r="P46" i="45"/>
  <c r="Q47" i="45"/>
  <c r="P53" i="45"/>
  <c r="J56" i="45"/>
  <c r="K35" i="45"/>
  <c r="N37" i="45"/>
  <c r="O37" i="45"/>
  <c r="J47" i="45"/>
  <c r="I48" i="45"/>
  <c r="P37" i="45"/>
  <c r="J48" i="45"/>
  <c r="Q56" i="45"/>
  <c r="O61" i="45"/>
  <c r="R51" i="45"/>
  <c r="J51" i="45"/>
  <c r="P51" i="45"/>
  <c r="Q51" i="45"/>
  <c r="I51" i="45"/>
  <c r="O51" i="45"/>
  <c r="L51" i="45"/>
  <c r="K51" i="45"/>
  <c r="N51" i="45"/>
  <c r="M51" i="45"/>
  <c r="R43" i="45"/>
  <c r="J43" i="45"/>
  <c r="P43" i="45"/>
  <c r="Q43" i="45"/>
  <c r="I43" i="45"/>
  <c r="O43" i="45"/>
  <c r="N43" i="45"/>
  <c r="L43" i="45"/>
  <c r="M43" i="45"/>
  <c r="K43" i="45"/>
  <c r="K44" i="45"/>
  <c r="Q44" i="45"/>
  <c r="I44" i="45"/>
  <c r="R44" i="45"/>
  <c r="J44" i="45"/>
  <c r="P44" i="45"/>
  <c r="N44" i="45"/>
  <c r="L44" i="45"/>
  <c r="O44" i="45"/>
  <c r="M44" i="45"/>
  <c r="P49" i="45"/>
  <c r="N49" i="45"/>
  <c r="O49" i="45"/>
  <c r="M49" i="45"/>
  <c r="Q49" i="45"/>
  <c r="K49" i="45"/>
  <c r="R49" i="45"/>
  <c r="L49" i="45"/>
  <c r="J49" i="45"/>
  <c r="I49" i="45"/>
  <c r="R59" i="45"/>
  <c r="J59" i="45"/>
  <c r="P59" i="45"/>
  <c r="Q59" i="45"/>
  <c r="I59" i="45"/>
  <c r="O59" i="45"/>
  <c r="N59" i="45"/>
  <c r="L59" i="45"/>
  <c r="M59" i="45"/>
  <c r="K59" i="45"/>
  <c r="O40" i="45"/>
  <c r="M40" i="45"/>
  <c r="N40" i="45"/>
  <c r="L40" i="45"/>
  <c r="P40" i="45"/>
  <c r="J40" i="45"/>
  <c r="R40" i="45"/>
  <c r="Q40" i="45"/>
  <c r="K40" i="45"/>
  <c r="I40" i="45"/>
  <c r="Q50" i="45"/>
  <c r="I50" i="45"/>
  <c r="O50" i="45"/>
  <c r="P50" i="45"/>
  <c r="N50" i="45"/>
  <c r="K50" i="45"/>
  <c r="M50" i="45"/>
  <c r="L50" i="45"/>
  <c r="J50" i="45"/>
  <c r="R50" i="45"/>
  <c r="K36" i="45"/>
  <c r="R36" i="45"/>
  <c r="J36" i="45"/>
  <c r="P36" i="45"/>
  <c r="N36" i="45"/>
  <c r="L36" i="45"/>
  <c r="Q36" i="45"/>
  <c r="M36" i="45"/>
  <c r="I36" i="45"/>
  <c r="O36" i="45"/>
  <c r="P41" i="45"/>
  <c r="N41" i="45"/>
  <c r="O41" i="45"/>
  <c r="M41" i="45"/>
  <c r="I41" i="45"/>
  <c r="K41" i="45"/>
  <c r="J41" i="45"/>
  <c r="R41" i="45"/>
  <c r="Q41" i="45"/>
  <c r="L41" i="45"/>
  <c r="K52" i="45"/>
  <c r="Q52" i="45"/>
  <c r="I52" i="45"/>
  <c r="R52" i="45"/>
  <c r="J52" i="45"/>
  <c r="P52" i="45"/>
  <c r="L52" i="45"/>
  <c r="O52" i="45"/>
  <c r="N52" i="45"/>
  <c r="M52" i="45"/>
  <c r="M46" i="45"/>
  <c r="K46" i="45"/>
  <c r="L46" i="45"/>
  <c r="R46" i="45"/>
  <c r="J46" i="45"/>
  <c r="M34" i="45"/>
  <c r="I39" i="45"/>
  <c r="N53" i="45"/>
  <c r="N54" i="45"/>
  <c r="I55" i="45"/>
  <c r="P57" i="45"/>
  <c r="N57" i="45"/>
  <c r="O57" i="45"/>
  <c r="M57" i="45"/>
  <c r="L57" i="45"/>
  <c r="Q63" i="45"/>
  <c r="O56" i="45"/>
  <c r="M56" i="45"/>
  <c r="N56" i="45"/>
  <c r="L56" i="45"/>
  <c r="O34" i="45"/>
  <c r="L35" i="45"/>
  <c r="R37" i="45"/>
  <c r="O38" i="45"/>
  <c r="J39" i="45"/>
  <c r="K42" i="45"/>
  <c r="R47" i="45"/>
  <c r="P48" i="45"/>
  <c r="O53" i="45"/>
  <c r="O54" i="45"/>
  <c r="J55" i="45"/>
  <c r="Q57" i="45"/>
  <c r="K58" i="45"/>
  <c r="R63" i="45"/>
  <c r="M38" i="45"/>
  <c r="L38" i="45"/>
  <c r="R38" i="45"/>
  <c r="J38" i="45"/>
  <c r="N47" i="45"/>
  <c r="L47" i="45"/>
  <c r="M47" i="45"/>
  <c r="K47" i="45"/>
  <c r="L61" i="45"/>
  <c r="R61" i="45"/>
  <c r="J61" i="45"/>
  <c r="K61" i="45"/>
  <c r="Q61" i="45"/>
  <c r="I61" i="45"/>
  <c r="M35" i="45"/>
  <c r="P38" i="45"/>
  <c r="O39" i="45"/>
  <c r="L42" i="45"/>
  <c r="O55" i="45"/>
  <c r="I56" i="45"/>
  <c r="R57" i="45"/>
  <c r="L58" i="45"/>
  <c r="N39" i="45"/>
  <c r="L39" i="45"/>
  <c r="M39" i="45"/>
  <c r="K39" i="45"/>
  <c r="L53" i="45"/>
  <c r="R53" i="45"/>
  <c r="J53" i="45"/>
  <c r="K53" i="45"/>
  <c r="Q53" i="45"/>
  <c r="I53" i="45"/>
  <c r="M62" i="45"/>
  <c r="K62" i="45"/>
  <c r="L62" i="45"/>
  <c r="R62" i="45"/>
  <c r="J62" i="45"/>
  <c r="Q39" i="45"/>
  <c r="N46" i="45"/>
  <c r="I47" i="45"/>
  <c r="K56" i="45"/>
  <c r="N61" i="45"/>
  <c r="N62" i="45"/>
  <c r="L45" i="45"/>
  <c r="R45" i="45"/>
  <c r="J45" i="45"/>
  <c r="K45" i="45"/>
  <c r="Q45" i="45"/>
  <c r="I45" i="45"/>
  <c r="M54" i="45"/>
  <c r="K54" i="45"/>
  <c r="L54" i="45"/>
  <c r="R54" i="45"/>
  <c r="J54" i="45"/>
  <c r="N63" i="45"/>
  <c r="L63" i="45"/>
  <c r="M63" i="45"/>
  <c r="K63" i="45"/>
  <c r="P45" i="45"/>
  <c r="K60" i="45"/>
  <c r="Q60" i="45"/>
  <c r="I60" i="45"/>
  <c r="R60" i="45"/>
  <c r="J60" i="45"/>
  <c r="P60" i="45"/>
  <c r="O60" i="45"/>
  <c r="O63" i="45"/>
  <c r="I54" i="45"/>
  <c r="P63" i="45"/>
  <c r="L37" i="45"/>
  <c r="K37" i="45"/>
  <c r="Q37" i="45"/>
  <c r="I37" i="45"/>
  <c r="N55" i="45"/>
  <c r="L55" i="45"/>
  <c r="M55" i="45"/>
  <c r="K55" i="45"/>
  <c r="Q34" i="45"/>
  <c r="I34" i="45"/>
  <c r="P34" i="45"/>
  <c r="N34" i="45"/>
  <c r="O48" i="45"/>
  <c r="M48" i="45"/>
  <c r="N48" i="45"/>
  <c r="L48" i="45"/>
  <c r="R35" i="45"/>
  <c r="J35" i="45"/>
  <c r="Q35" i="45"/>
  <c r="I35" i="45"/>
  <c r="O35" i="45"/>
  <c r="N35" i="45"/>
  <c r="P39" i="45"/>
  <c r="Q42" i="45"/>
  <c r="I42" i="45"/>
  <c r="O42" i="45"/>
  <c r="P42" i="45"/>
  <c r="N42" i="45"/>
  <c r="M42" i="45"/>
  <c r="M45" i="45"/>
  <c r="I46" i="45"/>
  <c r="R48" i="45"/>
  <c r="Q54" i="45"/>
  <c r="P55" i="45"/>
  <c r="Q58" i="45"/>
  <c r="I58" i="45"/>
  <c r="O58" i="45"/>
  <c r="P58" i="45"/>
  <c r="N58" i="45"/>
  <c r="M58" i="45"/>
  <c r="L60" i="45"/>
  <c r="M61" i="45"/>
  <c r="I62" i="45"/>
  <c r="J34" i="45"/>
  <c r="M37" i="45"/>
  <c r="O45" i="45"/>
  <c r="O46" i="45"/>
  <c r="R55" i="45"/>
  <c r="P56" i="45"/>
  <c r="I57" i="45"/>
  <c r="N60" i="45"/>
  <c r="J63" i="45"/>
  <c r="Q50" i="44"/>
  <c r="K50" i="44"/>
  <c r="K42" i="44"/>
  <c r="K34" i="44"/>
  <c r="K58" i="44"/>
  <c r="I48" i="44"/>
  <c r="I40" i="44"/>
  <c r="M44" i="44"/>
  <c r="L37" i="44"/>
  <c r="Q37" i="44"/>
  <c r="K37" i="44"/>
  <c r="R37" i="44"/>
  <c r="J37" i="44"/>
  <c r="O37" i="44"/>
  <c r="M37" i="44"/>
  <c r="I37" i="44"/>
  <c r="P37" i="44"/>
  <c r="P41" i="44"/>
  <c r="L41" i="44"/>
  <c r="K41" i="44"/>
  <c r="O41" i="44"/>
  <c r="M41" i="44"/>
  <c r="N41" i="44"/>
  <c r="Q41" i="44"/>
  <c r="I41" i="44"/>
  <c r="L45" i="44"/>
  <c r="Q45" i="44"/>
  <c r="K45" i="44"/>
  <c r="R45" i="44"/>
  <c r="J45" i="44"/>
  <c r="I45" i="44"/>
  <c r="M45" i="44"/>
  <c r="P45" i="44"/>
  <c r="O45" i="44"/>
  <c r="P49" i="44"/>
  <c r="L49" i="44"/>
  <c r="O49" i="44"/>
  <c r="N49" i="44"/>
  <c r="M49" i="44"/>
  <c r="R49" i="44"/>
  <c r="J49" i="44"/>
  <c r="Q49" i="44"/>
  <c r="I49" i="44"/>
  <c r="K49" i="44"/>
  <c r="L53" i="44"/>
  <c r="K53" i="44"/>
  <c r="Q53" i="44"/>
  <c r="O53" i="44"/>
  <c r="N53" i="44"/>
  <c r="R53" i="44"/>
  <c r="J53" i="44"/>
  <c r="P53" i="44"/>
  <c r="M53" i="44"/>
  <c r="I53" i="44"/>
  <c r="P57" i="44"/>
  <c r="R57" i="44"/>
  <c r="O57" i="44"/>
  <c r="K57" i="44"/>
  <c r="N57" i="44"/>
  <c r="M57" i="44"/>
  <c r="L57" i="44"/>
  <c r="J57" i="44"/>
  <c r="Q57" i="44"/>
  <c r="I57" i="44"/>
  <c r="L61" i="44"/>
  <c r="Q61" i="44"/>
  <c r="K61" i="44"/>
  <c r="R61" i="44"/>
  <c r="J61" i="44"/>
  <c r="P61" i="44"/>
  <c r="O61" i="44"/>
  <c r="N61" i="44"/>
  <c r="M61" i="44"/>
  <c r="I61" i="44"/>
  <c r="N45" i="44"/>
  <c r="J41" i="44"/>
  <c r="R43" i="44"/>
  <c r="J43" i="44"/>
  <c r="M43" i="44"/>
  <c r="Q43" i="44"/>
  <c r="I43" i="44"/>
  <c r="P43" i="44"/>
  <c r="K43" i="44"/>
  <c r="O43" i="44"/>
  <c r="N43" i="44"/>
  <c r="M38" i="44"/>
  <c r="L38" i="44"/>
  <c r="J38" i="44"/>
  <c r="I38" i="44"/>
  <c r="K38" i="44"/>
  <c r="Q38" i="44"/>
  <c r="P38" i="44"/>
  <c r="N38" i="44"/>
  <c r="R38" i="44"/>
  <c r="M46" i="44"/>
  <c r="L46" i="44"/>
  <c r="R46" i="44"/>
  <c r="I46" i="44"/>
  <c r="P46" i="44"/>
  <c r="K46" i="44"/>
  <c r="J46" i="44"/>
  <c r="Q46" i="44"/>
  <c r="N46" i="44"/>
  <c r="M54" i="44"/>
  <c r="R54" i="44"/>
  <c r="L54" i="44"/>
  <c r="I54" i="44"/>
  <c r="K54" i="44"/>
  <c r="J54" i="44"/>
  <c r="O54" i="44"/>
  <c r="N54" i="44"/>
  <c r="Q54" i="44"/>
  <c r="P54" i="44"/>
  <c r="M62" i="44"/>
  <c r="P62" i="44"/>
  <c r="L62" i="44"/>
  <c r="I62" i="44"/>
  <c r="K62" i="44"/>
  <c r="R62" i="44"/>
  <c r="N62" i="44"/>
  <c r="J62" i="44"/>
  <c r="Q62" i="44"/>
  <c r="O62" i="44"/>
  <c r="N39" i="44"/>
  <c r="I39" i="44"/>
  <c r="M39" i="44"/>
  <c r="J39" i="44"/>
  <c r="Q39" i="44"/>
  <c r="L39" i="44"/>
  <c r="K39" i="44"/>
  <c r="O39" i="44"/>
  <c r="R39" i="44"/>
  <c r="N47" i="44"/>
  <c r="R47" i="44"/>
  <c r="M47" i="44"/>
  <c r="J47" i="44"/>
  <c r="L47" i="44"/>
  <c r="O47" i="44"/>
  <c r="K47" i="44"/>
  <c r="Q47" i="44"/>
  <c r="I47" i="44"/>
  <c r="N55" i="44"/>
  <c r="R55" i="44"/>
  <c r="M55" i="44"/>
  <c r="I55" i="44"/>
  <c r="P55" i="44"/>
  <c r="L55" i="44"/>
  <c r="K55" i="44"/>
  <c r="J55" i="44"/>
  <c r="O55" i="44"/>
  <c r="Q55" i="44"/>
  <c r="N63" i="44"/>
  <c r="J63" i="44"/>
  <c r="M63" i="44"/>
  <c r="K63" i="44"/>
  <c r="Q63" i="44"/>
  <c r="L63" i="44"/>
  <c r="R63" i="44"/>
  <c r="P63" i="44"/>
  <c r="O63" i="44"/>
  <c r="I63" i="44"/>
  <c r="N37" i="44"/>
  <c r="R35" i="44"/>
  <c r="J35" i="44"/>
  <c r="Q35" i="44"/>
  <c r="I35" i="44"/>
  <c r="N35" i="44"/>
  <c r="M35" i="44"/>
  <c r="P35" i="44"/>
  <c r="K35" i="44"/>
  <c r="O35" i="44"/>
  <c r="O46" i="44"/>
  <c r="K36" i="44"/>
  <c r="P36" i="44"/>
  <c r="R36" i="44"/>
  <c r="J36" i="44"/>
  <c r="O36" i="44"/>
  <c r="Q36" i="44"/>
  <c r="I36" i="44"/>
  <c r="N36" i="44"/>
  <c r="L36" i="44"/>
  <c r="O40" i="44"/>
  <c r="K40" i="44"/>
  <c r="N40" i="44"/>
  <c r="L40" i="44"/>
  <c r="R40" i="44"/>
  <c r="M40" i="44"/>
  <c r="J40" i="44"/>
  <c r="P40" i="44"/>
  <c r="K44" i="44"/>
  <c r="R44" i="44"/>
  <c r="J44" i="44"/>
  <c r="O44" i="44"/>
  <c r="Q44" i="44"/>
  <c r="I44" i="44"/>
  <c r="L44" i="44"/>
  <c r="P44" i="44"/>
  <c r="N44" i="44"/>
  <c r="O48" i="44"/>
  <c r="N48" i="44"/>
  <c r="J48" i="44"/>
  <c r="M48" i="44"/>
  <c r="L48" i="44"/>
  <c r="P48" i="44"/>
  <c r="K48" i="44"/>
  <c r="R48" i="44"/>
  <c r="K52" i="44"/>
  <c r="R52" i="44"/>
  <c r="J52" i="44"/>
  <c r="N52" i="44"/>
  <c r="M52" i="44"/>
  <c r="Q52" i="44"/>
  <c r="I52" i="44"/>
  <c r="P52" i="44"/>
  <c r="O52" i="44"/>
  <c r="L52" i="44"/>
  <c r="O56" i="44"/>
  <c r="J56" i="44"/>
  <c r="N56" i="44"/>
  <c r="M56" i="44"/>
  <c r="L56" i="44"/>
  <c r="K56" i="44"/>
  <c r="Q56" i="44"/>
  <c r="I56" i="44"/>
  <c r="P56" i="44"/>
  <c r="R56" i="44"/>
  <c r="K60" i="44"/>
  <c r="R60" i="44"/>
  <c r="J60" i="44"/>
  <c r="Q60" i="44"/>
  <c r="I60" i="44"/>
  <c r="O60" i="44"/>
  <c r="N60" i="44"/>
  <c r="M60" i="44"/>
  <c r="L60" i="44"/>
  <c r="P60" i="44"/>
  <c r="P39" i="44"/>
  <c r="L43" i="44"/>
  <c r="L59" i="44"/>
  <c r="L50" i="44"/>
  <c r="L58" i="44"/>
  <c r="J34" i="44"/>
  <c r="R34" i="44"/>
  <c r="J42" i="44"/>
  <c r="R42" i="44"/>
  <c r="J50" i="44"/>
  <c r="R50" i="44"/>
  <c r="K51" i="44"/>
  <c r="J58" i="44"/>
  <c r="R58" i="44"/>
  <c r="K59" i="44"/>
  <c r="M59" i="44"/>
  <c r="M58" i="44"/>
  <c r="N59" i="44"/>
  <c r="N50" i="44"/>
  <c r="O34" i="44"/>
  <c r="O42" i="44"/>
  <c r="O50" i="44"/>
  <c r="P51" i="44"/>
  <c r="O58" i="44"/>
  <c r="P59" i="44"/>
  <c r="L42" i="44"/>
  <c r="M34" i="44"/>
  <c r="M50" i="44"/>
  <c r="N51" i="44"/>
  <c r="N42" i="44"/>
  <c r="O51" i="44"/>
  <c r="P34" i="44"/>
  <c r="P42" i="44"/>
  <c r="P50" i="44"/>
  <c r="I51" i="44"/>
  <c r="Q51" i="44"/>
  <c r="P58" i="44"/>
  <c r="I59" i="44"/>
  <c r="Q59" i="44"/>
  <c r="L51" i="44"/>
  <c r="L34" i="44"/>
  <c r="M51" i="44"/>
  <c r="M42" i="44"/>
  <c r="N34" i="44"/>
  <c r="N58" i="44"/>
  <c r="O59" i="44"/>
  <c r="I34" i="44"/>
  <c r="I42" i="44"/>
  <c r="I50" i="44"/>
  <c r="J51" i="44"/>
  <c r="I58" i="44"/>
  <c r="J59" i="44"/>
  <c r="K39" i="42"/>
  <c r="O39" i="42"/>
  <c r="N54" i="42"/>
  <c r="R54" i="42"/>
  <c r="Q47" i="42"/>
  <c r="I37" i="42"/>
  <c r="J54" i="42"/>
  <c r="K47" i="42"/>
  <c r="O59" i="42"/>
  <c r="N53" i="42"/>
  <c r="M53" i="42"/>
  <c r="I53" i="42"/>
  <c r="J58" i="42"/>
  <c r="L58" i="42"/>
  <c r="K58" i="42"/>
  <c r="R42" i="42"/>
  <c r="J42" i="42"/>
  <c r="M43" i="42"/>
  <c r="N43" i="42"/>
  <c r="O43" i="42"/>
  <c r="L50" i="42"/>
  <c r="K50" i="42"/>
  <c r="J50" i="42"/>
  <c r="I45" i="42"/>
  <c r="P55" i="42"/>
  <c r="Q63" i="42"/>
  <c r="K41" i="42"/>
  <c r="M45" i="42"/>
  <c r="I54" i="42"/>
  <c r="Q55" i="42"/>
  <c r="R38" i="42"/>
  <c r="Q40" i="42"/>
  <c r="L41" i="42"/>
  <c r="R58" i="42"/>
  <c r="J62" i="42"/>
  <c r="Q46" i="42"/>
  <c r="P38" i="42"/>
  <c r="L42" i="42"/>
  <c r="J55" i="42"/>
  <c r="R63" i="42"/>
  <c r="K60" i="42"/>
  <c r="R60" i="42"/>
  <c r="J60" i="42"/>
  <c r="Q60" i="42"/>
  <c r="I60" i="42"/>
  <c r="M60" i="42"/>
  <c r="L60" i="42"/>
  <c r="P60" i="42"/>
  <c r="O60" i="42"/>
  <c r="N60" i="42"/>
  <c r="R51" i="42"/>
  <c r="J51" i="42"/>
  <c r="Q51" i="42"/>
  <c r="I51" i="42"/>
  <c r="P51" i="42"/>
  <c r="M51" i="42"/>
  <c r="L51" i="42"/>
  <c r="K51" i="42"/>
  <c r="O51" i="42"/>
  <c r="N51" i="42"/>
  <c r="P57" i="42"/>
  <c r="O57" i="42"/>
  <c r="N57" i="42"/>
  <c r="K57" i="42"/>
  <c r="J57" i="42"/>
  <c r="I57" i="42"/>
  <c r="R57" i="42"/>
  <c r="L57" i="42"/>
  <c r="Q57" i="42"/>
  <c r="M57" i="42"/>
  <c r="K44" i="42"/>
  <c r="R44" i="42"/>
  <c r="J44" i="42"/>
  <c r="Q44" i="42"/>
  <c r="I44" i="42"/>
  <c r="P44" i="42"/>
  <c r="O44" i="42"/>
  <c r="N44" i="42"/>
  <c r="L44" i="42"/>
  <c r="M44" i="42"/>
  <c r="P49" i="42"/>
  <c r="O49" i="42"/>
  <c r="N49" i="42"/>
  <c r="J49" i="42"/>
  <c r="I49" i="42"/>
  <c r="Q49" i="42"/>
  <c r="R49" i="42"/>
  <c r="K49" i="42"/>
  <c r="M49" i="42"/>
  <c r="L49" i="42"/>
  <c r="O48" i="42"/>
  <c r="N48" i="42"/>
  <c r="M48" i="42"/>
  <c r="Q48" i="42"/>
  <c r="P48" i="42"/>
  <c r="L48" i="42"/>
  <c r="J48" i="42"/>
  <c r="K48" i="42"/>
  <c r="R48" i="42"/>
  <c r="I48" i="42"/>
  <c r="L34" i="42"/>
  <c r="K34" i="42"/>
  <c r="J34" i="42"/>
  <c r="R34" i="42"/>
  <c r="K52" i="42"/>
  <c r="R52" i="42"/>
  <c r="J52" i="42"/>
  <c r="Q52" i="42"/>
  <c r="I52" i="42"/>
  <c r="L52" i="42"/>
  <c r="P52" i="42"/>
  <c r="I56" i="42"/>
  <c r="N39" i="42"/>
  <c r="M39" i="42"/>
  <c r="L39" i="42"/>
  <c r="I39" i="42"/>
  <c r="R39" i="42"/>
  <c r="Q39" i="42"/>
  <c r="R35" i="42"/>
  <c r="J35" i="42"/>
  <c r="Q35" i="42"/>
  <c r="I35" i="42"/>
  <c r="P35" i="42"/>
  <c r="K35" i="42"/>
  <c r="O35" i="42"/>
  <c r="I46" i="42"/>
  <c r="O47" i="42"/>
  <c r="O40" i="42"/>
  <c r="N40" i="42"/>
  <c r="M40" i="42"/>
  <c r="P40" i="42"/>
  <c r="L40" i="42"/>
  <c r="K40" i="42"/>
  <c r="J40" i="42"/>
  <c r="O45" i="42"/>
  <c r="R59" i="42"/>
  <c r="J59" i="42"/>
  <c r="Q59" i="42"/>
  <c r="I59" i="42"/>
  <c r="P59" i="42"/>
  <c r="N59" i="42"/>
  <c r="M59" i="42"/>
  <c r="L59" i="42"/>
  <c r="K59" i="42"/>
  <c r="J39" i="42"/>
  <c r="I40" i="42"/>
  <c r="K36" i="42"/>
  <c r="R36" i="42"/>
  <c r="J36" i="42"/>
  <c r="Q36" i="42"/>
  <c r="I36" i="42"/>
  <c r="P36" i="42"/>
  <c r="O36" i="42"/>
  <c r="O56" i="42"/>
  <c r="N56" i="42"/>
  <c r="M56" i="42"/>
  <c r="R56" i="42"/>
  <c r="Q56" i="42"/>
  <c r="P56" i="42"/>
  <c r="K56" i="42"/>
  <c r="L56" i="42"/>
  <c r="L61" i="42"/>
  <c r="K61" i="42"/>
  <c r="R61" i="42"/>
  <c r="J61" i="42"/>
  <c r="I61" i="42"/>
  <c r="Q61" i="42"/>
  <c r="P61" i="42"/>
  <c r="N61" i="42"/>
  <c r="P41" i="42"/>
  <c r="O41" i="42"/>
  <c r="N41" i="42"/>
  <c r="I41" i="42"/>
  <c r="R41" i="42"/>
  <c r="Q41" i="42"/>
  <c r="M41" i="42"/>
  <c r="R43" i="42"/>
  <c r="J43" i="42"/>
  <c r="Q43" i="42"/>
  <c r="I43" i="42"/>
  <c r="P43" i="42"/>
  <c r="L43" i="42"/>
  <c r="K43" i="42"/>
  <c r="M52" i="42"/>
  <c r="O61" i="42"/>
  <c r="L37" i="42"/>
  <c r="K37" i="42"/>
  <c r="R37" i="42"/>
  <c r="J37" i="42"/>
  <c r="Q37" i="42"/>
  <c r="P37" i="42"/>
  <c r="O37" i="42"/>
  <c r="N37" i="42"/>
  <c r="N47" i="42"/>
  <c r="M47" i="42"/>
  <c r="L47" i="42"/>
  <c r="J47" i="42"/>
  <c r="I47" i="42"/>
  <c r="R47" i="42"/>
  <c r="M62" i="42"/>
  <c r="L62" i="42"/>
  <c r="K62" i="42"/>
  <c r="R62" i="42"/>
  <c r="Q62" i="42"/>
  <c r="P62" i="42"/>
  <c r="O62" i="42"/>
  <c r="N62" i="42"/>
  <c r="L35" i="42"/>
  <c r="L36" i="42"/>
  <c r="M37" i="42"/>
  <c r="K42" i="42"/>
  <c r="O46" i="42"/>
  <c r="N46" i="42"/>
  <c r="J46" i="42"/>
  <c r="N52" i="42"/>
  <c r="M38" i="42"/>
  <c r="L38" i="42"/>
  <c r="K38" i="42"/>
  <c r="O38" i="42"/>
  <c r="N38" i="42"/>
  <c r="J38" i="42"/>
  <c r="I38" i="42"/>
  <c r="L53" i="42"/>
  <c r="K53" i="42"/>
  <c r="R53" i="42"/>
  <c r="J53" i="42"/>
  <c r="Q53" i="42"/>
  <c r="O53" i="42"/>
  <c r="P53" i="42"/>
  <c r="N34" i="42"/>
  <c r="M35" i="42"/>
  <c r="M36" i="42"/>
  <c r="O52" i="42"/>
  <c r="Q58" i="42"/>
  <c r="I58" i="42"/>
  <c r="P58" i="42"/>
  <c r="O58" i="42"/>
  <c r="M58" i="42"/>
  <c r="R55" i="42"/>
  <c r="L45" i="42"/>
  <c r="K45" i="42"/>
  <c r="R45" i="42"/>
  <c r="J45" i="42"/>
  <c r="M54" i="42"/>
  <c r="L54" i="42"/>
  <c r="K54" i="42"/>
  <c r="N63" i="42"/>
  <c r="M63" i="42"/>
  <c r="L63" i="42"/>
  <c r="K63" i="42"/>
  <c r="P45" i="42"/>
  <c r="Q50" i="42"/>
  <c r="I50" i="42"/>
  <c r="P50" i="42"/>
  <c r="O50" i="42"/>
  <c r="M50" i="42"/>
  <c r="O54" i="42"/>
  <c r="I55" i="42"/>
  <c r="N58" i="42"/>
  <c r="J63" i="42"/>
  <c r="Q42" i="42"/>
  <c r="I42" i="42"/>
  <c r="P42" i="42"/>
  <c r="O42" i="42"/>
  <c r="M42" i="42"/>
  <c r="Q45" i="42"/>
  <c r="N50" i="42"/>
  <c r="P54" i="42"/>
  <c r="O63" i="42"/>
  <c r="M46" i="42"/>
  <c r="L46" i="42"/>
  <c r="K46" i="42"/>
  <c r="N55" i="42"/>
  <c r="M55" i="42"/>
  <c r="L55" i="42"/>
  <c r="Q34" i="42"/>
  <c r="I34" i="42"/>
  <c r="P34" i="42"/>
  <c r="O34" i="42"/>
  <c r="M34" i="42"/>
  <c r="N42" i="42"/>
  <c r="P46" i="42"/>
  <c r="R50" i="42"/>
  <c r="Q54" i="42"/>
  <c r="K55" i="42"/>
  <c r="P63" i="42"/>
  <c r="J53" i="41"/>
  <c r="R61" i="41"/>
  <c r="I52" i="41"/>
  <c r="J36" i="41"/>
  <c r="I53" i="41"/>
  <c r="J43" i="41"/>
  <c r="O43" i="41"/>
  <c r="I43" i="41"/>
  <c r="Q43" i="41"/>
  <c r="P43" i="41"/>
  <c r="K38" i="41"/>
  <c r="L38" i="41"/>
  <c r="K36" i="41"/>
  <c r="K39" i="41"/>
  <c r="O42" i="41"/>
  <c r="Q44" i="41"/>
  <c r="K45" i="41"/>
  <c r="J52" i="41"/>
  <c r="P59" i="41"/>
  <c r="L39" i="41"/>
  <c r="R44" i="41"/>
  <c r="Q45" i="41"/>
  <c r="N49" i="41"/>
  <c r="I61" i="41"/>
  <c r="L48" i="41"/>
  <c r="J60" i="41"/>
  <c r="J44" i="41"/>
  <c r="I45" i="41"/>
  <c r="O50" i="41"/>
  <c r="Q40" i="41"/>
  <c r="I40" i="41"/>
  <c r="O40" i="41"/>
  <c r="P40" i="41"/>
  <c r="K40" i="41"/>
  <c r="R40" i="41"/>
  <c r="J40" i="41"/>
  <c r="N40" i="41"/>
  <c r="M40" i="41"/>
  <c r="L40" i="41"/>
  <c r="P47" i="41"/>
  <c r="N47" i="41"/>
  <c r="O47" i="41"/>
  <c r="R47" i="41"/>
  <c r="J47" i="41"/>
  <c r="Q47" i="41"/>
  <c r="I47" i="41"/>
  <c r="M47" i="41"/>
  <c r="K47" i="41"/>
  <c r="L47" i="41"/>
  <c r="K34" i="41"/>
  <c r="R34" i="41"/>
  <c r="J34" i="41"/>
  <c r="M34" i="41"/>
  <c r="O34" i="41"/>
  <c r="L34" i="41"/>
  <c r="I34" i="41"/>
  <c r="N34" i="41"/>
  <c r="P34" i="41"/>
  <c r="P55" i="41"/>
  <c r="N55" i="41"/>
  <c r="O55" i="41"/>
  <c r="R55" i="41"/>
  <c r="J55" i="41"/>
  <c r="Q55" i="41"/>
  <c r="I55" i="41"/>
  <c r="L55" i="41"/>
  <c r="K55" i="41"/>
  <c r="M55" i="41"/>
  <c r="N37" i="41"/>
  <c r="M37" i="41"/>
  <c r="P37" i="41"/>
  <c r="O37" i="41"/>
  <c r="K37" i="41"/>
  <c r="I37" i="41"/>
  <c r="J37" i="41"/>
  <c r="Q37" i="41"/>
  <c r="L37" i="41"/>
  <c r="R37" i="41"/>
  <c r="O46" i="41"/>
  <c r="M46" i="41"/>
  <c r="N46" i="41"/>
  <c r="Q46" i="41"/>
  <c r="I46" i="41"/>
  <c r="P46" i="41"/>
  <c r="R46" i="41"/>
  <c r="K46" i="41"/>
  <c r="L46" i="41"/>
  <c r="J46" i="41"/>
  <c r="Q56" i="41"/>
  <c r="I56" i="41"/>
  <c r="O56" i="41"/>
  <c r="P56" i="41"/>
  <c r="K56" i="41"/>
  <c r="R56" i="41"/>
  <c r="J56" i="41"/>
  <c r="M56" i="41"/>
  <c r="L56" i="41"/>
  <c r="N56" i="41"/>
  <c r="O62" i="41"/>
  <c r="M62" i="41"/>
  <c r="N62" i="41"/>
  <c r="Q62" i="41"/>
  <c r="I62" i="41"/>
  <c r="P62" i="41"/>
  <c r="K62" i="41"/>
  <c r="J62" i="41"/>
  <c r="R62" i="41"/>
  <c r="L62" i="41"/>
  <c r="L51" i="41"/>
  <c r="R51" i="41"/>
  <c r="J51" i="41"/>
  <c r="K51" i="41"/>
  <c r="N51" i="41"/>
  <c r="M51" i="41"/>
  <c r="P63" i="41"/>
  <c r="N63" i="41"/>
  <c r="O63" i="41"/>
  <c r="R63" i="41"/>
  <c r="J63" i="41"/>
  <c r="Q63" i="41"/>
  <c r="I63" i="41"/>
  <c r="R41" i="41"/>
  <c r="J41" i="41"/>
  <c r="P41" i="41"/>
  <c r="Q41" i="41"/>
  <c r="I41" i="41"/>
  <c r="L41" i="41"/>
  <c r="K41" i="41"/>
  <c r="R57" i="41"/>
  <c r="J57" i="41"/>
  <c r="P57" i="41"/>
  <c r="Q57" i="41"/>
  <c r="I57" i="41"/>
  <c r="L57" i="41"/>
  <c r="K57" i="41"/>
  <c r="Q35" i="41"/>
  <c r="N41" i="41"/>
  <c r="N50" i="41"/>
  <c r="O51" i="41"/>
  <c r="I60" i="41"/>
  <c r="K42" i="41"/>
  <c r="Q42" i="41"/>
  <c r="I42" i="41"/>
  <c r="R42" i="41"/>
  <c r="J42" i="41"/>
  <c r="M42" i="41"/>
  <c r="L42" i="41"/>
  <c r="K58" i="41"/>
  <c r="Q58" i="41"/>
  <c r="I58" i="41"/>
  <c r="R58" i="41"/>
  <c r="J58" i="41"/>
  <c r="M58" i="41"/>
  <c r="L58" i="41"/>
  <c r="N36" i="41"/>
  <c r="O41" i="41"/>
  <c r="M49" i="41"/>
  <c r="P51" i="41"/>
  <c r="P52" i="41"/>
  <c r="M44" i="41"/>
  <c r="K44" i="41"/>
  <c r="L44" i="41"/>
  <c r="O44" i="41"/>
  <c r="N44" i="41"/>
  <c r="K50" i="41"/>
  <c r="Q50" i="41"/>
  <c r="I50" i="41"/>
  <c r="R50" i="41"/>
  <c r="J50" i="41"/>
  <c r="M50" i="41"/>
  <c r="L50" i="41"/>
  <c r="M60" i="41"/>
  <c r="K60" i="41"/>
  <c r="L60" i="41"/>
  <c r="O60" i="41"/>
  <c r="N60" i="41"/>
  <c r="M35" i="41"/>
  <c r="J38" i="41"/>
  <c r="Q48" i="41"/>
  <c r="I48" i="41"/>
  <c r="O48" i="41"/>
  <c r="P48" i="41"/>
  <c r="K48" i="41"/>
  <c r="R48" i="41"/>
  <c r="J48" i="41"/>
  <c r="O54" i="41"/>
  <c r="M54" i="41"/>
  <c r="N54" i="41"/>
  <c r="Q54" i="41"/>
  <c r="I54" i="41"/>
  <c r="P54" i="41"/>
  <c r="R54" i="41"/>
  <c r="L63" i="41"/>
  <c r="N45" i="41"/>
  <c r="L45" i="41"/>
  <c r="M45" i="41"/>
  <c r="P45" i="41"/>
  <c r="O45" i="41"/>
  <c r="N61" i="41"/>
  <c r="L61" i="41"/>
  <c r="M61" i="41"/>
  <c r="P61" i="41"/>
  <c r="O61" i="41"/>
  <c r="O35" i="41"/>
  <c r="I36" i="41"/>
  <c r="N42" i="41"/>
  <c r="I44" i="41"/>
  <c r="M63" i="41"/>
  <c r="P60" i="41"/>
  <c r="L59" i="41"/>
  <c r="R59" i="41"/>
  <c r="J59" i="41"/>
  <c r="K59" i="41"/>
  <c r="N59" i="41"/>
  <c r="M59" i="41"/>
  <c r="R45" i="41"/>
  <c r="M48" i="41"/>
  <c r="K54" i="41"/>
  <c r="N57" i="41"/>
  <c r="P58" i="41"/>
  <c r="Q59" i="41"/>
  <c r="Q60" i="41"/>
  <c r="K61" i="41"/>
  <c r="L35" i="41"/>
  <c r="K35" i="41"/>
  <c r="N35" i="41"/>
  <c r="P35" i="41"/>
  <c r="I51" i="41"/>
  <c r="O38" i="41"/>
  <c r="N38" i="41"/>
  <c r="Q38" i="41"/>
  <c r="I38" i="41"/>
  <c r="P38" i="41"/>
  <c r="M38" i="41"/>
  <c r="I59" i="41"/>
  <c r="M36" i="41"/>
  <c r="L36" i="41"/>
  <c r="O36" i="41"/>
  <c r="M52" i="41"/>
  <c r="K52" i="41"/>
  <c r="L52" i="41"/>
  <c r="O52" i="41"/>
  <c r="N52" i="41"/>
  <c r="R35" i="41"/>
  <c r="R38" i="41"/>
  <c r="N58" i="41"/>
  <c r="O59" i="41"/>
  <c r="N53" i="41"/>
  <c r="L53" i="41"/>
  <c r="M53" i="41"/>
  <c r="P53" i="41"/>
  <c r="O53" i="41"/>
  <c r="P36" i="41"/>
  <c r="P39" i="41"/>
  <c r="O39" i="41"/>
  <c r="R39" i="41"/>
  <c r="J39" i="41"/>
  <c r="Q39" i="41"/>
  <c r="I39" i="41"/>
  <c r="N39" i="41"/>
  <c r="P50" i="41"/>
  <c r="Q51" i="41"/>
  <c r="Q52" i="41"/>
  <c r="K53" i="41"/>
  <c r="M57" i="41"/>
  <c r="O58" i="41"/>
  <c r="L43" i="41"/>
  <c r="R43" i="41"/>
  <c r="K43" i="41"/>
  <c r="N43" i="41"/>
  <c r="M43" i="41"/>
  <c r="R49" i="41"/>
  <c r="J49" i="41"/>
  <c r="P49" i="41"/>
  <c r="Q49" i="41"/>
  <c r="I49" i="41"/>
  <c r="L49" i="41"/>
  <c r="K49" i="41"/>
  <c r="J35" i="41"/>
  <c r="R36" i="41"/>
  <c r="N48" i="41"/>
  <c r="R53" i="41"/>
  <c r="L54" i="41"/>
  <c r="O57" i="41"/>
  <c r="R60" i="41"/>
  <c r="Q61" i="41"/>
  <c r="K63" i="41"/>
  <c r="O43" i="40"/>
  <c r="K38" i="40"/>
  <c r="L38" i="40"/>
  <c r="O59" i="40"/>
  <c r="O35" i="40"/>
  <c r="R50" i="40"/>
  <c r="N50" i="40"/>
  <c r="O50" i="40"/>
  <c r="P60" i="40"/>
  <c r="Q60" i="40"/>
  <c r="P35" i="40"/>
  <c r="K45" i="40"/>
  <c r="R45" i="40"/>
  <c r="M49" i="40"/>
  <c r="I51" i="40"/>
  <c r="J53" i="40"/>
  <c r="K59" i="40"/>
  <c r="N34" i="40"/>
  <c r="O34" i="40"/>
  <c r="I45" i="40"/>
  <c r="J45" i="40"/>
  <c r="P51" i="40"/>
  <c r="K61" i="40"/>
  <c r="I35" i="40"/>
  <c r="J37" i="40"/>
  <c r="K43" i="40"/>
  <c r="K51" i="40"/>
  <c r="K54" i="40"/>
  <c r="J61" i="40"/>
  <c r="K35" i="40"/>
  <c r="O51" i="40"/>
  <c r="M46" i="40"/>
  <c r="Q46" i="40"/>
  <c r="I46" i="40"/>
  <c r="P46" i="40"/>
  <c r="O46" i="40"/>
  <c r="R46" i="40"/>
  <c r="N46" i="40"/>
  <c r="L46" i="40"/>
  <c r="K46" i="40"/>
  <c r="J46" i="40"/>
  <c r="N63" i="40"/>
  <c r="R63" i="40"/>
  <c r="J63" i="40"/>
  <c r="Q63" i="40"/>
  <c r="I63" i="40"/>
  <c r="P63" i="40"/>
  <c r="O63" i="40"/>
  <c r="M63" i="40"/>
  <c r="L63" i="40"/>
  <c r="K63" i="40"/>
  <c r="N39" i="40"/>
  <c r="R39" i="40"/>
  <c r="J39" i="40"/>
  <c r="Q39" i="40"/>
  <c r="I39" i="40"/>
  <c r="P39" i="40"/>
  <c r="K39" i="40"/>
  <c r="O39" i="40"/>
  <c r="M39" i="40"/>
  <c r="L39" i="40"/>
  <c r="M62" i="40"/>
  <c r="Q62" i="40"/>
  <c r="I62" i="40"/>
  <c r="P62" i="40"/>
  <c r="O62" i="40"/>
  <c r="N62" i="40"/>
  <c r="R62" i="40"/>
  <c r="L62" i="40"/>
  <c r="K62" i="40"/>
  <c r="J62" i="40"/>
  <c r="N55" i="40"/>
  <c r="R55" i="40"/>
  <c r="J55" i="40"/>
  <c r="Q55" i="40"/>
  <c r="I55" i="40"/>
  <c r="P55" i="40"/>
  <c r="O55" i="40"/>
  <c r="M55" i="40"/>
  <c r="L55" i="40"/>
  <c r="K55" i="40"/>
  <c r="Q58" i="40"/>
  <c r="I58" i="40"/>
  <c r="M58" i="40"/>
  <c r="L58" i="40"/>
  <c r="K58" i="40"/>
  <c r="K44" i="40"/>
  <c r="O44" i="40"/>
  <c r="N44" i="40"/>
  <c r="M44" i="40"/>
  <c r="P44" i="40"/>
  <c r="R53" i="40"/>
  <c r="K60" i="40"/>
  <c r="O60" i="40"/>
  <c r="N60" i="40"/>
  <c r="M60" i="40"/>
  <c r="L60" i="40"/>
  <c r="L37" i="40"/>
  <c r="P37" i="40"/>
  <c r="O37" i="40"/>
  <c r="N37" i="40"/>
  <c r="L53" i="40"/>
  <c r="P53" i="40"/>
  <c r="O53" i="40"/>
  <c r="N53" i="40"/>
  <c r="P34" i="40"/>
  <c r="I36" i="40"/>
  <c r="M38" i="40"/>
  <c r="Q38" i="40"/>
  <c r="I38" i="40"/>
  <c r="P38" i="40"/>
  <c r="O38" i="40"/>
  <c r="N38" i="40"/>
  <c r="L40" i="40"/>
  <c r="I41" i="40"/>
  <c r="Q44" i="40"/>
  <c r="Q49" i="40"/>
  <c r="P50" i="40"/>
  <c r="I52" i="40"/>
  <c r="M54" i="40"/>
  <c r="Q54" i="40"/>
  <c r="I54" i="40"/>
  <c r="P54" i="40"/>
  <c r="O54" i="40"/>
  <c r="N54" i="40"/>
  <c r="L56" i="40"/>
  <c r="I57" i="40"/>
  <c r="R60" i="40"/>
  <c r="Q61" i="40"/>
  <c r="R43" i="40"/>
  <c r="J43" i="40"/>
  <c r="N43" i="40"/>
  <c r="M43" i="40"/>
  <c r="L43" i="40"/>
  <c r="R59" i="40"/>
  <c r="J59" i="40"/>
  <c r="N59" i="40"/>
  <c r="M59" i="40"/>
  <c r="L59" i="40"/>
  <c r="J36" i="40"/>
  <c r="R38" i="40"/>
  <c r="M40" i="40"/>
  <c r="M41" i="40"/>
  <c r="J42" i="40"/>
  <c r="R44" i="40"/>
  <c r="M45" i="40"/>
  <c r="J52" i="40"/>
  <c r="R54" i="40"/>
  <c r="M56" i="40"/>
  <c r="M57" i="40"/>
  <c r="J58" i="40"/>
  <c r="P49" i="40"/>
  <c r="L49" i="40"/>
  <c r="K49" i="40"/>
  <c r="R49" i="40"/>
  <c r="J49" i="40"/>
  <c r="I37" i="40"/>
  <c r="I43" i="40"/>
  <c r="I53" i="40"/>
  <c r="N58" i="40"/>
  <c r="I59" i="40"/>
  <c r="P41" i="40"/>
  <c r="L41" i="40"/>
  <c r="K41" i="40"/>
  <c r="R41" i="40"/>
  <c r="J41" i="40"/>
  <c r="P57" i="40"/>
  <c r="L57" i="40"/>
  <c r="K57" i="40"/>
  <c r="R57" i="40"/>
  <c r="J57" i="40"/>
  <c r="Q37" i="40"/>
  <c r="N47" i="40"/>
  <c r="R47" i="40"/>
  <c r="J47" i="40"/>
  <c r="Q47" i="40"/>
  <c r="I47" i="40"/>
  <c r="P47" i="40"/>
  <c r="O47" i="40"/>
  <c r="Q53" i="40"/>
  <c r="Q42" i="40"/>
  <c r="I42" i="40"/>
  <c r="M42" i="40"/>
  <c r="L42" i="40"/>
  <c r="K42" i="40"/>
  <c r="R37" i="40"/>
  <c r="O48" i="40"/>
  <c r="K48" i="40"/>
  <c r="R48" i="40"/>
  <c r="J48" i="40"/>
  <c r="Q48" i="40"/>
  <c r="I48" i="40"/>
  <c r="P48" i="40"/>
  <c r="Q34" i="40"/>
  <c r="I34" i="40"/>
  <c r="M34" i="40"/>
  <c r="L34" i="40"/>
  <c r="K34" i="40"/>
  <c r="Q50" i="40"/>
  <c r="I50" i="40"/>
  <c r="M50" i="40"/>
  <c r="L50" i="40"/>
  <c r="K50" i="40"/>
  <c r="K36" i="40"/>
  <c r="O36" i="40"/>
  <c r="N36" i="40"/>
  <c r="M36" i="40"/>
  <c r="P36" i="40"/>
  <c r="O40" i="40"/>
  <c r="K40" i="40"/>
  <c r="R40" i="40"/>
  <c r="J40" i="40"/>
  <c r="Q40" i="40"/>
  <c r="I40" i="40"/>
  <c r="P40" i="40"/>
  <c r="O41" i="40"/>
  <c r="O42" i="40"/>
  <c r="K47" i="40"/>
  <c r="K52" i="40"/>
  <c r="O52" i="40"/>
  <c r="N52" i="40"/>
  <c r="M52" i="40"/>
  <c r="P52" i="40"/>
  <c r="O56" i="40"/>
  <c r="K56" i="40"/>
  <c r="R56" i="40"/>
  <c r="J56" i="40"/>
  <c r="Q56" i="40"/>
  <c r="I56" i="40"/>
  <c r="P56" i="40"/>
  <c r="O57" i="40"/>
  <c r="O58" i="40"/>
  <c r="L45" i="40"/>
  <c r="P45" i="40"/>
  <c r="O45" i="40"/>
  <c r="N45" i="40"/>
  <c r="L61" i="40"/>
  <c r="P61" i="40"/>
  <c r="O61" i="40"/>
  <c r="N61" i="40"/>
  <c r="M61" i="40"/>
  <c r="Q36" i="40"/>
  <c r="K37" i="40"/>
  <c r="Q41" i="40"/>
  <c r="P42" i="40"/>
  <c r="I44" i="40"/>
  <c r="L47" i="40"/>
  <c r="L48" i="40"/>
  <c r="I49" i="40"/>
  <c r="Q52" i="40"/>
  <c r="K53" i="40"/>
  <c r="Q57" i="40"/>
  <c r="P58" i="40"/>
  <c r="I60" i="40"/>
  <c r="R35" i="40"/>
  <c r="J35" i="40"/>
  <c r="N35" i="40"/>
  <c r="M35" i="40"/>
  <c r="L35" i="40"/>
  <c r="R51" i="40"/>
  <c r="J51" i="40"/>
  <c r="N51" i="40"/>
  <c r="M51" i="40"/>
  <c r="L51" i="40"/>
  <c r="J34" i="40"/>
  <c r="R36" i="40"/>
  <c r="M37" i="40"/>
  <c r="J38" i="40"/>
  <c r="R42" i="40"/>
  <c r="P43" i="40"/>
  <c r="J44" i="40"/>
  <c r="M47" i="40"/>
  <c r="M48" i="40"/>
  <c r="J50" i="40"/>
  <c r="R52" i="40"/>
  <c r="M53" i="40"/>
  <c r="J54" i="40"/>
  <c r="R58" i="40"/>
  <c r="P59" i="40"/>
  <c r="J60" i="40"/>
  <c r="I61" i="40"/>
  <c r="R63" i="39"/>
  <c r="P39" i="39"/>
  <c r="P46" i="39"/>
  <c r="O54" i="39"/>
  <c r="J42" i="39"/>
  <c r="K42" i="39"/>
  <c r="L42" i="39"/>
  <c r="M52" i="39"/>
  <c r="N52" i="39"/>
  <c r="R47" i="39"/>
  <c r="R36" i="39"/>
  <c r="Q55" i="39"/>
  <c r="K58" i="39"/>
  <c r="P47" i="39"/>
  <c r="J55" i="39"/>
  <c r="L58" i="39"/>
  <c r="R39" i="39"/>
  <c r="Q54" i="39"/>
  <c r="Q50" i="39"/>
  <c r="I50" i="39"/>
  <c r="P50" i="39"/>
  <c r="O50" i="39"/>
  <c r="N50" i="39"/>
  <c r="K50" i="39"/>
  <c r="J50" i="39"/>
  <c r="R50" i="39"/>
  <c r="M50" i="39"/>
  <c r="L50" i="39"/>
  <c r="R35" i="39"/>
  <c r="J35" i="39"/>
  <c r="P35" i="39"/>
  <c r="Q35" i="39"/>
  <c r="O35" i="39"/>
  <c r="N35" i="39"/>
  <c r="M35" i="39"/>
  <c r="K35" i="39"/>
  <c r="I35" i="39"/>
  <c r="L35" i="39"/>
  <c r="P41" i="39"/>
  <c r="O41" i="39"/>
  <c r="N41" i="39"/>
  <c r="M41" i="39"/>
  <c r="I41" i="39"/>
  <c r="Q41" i="39"/>
  <c r="L41" i="39"/>
  <c r="K41" i="39"/>
  <c r="J41" i="39"/>
  <c r="R41" i="39"/>
  <c r="O48" i="39"/>
  <c r="N48" i="39"/>
  <c r="M48" i="39"/>
  <c r="L48" i="39"/>
  <c r="R48" i="39"/>
  <c r="K48" i="39"/>
  <c r="J48" i="39"/>
  <c r="I48" i="39"/>
  <c r="Q48" i="39"/>
  <c r="P48" i="39"/>
  <c r="L37" i="39"/>
  <c r="R37" i="39"/>
  <c r="J37" i="39"/>
  <c r="Q37" i="39"/>
  <c r="P37" i="39"/>
  <c r="O37" i="39"/>
  <c r="M37" i="39"/>
  <c r="K37" i="39"/>
  <c r="I37" i="39"/>
  <c r="N37" i="39"/>
  <c r="R43" i="39"/>
  <c r="J43" i="39"/>
  <c r="Q43" i="39"/>
  <c r="I43" i="39"/>
  <c r="P43" i="39"/>
  <c r="O43" i="39"/>
  <c r="N43" i="39"/>
  <c r="M43" i="39"/>
  <c r="L43" i="39"/>
  <c r="K43" i="39"/>
  <c r="P49" i="39"/>
  <c r="O49" i="39"/>
  <c r="N49" i="39"/>
  <c r="M49" i="39"/>
  <c r="Q49" i="39"/>
  <c r="L49" i="39"/>
  <c r="K49" i="39"/>
  <c r="J49" i="39"/>
  <c r="R49" i="39"/>
  <c r="I49" i="39"/>
  <c r="M38" i="39"/>
  <c r="L38" i="39"/>
  <c r="K38" i="39"/>
  <c r="O38" i="39"/>
  <c r="N38" i="39"/>
  <c r="J38" i="39"/>
  <c r="I38" i="39"/>
  <c r="R38" i="39"/>
  <c r="Q38" i="39"/>
  <c r="P38" i="39"/>
  <c r="O40" i="39"/>
  <c r="N40" i="39"/>
  <c r="M40" i="39"/>
  <c r="P40" i="39"/>
  <c r="L40" i="39"/>
  <c r="K40" i="39"/>
  <c r="I40" i="39"/>
  <c r="R40" i="39"/>
  <c r="Q40" i="39"/>
  <c r="J40" i="39"/>
  <c r="P57" i="39"/>
  <c r="O57" i="39"/>
  <c r="N57" i="39"/>
  <c r="M57" i="39"/>
  <c r="I57" i="39"/>
  <c r="L57" i="39"/>
  <c r="K57" i="39"/>
  <c r="J57" i="39"/>
  <c r="R57" i="39"/>
  <c r="Q57" i="39"/>
  <c r="Q34" i="39"/>
  <c r="I34" i="39"/>
  <c r="O34" i="39"/>
  <c r="L34" i="39"/>
  <c r="K34" i="39"/>
  <c r="J34" i="39"/>
  <c r="P34" i="39"/>
  <c r="N34" i="39"/>
  <c r="M34" i="39"/>
  <c r="R34" i="39"/>
  <c r="L53" i="39"/>
  <c r="K53" i="39"/>
  <c r="R53" i="39"/>
  <c r="J53" i="39"/>
  <c r="Q53" i="39"/>
  <c r="I53" i="39"/>
  <c r="P53" i="39"/>
  <c r="O53" i="39"/>
  <c r="N53" i="39"/>
  <c r="M53" i="39"/>
  <c r="R59" i="39"/>
  <c r="J59" i="39"/>
  <c r="Q59" i="39"/>
  <c r="I59" i="39"/>
  <c r="P59" i="39"/>
  <c r="O59" i="39"/>
  <c r="N59" i="39"/>
  <c r="M59" i="39"/>
  <c r="L59" i="39"/>
  <c r="K59" i="39"/>
  <c r="L45" i="39"/>
  <c r="K45" i="39"/>
  <c r="R45" i="39"/>
  <c r="J45" i="39"/>
  <c r="Q45" i="39"/>
  <c r="I45" i="39"/>
  <c r="L61" i="39"/>
  <c r="K61" i="39"/>
  <c r="R61" i="39"/>
  <c r="J61" i="39"/>
  <c r="Q61" i="39"/>
  <c r="I61" i="39"/>
  <c r="R51" i="39"/>
  <c r="J51" i="39"/>
  <c r="Q51" i="39"/>
  <c r="I51" i="39"/>
  <c r="P51" i="39"/>
  <c r="O51" i="39"/>
  <c r="N51" i="39"/>
  <c r="K36" i="39"/>
  <c r="Q36" i="39"/>
  <c r="I36" i="39"/>
  <c r="N36" i="39"/>
  <c r="K44" i="39"/>
  <c r="R44" i="39"/>
  <c r="J44" i="39"/>
  <c r="Q44" i="39"/>
  <c r="I44" i="39"/>
  <c r="P44" i="39"/>
  <c r="O44" i="39"/>
  <c r="P45" i="39"/>
  <c r="O47" i="39"/>
  <c r="K51" i="39"/>
  <c r="Q56" i="39"/>
  <c r="K60" i="39"/>
  <c r="R60" i="39"/>
  <c r="J60" i="39"/>
  <c r="Q60" i="39"/>
  <c r="I60" i="39"/>
  <c r="P60" i="39"/>
  <c r="O60" i="39"/>
  <c r="P61" i="39"/>
  <c r="P62" i="39"/>
  <c r="M54" i="39"/>
  <c r="L54" i="39"/>
  <c r="K54" i="39"/>
  <c r="R54" i="39"/>
  <c r="J54" i="39"/>
  <c r="O36" i="39"/>
  <c r="K39" i="39"/>
  <c r="L51" i="39"/>
  <c r="L52" i="39"/>
  <c r="I54" i="39"/>
  <c r="P63" i="39"/>
  <c r="N39" i="39"/>
  <c r="M39" i="39"/>
  <c r="L39" i="39"/>
  <c r="N55" i="39"/>
  <c r="M55" i="39"/>
  <c r="L55" i="39"/>
  <c r="K55" i="39"/>
  <c r="P36" i="39"/>
  <c r="O39" i="39"/>
  <c r="M51" i="39"/>
  <c r="N54" i="39"/>
  <c r="I55" i="39"/>
  <c r="O56" i="39"/>
  <c r="N56" i="39"/>
  <c r="M56" i="39"/>
  <c r="L56" i="39"/>
  <c r="K52" i="39"/>
  <c r="R52" i="39"/>
  <c r="J52" i="39"/>
  <c r="Q52" i="39"/>
  <c r="I52" i="39"/>
  <c r="P52" i="39"/>
  <c r="O52" i="39"/>
  <c r="I56" i="39"/>
  <c r="M46" i="39"/>
  <c r="L46" i="39"/>
  <c r="K46" i="39"/>
  <c r="R46" i="39"/>
  <c r="J46" i="39"/>
  <c r="M62" i="39"/>
  <c r="L62" i="39"/>
  <c r="K62" i="39"/>
  <c r="R62" i="39"/>
  <c r="J62" i="39"/>
  <c r="J36" i="39"/>
  <c r="Q42" i="39"/>
  <c r="I42" i="39"/>
  <c r="P42" i="39"/>
  <c r="O42" i="39"/>
  <c r="N42" i="39"/>
  <c r="M42" i="39"/>
  <c r="L44" i="39"/>
  <c r="M45" i="39"/>
  <c r="I46" i="39"/>
  <c r="P55" i="39"/>
  <c r="J56" i="39"/>
  <c r="Q58" i="39"/>
  <c r="I58" i="39"/>
  <c r="P58" i="39"/>
  <c r="O58" i="39"/>
  <c r="N58" i="39"/>
  <c r="M58" i="39"/>
  <c r="L60" i="39"/>
  <c r="M61" i="39"/>
  <c r="I62" i="39"/>
  <c r="N47" i="39"/>
  <c r="M47" i="39"/>
  <c r="L47" i="39"/>
  <c r="K47" i="39"/>
  <c r="N63" i="39"/>
  <c r="M63" i="39"/>
  <c r="L63" i="39"/>
  <c r="K63" i="39"/>
  <c r="L36" i="39"/>
  <c r="R42" i="39"/>
  <c r="M44" i="39"/>
  <c r="N45" i="39"/>
  <c r="N46" i="39"/>
  <c r="I47" i="39"/>
  <c r="K56" i="39"/>
  <c r="R58" i="39"/>
  <c r="M60" i="39"/>
  <c r="N61" i="39"/>
  <c r="N62" i="39"/>
  <c r="I63" i="39"/>
  <c r="M36" i="39"/>
  <c r="I39" i="39"/>
  <c r="N44" i="39"/>
  <c r="O45" i="39"/>
  <c r="O46" i="39"/>
  <c r="J47" i="39"/>
  <c r="R55" i="39"/>
  <c r="P56" i="39"/>
  <c r="N60" i="39"/>
  <c r="O61" i="39"/>
  <c r="O62" i="39"/>
  <c r="J63" i="39"/>
  <c r="R58" i="38"/>
  <c r="N50" i="38"/>
  <c r="R50" i="38"/>
  <c r="J50" i="38"/>
  <c r="Q38" i="38"/>
  <c r="Q46" i="38"/>
  <c r="O47" i="38"/>
  <c r="R55" i="38"/>
  <c r="I38" i="38"/>
  <c r="K47" i="38"/>
  <c r="J55" i="38"/>
  <c r="R38" i="38"/>
  <c r="K51" i="38"/>
  <c r="N51" i="38"/>
  <c r="I37" i="38"/>
  <c r="N42" i="38"/>
  <c r="L61" i="38"/>
  <c r="R61" i="38"/>
  <c r="J61" i="38"/>
  <c r="Q61" i="38"/>
  <c r="I61" i="38"/>
  <c r="K61" i="38"/>
  <c r="O61" i="38"/>
  <c r="N61" i="38"/>
  <c r="P61" i="38"/>
  <c r="R35" i="38"/>
  <c r="J35" i="38"/>
  <c r="Q35" i="38"/>
  <c r="I35" i="38"/>
  <c r="P35" i="38"/>
  <c r="N35" i="38"/>
  <c r="L35" i="38"/>
  <c r="K35" i="38"/>
  <c r="O35" i="38"/>
  <c r="O40" i="38"/>
  <c r="N40" i="38"/>
  <c r="R40" i="38"/>
  <c r="J40" i="38"/>
  <c r="Q40" i="38"/>
  <c r="I40" i="38"/>
  <c r="K40" i="38"/>
  <c r="P40" i="38"/>
  <c r="L40" i="38"/>
  <c r="P49" i="38"/>
  <c r="O49" i="38"/>
  <c r="N49" i="38"/>
  <c r="K49" i="38"/>
  <c r="R49" i="38"/>
  <c r="J49" i="38"/>
  <c r="L49" i="38"/>
  <c r="I49" i="38"/>
  <c r="Q49" i="38"/>
  <c r="K36" i="38"/>
  <c r="I36" i="38"/>
  <c r="R36" i="38"/>
  <c r="J36" i="38"/>
  <c r="Q36" i="38"/>
  <c r="N36" i="38"/>
  <c r="P36" i="38"/>
  <c r="L36" i="38"/>
  <c r="O36" i="38"/>
  <c r="P41" i="38"/>
  <c r="O41" i="38"/>
  <c r="N41" i="38"/>
  <c r="K41" i="38"/>
  <c r="R41" i="38"/>
  <c r="J41" i="38"/>
  <c r="I41" i="38"/>
  <c r="Q41" i="38"/>
  <c r="L41" i="38"/>
  <c r="K44" i="38"/>
  <c r="Q44" i="38"/>
  <c r="R44" i="38"/>
  <c r="J44" i="38"/>
  <c r="I44" i="38"/>
  <c r="N44" i="38"/>
  <c r="L44" i="38"/>
  <c r="P44" i="38"/>
  <c r="O44" i="38"/>
  <c r="K54" i="38"/>
  <c r="L54" i="38"/>
  <c r="P54" i="38"/>
  <c r="O54" i="38"/>
  <c r="O48" i="38"/>
  <c r="N48" i="38"/>
  <c r="R48" i="38"/>
  <c r="J48" i="38"/>
  <c r="Q48" i="38"/>
  <c r="I48" i="38"/>
  <c r="K52" i="38"/>
  <c r="Q52" i="38"/>
  <c r="I52" i="38"/>
  <c r="R52" i="38"/>
  <c r="J52" i="38"/>
  <c r="N52" i="38"/>
  <c r="R54" i="38"/>
  <c r="Q34" i="38"/>
  <c r="I34" i="38"/>
  <c r="P34" i="38"/>
  <c r="O34" i="38"/>
  <c r="L34" i="38"/>
  <c r="R43" i="38"/>
  <c r="J43" i="38"/>
  <c r="P43" i="38"/>
  <c r="Q43" i="38"/>
  <c r="I43" i="38"/>
  <c r="L43" i="38"/>
  <c r="Q37" i="38"/>
  <c r="N43" i="38"/>
  <c r="P45" i="38"/>
  <c r="N46" i="38"/>
  <c r="K48" i="38"/>
  <c r="L52" i="38"/>
  <c r="J54" i="38"/>
  <c r="I57" i="38"/>
  <c r="K60" i="38"/>
  <c r="Q60" i="38"/>
  <c r="I60" i="38"/>
  <c r="P60" i="38"/>
  <c r="R60" i="38"/>
  <c r="J60" i="38"/>
  <c r="N60" i="38"/>
  <c r="N39" i="38"/>
  <c r="L39" i="38"/>
  <c r="Q39" i="38"/>
  <c r="I39" i="38"/>
  <c r="P39" i="38"/>
  <c r="L53" i="38"/>
  <c r="R53" i="38"/>
  <c r="J53" i="38"/>
  <c r="K53" i="38"/>
  <c r="O53" i="38"/>
  <c r="N53" i="38"/>
  <c r="K62" i="38"/>
  <c r="R62" i="38"/>
  <c r="J62" i="38"/>
  <c r="L62" i="38"/>
  <c r="P62" i="38"/>
  <c r="O62" i="38"/>
  <c r="J34" i="38"/>
  <c r="R39" i="38"/>
  <c r="O43" i="38"/>
  <c r="Q45" i="38"/>
  <c r="L48" i="38"/>
  <c r="O52" i="38"/>
  <c r="P53" i="38"/>
  <c r="N54" i="38"/>
  <c r="K55" i="38"/>
  <c r="K56" i="38"/>
  <c r="L57" i="38"/>
  <c r="I62" i="38"/>
  <c r="Q58" i="38"/>
  <c r="I58" i="38"/>
  <c r="N58" i="38"/>
  <c r="P58" i="38"/>
  <c r="O58" i="38"/>
  <c r="L58" i="38"/>
  <c r="K58" i="38"/>
  <c r="K34" i="38"/>
  <c r="R46" i="38"/>
  <c r="P48" i="38"/>
  <c r="P52" i="38"/>
  <c r="Q53" i="38"/>
  <c r="Q54" i="38"/>
  <c r="N62" i="38"/>
  <c r="I63" i="38"/>
  <c r="Q42" i="38"/>
  <c r="I42" i="38"/>
  <c r="O42" i="38"/>
  <c r="P42" i="38"/>
  <c r="L42" i="38"/>
  <c r="K42" i="38"/>
  <c r="R51" i="38"/>
  <c r="J51" i="38"/>
  <c r="P51" i="38"/>
  <c r="Q51" i="38"/>
  <c r="I51" i="38"/>
  <c r="L51" i="38"/>
  <c r="J39" i="38"/>
  <c r="O60" i="38"/>
  <c r="L45" i="38"/>
  <c r="R45" i="38"/>
  <c r="K45" i="38"/>
  <c r="J45" i="38"/>
  <c r="O45" i="38"/>
  <c r="N45" i="38"/>
  <c r="P57" i="38"/>
  <c r="O57" i="38"/>
  <c r="N57" i="38"/>
  <c r="K57" i="38"/>
  <c r="R57" i="38"/>
  <c r="J57" i="38"/>
  <c r="Q50" i="38"/>
  <c r="I50" i="38"/>
  <c r="P50" i="38"/>
  <c r="O50" i="38"/>
  <c r="L50" i="38"/>
  <c r="K50" i="38"/>
  <c r="R59" i="38"/>
  <c r="J59" i="38"/>
  <c r="P59" i="38"/>
  <c r="O59" i="38"/>
  <c r="Q59" i="38"/>
  <c r="I59" i="38"/>
  <c r="L59" i="38"/>
  <c r="N34" i="38"/>
  <c r="O56" i="38"/>
  <c r="L56" i="38"/>
  <c r="N56" i="38"/>
  <c r="R56" i="38"/>
  <c r="J56" i="38"/>
  <c r="Q56" i="38"/>
  <c r="I56" i="38"/>
  <c r="L37" i="38"/>
  <c r="R37" i="38"/>
  <c r="J37" i="38"/>
  <c r="K37" i="38"/>
  <c r="O37" i="38"/>
  <c r="L46" i="38"/>
  <c r="K46" i="38"/>
  <c r="P46" i="38"/>
  <c r="O46" i="38"/>
  <c r="N55" i="38"/>
  <c r="L55" i="38"/>
  <c r="Q55" i="38"/>
  <c r="I55" i="38"/>
  <c r="P55" i="38"/>
  <c r="R34" i="38"/>
  <c r="L60" i="38"/>
  <c r="L38" i="38"/>
  <c r="K38" i="38"/>
  <c r="P38" i="38"/>
  <c r="O38" i="38"/>
  <c r="N47" i="38"/>
  <c r="L47" i="38"/>
  <c r="Q47" i="38"/>
  <c r="I47" i="38"/>
  <c r="P47" i="38"/>
  <c r="P37" i="38"/>
  <c r="N38" i="38"/>
  <c r="K39" i="38"/>
  <c r="J42" i="38"/>
  <c r="K43" i="38"/>
  <c r="J46" i="38"/>
  <c r="J47" i="38"/>
  <c r="I53" i="38"/>
  <c r="I54" i="38"/>
  <c r="J58" i="38"/>
  <c r="N59" i="38"/>
  <c r="I61" i="37"/>
  <c r="O62" i="37"/>
  <c r="I39" i="37"/>
  <c r="Q38" i="37"/>
  <c r="R38" i="37"/>
  <c r="J36" i="37"/>
  <c r="M36" i="37"/>
  <c r="K51" i="37"/>
  <c r="M51" i="37"/>
  <c r="I57" i="37"/>
  <c r="K57" i="37"/>
  <c r="R54" i="37"/>
  <c r="I63" i="37"/>
  <c r="J46" i="37"/>
  <c r="J47" i="37"/>
  <c r="P55" i="37"/>
  <c r="K47" i="37"/>
  <c r="O47" i="37"/>
  <c r="P46" i="37"/>
  <c r="R62" i="37"/>
  <c r="I45" i="37"/>
  <c r="M61" i="37"/>
  <c r="K39" i="37"/>
  <c r="R47" i="37"/>
  <c r="K55" i="37"/>
  <c r="N61" i="37"/>
  <c r="Q42" i="37"/>
  <c r="I42" i="37"/>
  <c r="P42" i="37"/>
  <c r="O42" i="37"/>
  <c r="M42" i="37"/>
  <c r="L42" i="37"/>
  <c r="K42" i="37"/>
  <c r="J42" i="37"/>
  <c r="R42" i="37"/>
  <c r="N42" i="37"/>
  <c r="O48" i="37"/>
  <c r="N48" i="37"/>
  <c r="M48" i="37"/>
  <c r="P48" i="37"/>
  <c r="K48" i="37"/>
  <c r="J48" i="37"/>
  <c r="R48" i="37"/>
  <c r="Q48" i="37"/>
  <c r="L48" i="37"/>
  <c r="I48" i="37"/>
  <c r="Q58" i="37"/>
  <c r="I58" i="37"/>
  <c r="P58" i="37"/>
  <c r="O58" i="37"/>
  <c r="R58" i="37"/>
  <c r="M58" i="37"/>
  <c r="L58" i="37"/>
  <c r="J58" i="37"/>
  <c r="N58" i="37"/>
  <c r="K58" i="37"/>
  <c r="R43" i="37"/>
  <c r="J43" i="37"/>
  <c r="Q43" i="37"/>
  <c r="I43" i="37"/>
  <c r="P43" i="37"/>
  <c r="K43" i="37"/>
  <c r="N43" i="37"/>
  <c r="M43" i="37"/>
  <c r="L43" i="37"/>
  <c r="O43" i="37"/>
  <c r="K44" i="37"/>
  <c r="R44" i="37"/>
  <c r="J44" i="37"/>
  <c r="Q44" i="37"/>
  <c r="I44" i="37"/>
  <c r="P44" i="37"/>
  <c r="O44" i="37"/>
  <c r="M44" i="37"/>
  <c r="L44" i="37"/>
  <c r="N44" i="37"/>
  <c r="P49" i="37"/>
  <c r="O49" i="37"/>
  <c r="N49" i="37"/>
  <c r="I49" i="37"/>
  <c r="R49" i="37"/>
  <c r="Q49" i="37"/>
  <c r="L49" i="37"/>
  <c r="K49" i="37"/>
  <c r="J49" i="37"/>
  <c r="M49" i="37"/>
  <c r="K60" i="37"/>
  <c r="R60" i="37"/>
  <c r="J60" i="37"/>
  <c r="Q60" i="37"/>
  <c r="I60" i="37"/>
  <c r="L60" i="37"/>
  <c r="M60" i="37"/>
  <c r="O60" i="37"/>
  <c r="N60" i="37"/>
  <c r="P60" i="37"/>
  <c r="O40" i="37"/>
  <c r="N40" i="37"/>
  <c r="M40" i="37"/>
  <c r="L40" i="37"/>
  <c r="K40" i="37"/>
  <c r="J40" i="37"/>
  <c r="I40" i="37"/>
  <c r="R40" i="37"/>
  <c r="Q40" i="37"/>
  <c r="P40" i="37"/>
  <c r="Q50" i="37"/>
  <c r="I50" i="37"/>
  <c r="P50" i="37"/>
  <c r="O50" i="37"/>
  <c r="N50" i="37"/>
  <c r="L50" i="37"/>
  <c r="K50" i="37"/>
  <c r="R50" i="37"/>
  <c r="M50" i="37"/>
  <c r="J50" i="37"/>
  <c r="O56" i="37"/>
  <c r="N56" i="37"/>
  <c r="M56" i="37"/>
  <c r="Q56" i="37"/>
  <c r="L56" i="37"/>
  <c r="K56" i="37"/>
  <c r="I56" i="37"/>
  <c r="R56" i="37"/>
  <c r="P56" i="37"/>
  <c r="J56" i="37"/>
  <c r="R35" i="37"/>
  <c r="J35" i="37"/>
  <c r="P35" i="37"/>
  <c r="O35" i="37"/>
  <c r="N35" i="37"/>
  <c r="M35" i="37"/>
  <c r="L35" i="37"/>
  <c r="K35" i="37"/>
  <c r="Q35" i="37"/>
  <c r="I35" i="37"/>
  <c r="P41" i="37"/>
  <c r="O41" i="37"/>
  <c r="N41" i="37"/>
  <c r="Q41" i="37"/>
  <c r="M41" i="37"/>
  <c r="K41" i="37"/>
  <c r="J41" i="37"/>
  <c r="I41" i="37"/>
  <c r="R41" i="37"/>
  <c r="L41" i="37"/>
  <c r="K52" i="37"/>
  <c r="R52" i="37"/>
  <c r="J52" i="37"/>
  <c r="Q52" i="37"/>
  <c r="I52" i="37"/>
  <c r="P52" i="37"/>
  <c r="N52" i="37"/>
  <c r="M52" i="37"/>
  <c r="L52" i="37"/>
  <c r="O52" i="37"/>
  <c r="O39" i="37"/>
  <c r="M45" i="37"/>
  <c r="P47" i="37"/>
  <c r="N53" i="37"/>
  <c r="Q57" i="37"/>
  <c r="P38" i="37"/>
  <c r="M54" i="37"/>
  <c r="L54" i="37"/>
  <c r="K54" i="37"/>
  <c r="R46" i="37"/>
  <c r="N55" i="37"/>
  <c r="M55" i="37"/>
  <c r="L55" i="37"/>
  <c r="J54" i="37"/>
  <c r="M62" i="37"/>
  <c r="L62" i="37"/>
  <c r="K62" i="37"/>
  <c r="O54" i="37"/>
  <c r="I55" i="37"/>
  <c r="P62" i="37"/>
  <c r="L37" i="37"/>
  <c r="R37" i="37"/>
  <c r="J37" i="37"/>
  <c r="L53" i="37"/>
  <c r="K53" i="37"/>
  <c r="R53" i="37"/>
  <c r="J53" i="37"/>
  <c r="M38" i="37"/>
  <c r="L38" i="37"/>
  <c r="K38" i="37"/>
  <c r="O38" i="37"/>
  <c r="Q54" i="37"/>
  <c r="R59" i="37"/>
  <c r="J59" i="37"/>
  <c r="Q59" i="37"/>
  <c r="I59" i="37"/>
  <c r="P59" i="37"/>
  <c r="N59" i="37"/>
  <c r="Q34" i="37"/>
  <c r="I34" i="37"/>
  <c r="O34" i="37"/>
  <c r="M34" i="37"/>
  <c r="K36" i="37"/>
  <c r="Q36" i="37"/>
  <c r="I36" i="37"/>
  <c r="N36" i="37"/>
  <c r="I37" i="37"/>
  <c r="Q46" i="37"/>
  <c r="R51" i="37"/>
  <c r="J51" i="37"/>
  <c r="Q51" i="37"/>
  <c r="I51" i="37"/>
  <c r="P51" i="37"/>
  <c r="N51" i="37"/>
  <c r="I53" i="37"/>
  <c r="P57" i="37"/>
  <c r="O57" i="37"/>
  <c r="N57" i="37"/>
  <c r="L57" i="37"/>
  <c r="O59" i="37"/>
  <c r="N34" i="37"/>
  <c r="O36" i="37"/>
  <c r="O51" i="37"/>
  <c r="M53" i="37"/>
  <c r="M57" i="37"/>
  <c r="I62" i="37"/>
  <c r="N39" i="37"/>
  <c r="M39" i="37"/>
  <c r="L39" i="37"/>
  <c r="P34" i="37"/>
  <c r="P36" i="37"/>
  <c r="M37" i="37"/>
  <c r="L45" i="37"/>
  <c r="K45" i="37"/>
  <c r="R45" i="37"/>
  <c r="J45" i="37"/>
  <c r="L61" i="37"/>
  <c r="K61" i="37"/>
  <c r="R61" i="37"/>
  <c r="J61" i="37"/>
  <c r="R34" i="37"/>
  <c r="R36" i="37"/>
  <c r="N37" i="37"/>
  <c r="P39" i="37"/>
  <c r="N45" i="37"/>
  <c r="I46" i="37"/>
  <c r="O53" i="37"/>
  <c r="R55" i="37"/>
  <c r="R57" i="37"/>
  <c r="P61" i="37"/>
  <c r="N62" i="37"/>
  <c r="O37" i="37"/>
  <c r="I38" i="37"/>
  <c r="Q39" i="37"/>
  <c r="O45" i="37"/>
  <c r="P53" i="37"/>
  <c r="N54" i="37"/>
  <c r="K59" i="37"/>
  <c r="Q61" i="37"/>
  <c r="M46" i="37"/>
  <c r="L46" i="37"/>
  <c r="K46" i="37"/>
  <c r="J34" i="37"/>
  <c r="P37" i="37"/>
  <c r="J38" i="37"/>
  <c r="N47" i="37"/>
  <c r="M47" i="37"/>
  <c r="L47" i="37"/>
  <c r="K34" i="37"/>
  <c r="L36" i="37"/>
  <c r="Q37" i="37"/>
  <c r="N38" i="37"/>
  <c r="Q45" i="37"/>
  <c r="O46" i="37"/>
  <c r="I47" i="37"/>
  <c r="L51" i="37"/>
  <c r="P54" i="37"/>
  <c r="J55" i="37"/>
  <c r="J57" i="37"/>
  <c r="M59" i="37"/>
  <c r="Q62" i="37"/>
  <c r="R40" i="35"/>
  <c r="K40" i="35"/>
  <c r="O40" i="35"/>
  <c r="N45" i="35"/>
  <c r="O45" i="35"/>
  <c r="Q50" i="35"/>
  <c r="L50" i="35"/>
  <c r="K50" i="35"/>
  <c r="K42" i="35"/>
  <c r="L42" i="35"/>
  <c r="I42" i="35"/>
  <c r="O60" i="35"/>
  <c r="N60" i="35"/>
  <c r="O56" i="35"/>
  <c r="K56" i="35"/>
  <c r="M34" i="35"/>
  <c r="I34" i="35"/>
  <c r="K34" i="35"/>
  <c r="J34" i="35"/>
  <c r="O61" i="35"/>
  <c r="N61" i="35"/>
  <c r="O44" i="35"/>
  <c r="N44" i="35"/>
  <c r="K58" i="35"/>
  <c r="L58" i="35"/>
  <c r="I58" i="35"/>
  <c r="M46" i="35"/>
  <c r="O38" i="35"/>
  <c r="Q46" i="35"/>
  <c r="P62" i="35"/>
  <c r="O53" i="35"/>
  <c r="P46" i="35"/>
  <c r="O62" i="35"/>
  <c r="Q62" i="35"/>
  <c r="O54" i="35"/>
  <c r="Q59" i="35"/>
  <c r="I59" i="35"/>
  <c r="P59" i="35"/>
  <c r="O59" i="35"/>
  <c r="K59" i="35"/>
  <c r="M59" i="35"/>
  <c r="L59" i="35"/>
  <c r="J59" i="35"/>
  <c r="R59" i="35"/>
  <c r="N59" i="35"/>
  <c r="Q35" i="35"/>
  <c r="I35" i="35"/>
  <c r="P35" i="35"/>
  <c r="O35" i="35"/>
  <c r="M35" i="35"/>
  <c r="L35" i="35"/>
  <c r="K35" i="35"/>
  <c r="R35" i="35"/>
  <c r="N35" i="35"/>
  <c r="J35" i="35"/>
  <c r="R36" i="35"/>
  <c r="J36" i="35"/>
  <c r="Q36" i="35"/>
  <c r="I36" i="35"/>
  <c r="P36" i="35"/>
  <c r="K36" i="35"/>
  <c r="O36" i="35"/>
  <c r="N36" i="35"/>
  <c r="M36" i="35"/>
  <c r="L36" i="35"/>
  <c r="K37" i="35"/>
  <c r="R37" i="35"/>
  <c r="J37" i="35"/>
  <c r="Q37" i="35"/>
  <c r="I37" i="35"/>
  <c r="M37" i="35"/>
  <c r="L37" i="35"/>
  <c r="P37" i="35"/>
  <c r="N37" i="35"/>
  <c r="O37" i="35"/>
  <c r="O41" i="35"/>
  <c r="N41" i="35"/>
  <c r="M41" i="35"/>
  <c r="Q41" i="35"/>
  <c r="I41" i="35"/>
  <c r="R41" i="35"/>
  <c r="K41" i="35"/>
  <c r="J41" i="35"/>
  <c r="L41" i="35"/>
  <c r="P41" i="35"/>
  <c r="O57" i="35"/>
  <c r="N57" i="35"/>
  <c r="M57" i="35"/>
  <c r="Q57" i="35"/>
  <c r="I57" i="35"/>
  <c r="K57" i="35"/>
  <c r="J57" i="35"/>
  <c r="R57" i="35"/>
  <c r="L57" i="35"/>
  <c r="P57" i="35"/>
  <c r="Q43" i="35"/>
  <c r="I43" i="35"/>
  <c r="P43" i="35"/>
  <c r="O43" i="35"/>
  <c r="K43" i="35"/>
  <c r="M43" i="35"/>
  <c r="L43" i="35"/>
  <c r="R43" i="35"/>
  <c r="J43" i="35"/>
  <c r="N43" i="35"/>
  <c r="Q51" i="35"/>
  <c r="I51" i="35"/>
  <c r="P51" i="35"/>
  <c r="O51" i="35"/>
  <c r="K51" i="35"/>
  <c r="L51" i="35"/>
  <c r="J51" i="35"/>
  <c r="R51" i="35"/>
  <c r="M51" i="35"/>
  <c r="N51" i="35"/>
  <c r="R44" i="35"/>
  <c r="J44" i="35"/>
  <c r="Q44" i="35"/>
  <c r="I44" i="35"/>
  <c r="P44" i="35"/>
  <c r="L44" i="35"/>
  <c r="N48" i="35"/>
  <c r="M48" i="35"/>
  <c r="L48" i="35"/>
  <c r="P48" i="35"/>
  <c r="R52" i="35"/>
  <c r="J52" i="35"/>
  <c r="Q52" i="35"/>
  <c r="I52" i="35"/>
  <c r="P52" i="35"/>
  <c r="L52" i="35"/>
  <c r="N56" i="35"/>
  <c r="M56" i="35"/>
  <c r="L56" i="35"/>
  <c r="P56" i="35"/>
  <c r="R60" i="35"/>
  <c r="J60" i="35"/>
  <c r="Q60" i="35"/>
  <c r="I60" i="35"/>
  <c r="P60" i="35"/>
  <c r="L60" i="35"/>
  <c r="I38" i="35"/>
  <c r="Q40" i="35"/>
  <c r="K45" i="35"/>
  <c r="R45" i="35"/>
  <c r="J45" i="35"/>
  <c r="Q45" i="35"/>
  <c r="I45" i="35"/>
  <c r="M45" i="35"/>
  <c r="P45" i="35"/>
  <c r="K52" i="35"/>
  <c r="Q47" i="35"/>
  <c r="K48" i="35"/>
  <c r="N52" i="35"/>
  <c r="M39" i="35"/>
  <c r="L39" i="35"/>
  <c r="K39" i="35"/>
  <c r="O39" i="35"/>
  <c r="M55" i="35"/>
  <c r="L55" i="35"/>
  <c r="K55" i="35"/>
  <c r="O55" i="35"/>
  <c r="Q39" i="35"/>
  <c r="I47" i="35"/>
  <c r="O49" i="35"/>
  <c r="N49" i="35"/>
  <c r="M49" i="35"/>
  <c r="Q49" i="35"/>
  <c r="I49" i="35"/>
  <c r="P49" i="35"/>
  <c r="Q55" i="35"/>
  <c r="I63" i="35"/>
  <c r="R39" i="35"/>
  <c r="P34" i="35"/>
  <c r="O34" i="35"/>
  <c r="N34" i="35"/>
  <c r="L34" i="35"/>
  <c r="M38" i="35"/>
  <c r="P47" i="35"/>
  <c r="J48" i="35"/>
  <c r="M52" i="35"/>
  <c r="L53" i="35"/>
  <c r="I54" i="35"/>
  <c r="R56" i="35"/>
  <c r="Q34" i="35"/>
  <c r="O48" i="35"/>
  <c r="J49" i="35"/>
  <c r="O52" i="35"/>
  <c r="J55" i="35"/>
  <c r="M47" i="35"/>
  <c r="L47" i="35"/>
  <c r="K47" i="35"/>
  <c r="O47" i="35"/>
  <c r="J47" i="35"/>
  <c r="R49" i="35"/>
  <c r="R55" i="35"/>
  <c r="N40" i="35"/>
  <c r="M40" i="35"/>
  <c r="L40" i="35"/>
  <c r="P40" i="35"/>
  <c r="N47" i="35"/>
  <c r="I48" i="35"/>
  <c r="P50" i="35"/>
  <c r="O50" i="35"/>
  <c r="N50" i="35"/>
  <c r="R50" i="35"/>
  <c r="J50" i="35"/>
  <c r="M50" i="35"/>
  <c r="Q56" i="35"/>
  <c r="K61" i="35"/>
  <c r="R61" i="35"/>
  <c r="J61" i="35"/>
  <c r="Q61" i="35"/>
  <c r="I61" i="35"/>
  <c r="M61" i="35"/>
  <c r="P61" i="35"/>
  <c r="J39" i="35"/>
  <c r="L38" i="35"/>
  <c r="K38" i="35"/>
  <c r="R38" i="35"/>
  <c r="J38" i="35"/>
  <c r="L46" i="35"/>
  <c r="K46" i="35"/>
  <c r="R46" i="35"/>
  <c r="J46" i="35"/>
  <c r="N46" i="35"/>
  <c r="L54" i="35"/>
  <c r="K54" i="35"/>
  <c r="R54" i="35"/>
  <c r="J54" i="35"/>
  <c r="N54" i="35"/>
  <c r="L62" i="35"/>
  <c r="K62" i="35"/>
  <c r="R62" i="35"/>
  <c r="J62" i="35"/>
  <c r="N62" i="35"/>
  <c r="R34" i="35"/>
  <c r="P38" i="35"/>
  <c r="N39" i="35"/>
  <c r="I40" i="35"/>
  <c r="P42" i="35"/>
  <c r="O42" i="35"/>
  <c r="N42" i="35"/>
  <c r="R42" i="35"/>
  <c r="J42" i="35"/>
  <c r="M42" i="35"/>
  <c r="K44" i="35"/>
  <c r="Q48" i="35"/>
  <c r="K49" i="35"/>
  <c r="K53" i="35"/>
  <c r="R53" i="35"/>
  <c r="J53" i="35"/>
  <c r="Q53" i="35"/>
  <c r="I53" i="35"/>
  <c r="M53" i="35"/>
  <c r="P53" i="35"/>
  <c r="P54" i="35"/>
  <c r="N55" i="35"/>
  <c r="I56" i="35"/>
  <c r="P58" i="35"/>
  <c r="O58" i="35"/>
  <c r="N58" i="35"/>
  <c r="R58" i="35"/>
  <c r="J58" i="35"/>
  <c r="M58" i="35"/>
  <c r="K60" i="35"/>
  <c r="Q38" i="35"/>
  <c r="P39" i="35"/>
  <c r="J40" i="35"/>
  <c r="Q42" i="35"/>
  <c r="M44" i="35"/>
  <c r="L45" i="35"/>
  <c r="I46" i="35"/>
  <c r="R48" i="35"/>
  <c r="L49" i="35"/>
  <c r="I50" i="35"/>
  <c r="Q54" i="35"/>
  <c r="P55" i="35"/>
  <c r="J56" i="35"/>
  <c r="Q58" i="35"/>
  <c r="M60" i="35"/>
  <c r="L61" i="35"/>
  <c r="I62" i="35"/>
  <c r="O59" i="34"/>
  <c r="J61" i="34"/>
  <c r="O40" i="34"/>
  <c r="J36" i="34"/>
  <c r="L61" i="34"/>
  <c r="M61" i="34"/>
  <c r="Q45" i="34"/>
  <c r="R62" i="34"/>
  <c r="P62" i="34"/>
  <c r="K62" i="34"/>
  <c r="M62" i="34"/>
  <c r="L62" i="34"/>
  <c r="O62" i="34"/>
  <c r="Q62" i="34"/>
  <c r="Q57" i="34"/>
  <c r="O57" i="34"/>
  <c r="R57" i="34"/>
  <c r="P57" i="34"/>
  <c r="N57" i="34"/>
  <c r="L57" i="34"/>
  <c r="K57" i="34"/>
  <c r="J57" i="34"/>
  <c r="N50" i="34"/>
  <c r="J50" i="34"/>
  <c r="Q46" i="34"/>
  <c r="P46" i="34"/>
  <c r="M46" i="34"/>
  <c r="L46" i="34"/>
  <c r="N35" i="34"/>
  <c r="Q36" i="34"/>
  <c r="J52" i="34"/>
  <c r="K49" i="34"/>
  <c r="L52" i="34"/>
  <c r="Q61" i="34"/>
  <c r="R61" i="34"/>
  <c r="L47" i="34"/>
  <c r="M52" i="34"/>
  <c r="N52" i="34"/>
  <c r="P52" i="34"/>
  <c r="J45" i="34"/>
  <c r="K47" i="34"/>
  <c r="M47" i="34"/>
  <c r="R52" i="34"/>
  <c r="N41" i="34"/>
  <c r="P41" i="34"/>
  <c r="M36" i="34"/>
  <c r="N36" i="34"/>
  <c r="K41" i="34"/>
  <c r="L41" i="34"/>
  <c r="O47" i="34"/>
  <c r="P47" i="34"/>
  <c r="Q52" i="34"/>
  <c r="R45" i="34"/>
  <c r="J41" i="34"/>
  <c r="K40" i="34"/>
  <c r="M45" i="34"/>
  <c r="N45" i="34"/>
  <c r="O41" i="34"/>
  <c r="Q47" i="34"/>
  <c r="R41" i="34"/>
  <c r="O58" i="34"/>
  <c r="K58" i="34"/>
  <c r="P58" i="34"/>
  <c r="L58" i="34"/>
  <c r="Q58" i="34"/>
  <c r="M58" i="34"/>
  <c r="R58" i="34"/>
  <c r="N58" i="34"/>
  <c r="J58" i="34"/>
  <c r="P34" i="34"/>
  <c r="L34" i="34"/>
  <c r="Q34" i="34"/>
  <c r="M34" i="34"/>
  <c r="R34" i="34"/>
  <c r="J34" i="34"/>
  <c r="O34" i="34"/>
  <c r="N34" i="34"/>
  <c r="K34" i="34"/>
  <c r="Q43" i="34"/>
  <c r="P43" i="34"/>
  <c r="L43" i="34"/>
  <c r="M43" i="34"/>
  <c r="Q51" i="34"/>
  <c r="M51" i="34"/>
  <c r="P51" i="34"/>
  <c r="L51" i="34"/>
  <c r="J51" i="34"/>
  <c r="J35" i="34"/>
  <c r="R43" i="34"/>
  <c r="P53" i="34"/>
  <c r="O53" i="34"/>
  <c r="K53" i="34"/>
  <c r="L53" i="34"/>
  <c r="O35" i="34"/>
  <c r="Q38" i="34"/>
  <c r="M38" i="34"/>
  <c r="R38" i="34"/>
  <c r="N38" i="34"/>
  <c r="J38" i="34"/>
  <c r="O38" i="34"/>
  <c r="P38" i="34"/>
  <c r="K38" i="34"/>
  <c r="R44" i="34"/>
  <c r="N44" i="34"/>
  <c r="J44" i="34"/>
  <c r="O44" i="34"/>
  <c r="K44" i="34"/>
  <c r="P44" i="34"/>
  <c r="L44" i="34"/>
  <c r="Q44" i="34"/>
  <c r="R49" i="34"/>
  <c r="J49" i="34"/>
  <c r="Q49" i="34"/>
  <c r="M49" i="34"/>
  <c r="N49" i="34"/>
  <c r="O55" i="34"/>
  <c r="K55" i="34"/>
  <c r="R55" i="34"/>
  <c r="N55" i="34"/>
  <c r="J55" i="34"/>
  <c r="R60" i="34"/>
  <c r="N60" i="34"/>
  <c r="J60" i="34"/>
  <c r="O60" i="34"/>
  <c r="K60" i="34"/>
  <c r="P60" i="34"/>
  <c r="L60" i="34"/>
  <c r="O49" i="34"/>
  <c r="R53" i="34"/>
  <c r="O50" i="34"/>
  <c r="K50" i="34"/>
  <c r="P50" i="34"/>
  <c r="L50" i="34"/>
  <c r="Q50" i="34"/>
  <c r="M50" i="34"/>
  <c r="R50" i="34"/>
  <c r="P56" i="34"/>
  <c r="L56" i="34"/>
  <c r="Q56" i="34"/>
  <c r="M56" i="34"/>
  <c r="R56" i="34"/>
  <c r="J56" i="34"/>
  <c r="O56" i="34"/>
  <c r="N56" i="34"/>
  <c r="K56" i="34"/>
  <c r="L49" i="34"/>
  <c r="M44" i="34"/>
  <c r="N53" i="34"/>
  <c r="N37" i="34"/>
  <c r="O39" i="34"/>
  <c r="R39" i="34"/>
  <c r="N39" i="34"/>
  <c r="J39" i="34"/>
  <c r="K39" i="34"/>
  <c r="J53" i="34"/>
  <c r="J37" i="34"/>
  <c r="K51" i="34"/>
  <c r="M60" i="34"/>
  <c r="M39" i="34"/>
  <c r="O43" i="34"/>
  <c r="P55" i="34"/>
  <c r="Q39" i="34"/>
  <c r="R51" i="34"/>
  <c r="O42" i="34"/>
  <c r="K42" i="34"/>
  <c r="P42" i="34"/>
  <c r="L42" i="34"/>
  <c r="Q42" i="34"/>
  <c r="M42" i="34"/>
  <c r="R42" i="34"/>
  <c r="Q54" i="34"/>
  <c r="M54" i="34"/>
  <c r="R54" i="34"/>
  <c r="N54" i="34"/>
  <c r="J54" i="34"/>
  <c r="O54" i="34"/>
  <c r="K54" i="34"/>
  <c r="P54" i="34"/>
  <c r="K43" i="34"/>
  <c r="L55" i="34"/>
  <c r="L38" i="34"/>
  <c r="N59" i="34"/>
  <c r="N43" i="34"/>
  <c r="Q53" i="34"/>
  <c r="P35" i="34"/>
  <c r="L35" i="34"/>
  <c r="Q35" i="34"/>
  <c r="M35" i="34"/>
  <c r="P48" i="34"/>
  <c r="L48" i="34"/>
  <c r="Q48" i="34"/>
  <c r="M48" i="34"/>
  <c r="R48" i="34"/>
  <c r="J48" i="34"/>
  <c r="O48" i="34"/>
  <c r="N48" i="34"/>
  <c r="P37" i="34"/>
  <c r="L37" i="34"/>
  <c r="O37" i="34"/>
  <c r="K37" i="34"/>
  <c r="Q59" i="34"/>
  <c r="P59" i="34"/>
  <c r="L59" i="34"/>
  <c r="M59" i="34"/>
  <c r="J59" i="34"/>
  <c r="J43" i="34"/>
  <c r="K59" i="34"/>
  <c r="L54" i="34"/>
  <c r="N42" i="34"/>
  <c r="O51" i="34"/>
  <c r="R35" i="34"/>
  <c r="L45" i="34"/>
  <c r="K46" i="34"/>
  <c r="L36" i="34"/>
  <c r="N40" i="34"/>
  <c r="J47" i="34"/>
  <c r="K61" i="34"/>
  <c r="K45" i="34"/>
  <c r="M57" i="34"/>
  <c r="M41" i="34"/>
  <c r="N47" i="34"/>
  <c r="O61" i="34"/>
  <c r="O45" i="34"/>
  <c r="J40" i="34"/>
  <c r="O46" i="34"/>
  <c r="P36" i="34"/>
  <c r="R40" i="34"/>
  <c r="J62" i="34"/>
  <c r="J46" i="34"/>
  <c r="K52" i="34"/>
  <c r="K36" i="34"/>
  <c r="M40" i="34"/>
  <c r="N62" i="34"/>
  <c r="N46" i="34"/>
  <c r="O36" i="34"/>
  <c r="Q40" i="34"/>
  <c r="R46" i="34"/>
  <c r="L40" i="34"/>
  <c r="I45" i="34"/>
  <c r="I36" i="34"/>
  <c r="I34" i="34"/>
  <c r="I49" i="34"/>
  <c r="I59" i="34"/>
  <c r="I41" i="34"/>
  <c r="I46" i="34"/>
  <c r="I42" i="34"/>
  <c r="I52" i="34"/>
  <c r="I57" i="34"/>
  <c r="I62" i="34"/>
  <c r="I39" i="34"/>
  <c r="I43" i="34"/>
  <c r="I63" i="34"/>
  <c r="I37" i="34"/>
  <c r="I50" i="34"/>
  <c r="I54" i="34"/>
  <c r="I38" i="34"/>
  <c r="I40" i="34"/>
  <c r="I55" i="34"/>
  <c r="I60" i="34"/>
  <c r="I35" i="34"/>
  <c r="I44" i="34"/>
  <c r="I48" i="34"/>
  <c r="I56" i="34"/>
  <c r="I58" i="34"/>
  <c r="I47" i="34"/>
  <c r="I53" i="34"/>
  <c r="I51" i="34"/>
  <c r="P47" i="33"/>
  <c r="Q43" i="33"/>
  <c r="I43" i="33"/>
  <c r="N43" i="33"/>
  <c r="P43" i="33"/>
  <c r="O43" i="33"/>
  <c r="M43" i="33"/>
  <c r="L43" i="33"/>
  <c r="K43" i="33"/>
  <c r="J43" i="33"/>
  <c r="R43" i="33"/>
  <c r="R60" i="33"/>
  <c r="J60" i="33"/>
  <c r="P60" i="33"/>
  <c r="O60" i="33"/>
  <c r="Q60" i="33"/>
  <c r="I60" i="33"/>
  <c r="L60" i="33"/>
  <c r="K60" i="33"/>
  <c r="N60" i="33"/>
  <c r="M60" i="33"/>
  <c r="M39" i="33"/>
  <c r="K39" i="33"/>
  <c r="L39" i="33"/>
  <c r="J39" i="33"/>
  <c r="I39" i="33"/>
  <c r="R39" i="33"/>
  <c r="Q39" i="33"/>
  <c r="O39" i="33"/>
  <c r="P39" i="33"/>
  <c r="N39" i="33"/>
  <c r="P50" i="33"/>
  <c r="M50" i="33"/>
  <c r="O50" i="33"/>
  <c r="N50" i="33"/>
  <c r="K50" i="33"/>
  <c r="R50" i="33"/>
  <c r="J50" i="33"/>
  <c r="I50" i="33"/>
  <c r="Q50" i="33"/>
  <c r="L50" i="33"/>
  <c r="Q51" i="33"/>
  <c r="I51" i="33"/>
  <c r="O51" i="33"/>
  <c r="P51" i="33"/>
  <c r="N51" i="33"/>
  <c r="L51" i="33"/>
  <c r="R51" i="33"/>
  <c r="M51" i="33"/>
  <c r="K51" i="33"/>
  <c r="J51" i="33"/>
  <c r="Q35" i="33"/>
  <c r="I35" i="33"/>
  <c r="P35" i="33"/>
  <c r="O35" i="33"/>
  <c r="K35" i="33"/>
  <c r="J35" i="33"/>
  <c r="R35" i="33"/>
  <c r="M35" i="33"/>
  <c r="N35" i="33"/>
  <c r="L35" i="33"/>
  <c r="R52" i="33"/>
  <c r="J52" i="33"/>
  <c r="P52" i="33"/>
  <c r="O52" i="33"/>
  <c r="Q52" i="33"/>
  <c r="I52" i="33"/>
  <c r="K52" i="33"/>
  <c r="N52" i="33"/>
  <c r="M52" i="33"/>
  <c r="L52" i="33"/>
  <c r="K53" i="33"/>
  <c r="Q53" i="33"/>
  <c r="R53" i="33"/>
  <c r="J53" i="33"/>
  <c r="I53" i="33"/>
  <c r="P53" i="33"/>
  <c r="O53" i="33"/>
  <c r="N53" i="33"/>
  <c r="M53" i="33"/>
  <c r="L53" i="33"/>
  <c r="P58" i="33"/>
  <c r="N58" i="33"/>
  <c r="O58" i="33"/>
  <c r="M58" i="33"/>
  <c r="R58" i="33"/>
  <c r="Q58" i="33"/>
  <c r="L58" i="33"/>
  <c r="K58" i="33"/>
  <c r="I58" i="33"/>
  <c r="J58" i="33"/>
  <c r="R44" i="33"/>
  <c r="J44" i="33"/>
  <c r="Q44" i="33"/>
  <c r="I44" i="33"/>
  <c r="P44" i="33"/>
  <c r="O44" i="33"/>
  <c r="L44" i="33"/>
  <c r="K44" i="33"/>
  <c r="N44" i="33"/>
  <c r="M44" i="33"/>
  <c r="P34" i="33"/>
  <c r="N34" i="33"/>
  <c r="O34" i="33"/>
  <c r="Q34" i="33"/>
  <c r="M34" i="33"/>
  <c r="L34" i="33"/>
  <c r="K34" i="33"/>
  <c r="J34" i="33"/>
  <c r="I34" i="33"/>
  <c r="R34" i="33"/>
  <c r="R36" i="33"/>
  <c r="J36" i="33"/>
  <c r="Q36" i="33"/>
  <c r="I36" i="33"/>
  <c r="P36" i="33"/>
  <c r="O36" i="33"/>
  <c r="N36" i="33"/>
  <c r="M36" i="33"/>
  <c r="K36" i="33"/>
  <c r="L36" i="33"/>
  <c r="O41" i="33"/>
  <c r="N41" i="33"/>
  <c r="M41" i="33"/>
  <c r="K41" i="33"/>
  <c r="J41" i="33"/>
  <c r="I41" i="33"/>
  <c r="R41" i="33"/>
  <c r="P41" i="33"/>
  <c r="Q41" i="33"/>
  <c r="L41" i="33"/>
  <c r="K37" i="33"/>
  <c r="Q37" i="33"/>
  <c r="I37" i="33"/>
  <c r="R37" i="33"/>
  <c r="J37" i="33"/>
  <c r="P37" i="33"/>
  <c r="O37" i="33"/>
  <c r="N37" i="33"/>
  <c r="M37" i="33"/>
  <c r="L37" i="33"/>
  <c r="P42" i="33"/>
  <c r="M42" i="33"/>
  <c r="O42" i="33"/>
  <c r="N42" i="33"/>
  <c r="R42" i="33"/>
  <c r="Q42" i="33"/>
  <c r="L42" i="33"/>
  <c r="K42" i="33"/>
  <c r="I42" i="33"/>
  <c r="J42" i="33"/>
  <c r="N48" i="33"/>
  <c r="M48" i="33"/>
  <c r="L48" i="33"/>
  <c r="K48" i="33"/>
  <c r="O48" i="33"/>
  <c r="R48" i="33"/>
  <c r="Q48" i="33"/>
  <c r="P48" i="33"/>
  <c r="J48" i="33"/>
  <c r="I48" i="33"/>
  <c r="Q59" i="33"/>
  <c r="I59" i="33"/>
  <c r="N59" i="33"/>
  <c r="P59" i="33"/>
  <c r="O59" i="33"/>
  <c r="M59" i="33"/>
  <c r="L59" i="33"/>
  <c r="K59" i="33"/>
  <c r="J59" i="33"/>
  <c r="R59" i="33"/>
  <c r="O57" i="33"/>
  <c r="M57" i="33"/>
  <c r="L57" i="33"/>
  <c r="N57" i="33"/>
  <c r="P38" i="33"/>
  <c r="N46" i="33"/>
  <c r="N47" i="33"/>
  <c r="Q56" i="33"/>
  <c r="K57" i="33"/>
  <c r="M61" i="33"/>
  <c r="N40" i="33"/>
  <c r="L40" i="33"/>
  <c r="M40" i="33"/>
  <c r="O49" i="33"/>
  <c r="L49" i="33"/>
  <c r="N49" i="33"/>
  <c r="M49" i="33"/>
  <c r="M63" i="33"/>
  <c r="R63" i="33"/>
  <c r="L63" i="33"/>
  <c r="J63" i="33"/>
  <c r="J40" i="33"/>
  <c r="K45" i="33"/>
  <c r="Q45" i="33"/>
  <c r="I45" i="33"/>
  <c r="P45" i="33"/>
  <c r="R45" i="33"/>
  <c r="J45" i="33"/>
  <c r="O45" i="33"/>
  <c r="P46" i="33"/>
  <c r="L62" i="33"/>
  <c r="R62" i="33"/>
  <c r="J62" i="33"/>
  <c r="Q62" i="33"/>
  <c r="I62" i="33"/>
  <c r="K62" i="33"/>
  <c r="Q38" i="33"/>
  <c r="I40" i="33"/>
  <c r="N45" i="33"/>
  <c r="O47" i="33"/>
  <c r="R56" i="33"/>
  <c r="P57" i="33"/>
  <c r="O62" i="33"/>
  <c r="O63" i="33"/>
  <c r="K61" i="33"/>
  <c r="Q61" i="33"/>
  <c r="I61" i="33"/>
  <c r="P61" i="33"/>
  <c r="R61" i="33"/>
  <c r="J61" i="33"/>
  <c r="O61" i="33"/>
  <c r="P62" i="33"/>
  <c r="P63" i="33"/>
  <c r="L54" i="33"/>
  <c r="R54" i="33"/>
  <c r="Q54" i="33"/>
  <c r="K54" i="33"/>
  <c r="J54" i="33"/>
  <c r="I54" i="33"/>
  <c r="K40" i="33"/>
  <c r="J49" i="33"/>
  <c r="M54" i="33"/>
  <c r="R57" i="33"/>
  <c r="Q63" i="33"/>
  <c r="M55" i="33"/>
  <c r="R55" i="33"/>
  <c r="L55" i="33"/>
  <c r="K55" i="33"/>
  <c r="J55" i="33"/>
  <c r="I38" i="33"/>
  <c r="O40" i="33"/>
  <c r="K49" i="33"/>
  <c r="N54" i="33"/>
  <c r="N55" i="33"/>
  <c r="I56" i="33"/>
  <c r="L46" i="33"/>
  <c r="J46" i="33"/>
  <c r="Q46" i="33"/>
  <c r="K46" i="33"/>
  <c r="R46" i="33"/>
  <c r="I46" i="33"/>
  <c r="M38" i="33"/>
  <c r="P40" i="33"/>
  <c r="P49" i="33"/>
  <c r="O54" i="33"/>
  <c r="O55" i="33"/>
  <c r="N56" i="33"/>
  <c r="M56" i="33"/>
  <c r="L56" i="33"/>
  <c r="K56" i="33"/>
  <c r="Q40" i="33"/>
  <c r="Q49" i="33"/>
  <c r="P54" i="33"/>
  <c r="P55" i="33"/>
  <c r="O56" i="33"/>
  <c r="I57" i="33"/>
  <c r="I49" i="33"/>
  <c r="M47" i="33"/>
  <c r="K47" i="33"/>
  <c r="R47" i="33"/>
  <c r="J47" i="33"/>
  <c r="L47" i="33"/>
  <c r="L38" i="33"/>
  <c r="R38" i="33"/>
  <c r="K38" i="33"/>
  <c r="J38" i="33"/>
  <c r="O38" i="33"/>
  <c r="R40" i="33"/>
  <c r="L45" i="33"/>
  <c r="M46" i="33"/>
  <c r="I47" i="33"/>
  <c r="R49" i="33"/>
  <c r="Q55" i="33"/>
  <c r="P56" i="33"/>
  <c r="J57" i="33"/>
  <c r="L61" i="33"/>
  <c r="M62" i="33"/>
  <c r="I63" i="33"/>
  <c r="P3" i="32" l="1"/>
  <c r="C3" i="32" s="1"/>
  <c r="C34" i="32" s="1"/>
  <c r="P34" i="32" s="1"/>
  <c r="AG69" i="32"/>
  <c r="AG68" i="32"/>
  <c r="AG67" i="32"/>
  <c r="AG66" i="32"/>
  <c r="G63" i="32"/>
  <c r="F63" i="32"/>
  <c r="E63" i="32"/>
  <c r="D63" i="32"/>
  <c r="G62" i="32"/>
  <c r="F62" i="32"/>
  <c r="E62" i="32"/>
  <c r="D62" i="32"/>
  <c r="G61" i="32"/>
  <c r="F61" i="32"/>
  <c r="E61" i="32"/>
  <c r="D61" i="32"/>
  <c r="G60" i="32"/>
  <c r="F60" i="32"/>
  <c r="E60" i="32"/>
  <c r="D60" i="32"/>
  <c r="G59" i="32"/>
  <c r="F59" i="32"/>
  <c r="E59" i="32"/>
  <c r="D59" i="32"/>
  <c r="G58" i="32"/>
  <c r="F58" i="32"/>
  <c r="E58" i="32"/>
  <c r="D58" i="32"/>
  <c r="G57" i="32"/>
  <c r="F57" i="32"/>
  <c r="E57" i="32"/>
  <c r="D57" i="32"/>
  <c r="G56" i="32"/>
  <c r="F56" i="32"/>
  <c r="E56" i="32"/>
  <c r="D56" i="32"/>
  <c r="G55" i="32"/>
  <c r="F55" i="32"/>
  <c r="E55" i="32"/>
  <c r="D55" i="32"/>
  <c r="G54" i="32"/>
  <c r="F54" i="32"/>
  <c r="E54" i="32"/>
  <c r="D54" i="32"/>
  <c r="G53" i="32"/>
  <c r="F53" i="32"/>
  <c r="E53" i="32"/>
  <c r="D53" i="32"/>
  <c r="G52" i="32"/>
  <c r="F52" i="32"/>
  <c r="E52" i="32"/>
  <c r="D52" i="32"/>
  <c r="G51" i="32"/>
  <c r="F51" i="32"/>
  <c r="E51" i="32"/>
  <c r="D51" i="32"/>
  <c r="G50" i="32"/>
  <c r="F50" i="32"/>
  <c r="E50" i="32"/>
  <c r="D50" i="32"/>
  <c r="G49" i="32"/>
  <c r="F49" i="32"/>
  <c r="E49" i="32"/>
  <c r="D49" i="32"/>
  <c r="G48" i="32"/>
  <c r="F48" i="32"/>
  <c r="E48" i="32"/>
  <c r="D48" i="32"/>
  <c r="G47" i="32"/>
  <c r="F47" i="32"/>
  <c r="E47" i="32"/>
  <c r="D47" i="32"/>
  <c r="G46" i="32"/>
  <c r="F46" i="32"/>
  <c r="E46" i="32"/>
  <c r="D46" i="32"/>
  <c r="G45" i="32"/>
  <c r="F45" i="32"/>
  <c r="E45" i="32"/>
  <c r="D45" i="32"/>
  <c r="G44" i="32"/>
  <c r="F44" i="32"/>
  <c r="E44" i="32"/>
  <c r="D44" i="32"/>
  <c r="G43" i="32"/>
  <c r="F43" i="32"/>
  <c r="E43" i="32"/>
  <c r="D43" i="32"/>
  <c r="G42" i="32"/>
  <c r="F42" i="32"/>
  <c r="E42" i="32"/>
  <c r="D42" i="32"/>
  <c r="G41" i="32"/>
  <c r="F41" i="32"/>
  <c r="E41" i="32"/>
  <c r="D41" i="32"/>
  <c r="G40" i="32"/>
  <c r="F40" i="32"/>
  <c r="E40" i="32"/>
  <c r="D40" i="32"/>
  <c r="G39" i="32"/>
  <c r="F39" i="32"/>
  <c r="E39" i="32"/>
  <c r="D39" i="32"/>
  <c r="G38" i="32"/>
  <c r="F38" i="32"/>
  <c r="E38" i="32"/>
  <c r="D38" i="32"/>
  <c r="G37" i="32"/>
  <c r="F37" i="32"/>
  <c r="E37" i="32"/>
  <c r="D37" i="32"/>
  <c r="G36" i="32"/>
  <c r="F36" i="32"/>
  <c r="E36" i="32"/>
  <c r="D36" i="32"/>
  <c r="G35" i="32"/>
  <c r="F35" i="32"/>
  <c r="E35" i="32"/>
  <c r="D35" i="32"/>
  <c r="G34" i="32"/>
  <c r="F34" i="32"/>
  <c r="E34" i="32"/>
  <c r="D34" i="32"/>
  <c r="B34" i="32"/>
  <c r="P32" i="32"/>
  <c r="C32" i="32" s="1"/>
  <c r="C63" i="32" s="1"/>
  <c r="R63" i="32" s="1"/>
  <c r="P31" i="32"/>
  <c r="C31" i="32" s="1"/>
  <c r="C62" i="32" s="1"/>
  <c r="P30" i="32"/>
  <c r="C30" i="32" s="1"/>
  <c r="C61" i="32" s="1"/>
  <c r="P29" i="32"/>
  <c r="C29" i="32" s="1"/>
  <c r="C60" i="32" s="1"/>
  <c r="M60" i="32" s="1"/>
  <c r="P28" i="32"/>
  <c r="C28" i="32" s="1"/>
  <c r="C59" i="32" s="1"/>
  <c r="P27" i="32"/>
  <c r="C27" i="32" s="1"/>
  <c r="C58" i="32" s="1"/>
  <c r="P58" i="32" s="1"/>
  <c r="P26" i="32"/>
  <c r="C26" i="32" s="1"/>
  <c r="C57" i="32" s="1"/>
  <c r="P25" i="32"/>
  <c r="C25" i="32" s="1"/>
  <c r="C56" i="32" s="1"/>
  <c r="P24" i="32"/>
  <c r="C24" i="32"/>
  <c r="C55" i="32" s="1"/>
  <c r="P55" i="32" s="1"/>
  <c r="P23" i="32"/>
  <c r="C23" i="32" s="1"/>
  <c r="C54" i="32" s="1"/>
  <c r="P22" i="32"/>
  <c r="C22" i="32" s="1"/>
  <c r="C53" i="32" s="1"/>
  <c r="P21" i="32"/>
  <c r="C21" i="32" s="1"/>
  <c r="C52" i="32" s="1"/>
  <c r="O52" i="32" s="1"/>
  <c r="P20" i="32"/>
  <c r="C20" i="32" s="1"/>
  <c r="C51" i="32" s="1"/>
  <c r="P19" i="32"/>
  <c r="C19" i="32" s="1"/>
  <c r="C50" i="32" s="1"/>
  <c r="P50" i="32" s="1"/>
  <c r="P18" i="32"/>
  <c r="C18" i="32" s="1"/>
  <c r="C49" i="32" s="1"/>
  <c r="R49" i="32" s="1"/>
  <c r="P17" i="32"/>
  <c r="C17" i="32"/>
  <c r="C48" i="32" s="1"/>
  <c r="Q48" i="32" s="1"/>
  <c r="P16" i="32"/>
  <c r="C16" i="32" s="1"/>
  <c r="C47" i="32" s="1"/>
  <c r="R47" i="32" s="1"/>
  <c r="P15" i="32"/>
  <c r="C15" i="32" s="1"/>
  <c r="C46" i="32" s="1"/>
  <c r="P14" i="32"/>
  <c r="C14" i="32" s="1"/>
  <c r="C45" i="32" s="1"/>
  <c r="P13" i="32"/>
  <c r="C13" i="32" s="1"/>
  <c r="C44" i="32" s="1"/>
  <c r="J44" i="32" s="1"/>
  <c r="P12" i="32"/>
  <c r="C12" i="32"/>
  <c r="C43" i="32" s="1"/>
  <c r="P11" i="32"/>
  <c r="C11" i="32" s="1"/>
  <c r="C42" i="32" s="1"/>
  <c r="P10" i="32"/>
  <c r="C10" i="32" s="1"/>
  <c r="C41" i="32" s="1"/>
  <c r="P9" i="32"/>
  <c r="C9" i="32" s="1"/>
  <c r="C40" i="32" s="1"/>
  <c r="P8" i="32"/>
  <c r="C8" i="32"/>
  <c r="C39" i="32" s="1"/>
  <c r="P7" i="32"/>
  <c r="C7" i="32" s="1"/>
  <c r="C38" i="32" s="1"/>
  <c r="P6" i="32"/>
  <c r="C6" i="32" s="1"/>
  <c r="C37" i="32" s="1"/>
  <c r="P5" i="32"/>
  <c r="C5" i="32"/>
  <c r="C36" i="32" s="1"/>
  <c r="P36" i="32" s="1"/>
  <c r="P4" i="32"/>
  <c r="C4" i="32" s="1"/>
  <c r="C35" i="32" s="1"/>
  <c r="AG69" i="31"/>
  <c r="AG68" i="31"/>
  <c r="AG67" i="31"/>
  <c r="AG66" i="31"/>
  <c r="G63" i="31"/>
  <c r="F63" i="31"/>
  <c r="E63" i="31"/>
  <c r="D63" i="31"/>
  <c r="G62" i="31"/>
  <c r="F62" i="31"/>
  <c r="E62" i="31"/>
  <c r="D62" i="31"/>
  <c r="N61" i="31"/>
  <c r="G61" i="31"/>
  <c r="F61" i="31"/>
  <c r="E61" i="31"/>
  <c r="D61" i="31"/>
  <c r="G60" i="31"/>
  <c r="F60" i="31"/>
  <c r="E60" i="31"/>
  <c r="D60" i="31"/>
  <c r="G59" i="31"/>
  <c r="F59" i="31"/>
  <c r="E59" i="31"/>
  <c r="D59" i="31"/>
  <c r="G58" i="31"/>
  <c r="F58" i="31"/>
  <c r="E58" i="31"/>
  <c r="D58" i="31"/>
  <c r="G57" i="31"/>
  <c r="F57" i="31"/>
  <c r="E57" i="31"/>
  <c r="D57" i="31"/>
  <c r="G56" i="31"/>
  <c r="F56" i="31"/>
  <c r="E56" i="31"/>
  <c r="D56" i="31"/>
  <c r="G55" i="31"/>
  <c r="F55" i="31"/>
  <c r="E55" i="31"/>
  <c r="D55" i="31"/>
  <c r="G54" i="31"/>
  <c r="F54" i="31"/>
  <c r="E54" i="31"/>
  <c r="D54" i="31"/>
  <c r="G53" i="31"/>
  <c r="F53" i="31"/>
  <c r="E53" i="31"/>
  <c r="D53" i="31"/>
  <c r="G52" i="31"/>
  <c r="F52" i="31"/>
  <c r="E52" i="31"/>
  <c r="D52" i="31"/>
  <c r="G51" i="31"/>
  <c r="F51" i="31"/>
  <c r="E51" i="31"/>
  <c r="D51" i="31"/>
  <c r="G50" i="31"/>
  <c r="F50" i="31"/>
  <c r="E50" i="31"/>
  <c r="D50" i="31"/>
  <c r="G49" i="31"/>
  <c r="F49" i="31"/>
  <c r="E49" i="31"/>
  <c r="D49" i="31"/>
  <c r="G48" i="31"/>
  <c r="F48" i="31"/>
  <c r="E48" i="31"/>
  <c r="D48" i="31"/>
  <c r="G47" i="31"/>
  <c r="F47" i="31"/>
  <c r="E47" i="31"/>
  <c r="D47" i="31"/>
  <c r="G46" i="31"/>
  <c r="F46" i="31"/>
  <c r="E46" i="31"/>
  <c r="D46" i="31"/>
  <c r="G45" i="31"/>
  <c r="F45" i="31"/>
  <c r="E45" i="31"/>
  <c r="D45" i="31"/>
  <c r="G44" i="31"/>
  <c r="F44" i="31"/>
  <c r="E44" i="31"/>
  <c r="D44" i="31"/>
  <c r="G43" i="31"/>
  <c r="F43" i="31"/>
  <c r="E43" i="31"/>
  <c r="D43" i="31"/>
  <c r="G42" i="31"/>
  <c r="F42" i="31"/>
  <c r="E42" i="31"/>
  <c r="D42" i="31"/>
  <c r="G41" i="31"/>
  <c r="F41" i="31"/>
  <c r="E41" i="31"/>
  <c r="D41" i="31"/>
  <c r="G40" i="31"/>
  <c r="F40" i="31"/>
  <c r="E40" i="31"/>
  <c r="D40" i="31"/>
  <c r="G39" i="31"/>
  <c r="F39" i="31"/>
  <c r="E39" i="31"/>
  <c r="D39" i="31"/>
  <c r="G38" i="31"/>
  <c r="F38" i="31"/>
  <c r="E38" i="31"/>
  <c r="D38" i="31"/>
  <c r="G37" i="31"/>
  <c r="F37" i="31"/>
  <c r="E37" i="31"/>
  <c r="D37" i="31"/>
  <c r="G36" i="31"/>
  <c r="F36" i="31"/>
  <c r="E36" i="31"/>
  <c r="D36" i="31"/>
  <c r="G35" i="31"/>
  <c r="F35" i="31"/>
  <c r="E35" i="31"/>
  <c r="D35" i="31"/>
  <c r="G34" i="31"/>
  <c r="F34" i="31"/>
  <c r="E34" i="31"/>
  <c r="D34" i="31"/>
  <c r="B34" i="31"/>
  <c r="P32" i="31"/>
  <c r="C32" i="31" s="1"/>
  <c r="C63" i="31" s="1"/>
  <c r="P31" i="31"/>
  <c r="C31" i="31" s="1"/>
  <c r="C62" i="31" s="1"/>
  <c r="P30" i="31"/>
  <c r="C30" i="31" s="1"/>
  <c r="C61" i="31" s="1"/>
  <c r="P29" i="31"/>
  <c r="C29" i="31" s="1"/>
  <c r="C60" i="31" s="1"/>
  <c r="P28" i="31"/>
  <c r="C28" i="31" s="1"/>
  <c r="C59" i="31" s="1"/>
  <c r="L59" i="31" s="1"/>
  <c r="P27" i="31"/>
  <c r="C27" i="31" s="1"/>
  <c r="C58" i="31" s="1"/>
  <c r="K58" i="31" s="1"/>
  <c r="P26" i="31"/>
  <c r="C26" i="31" s="1"/>
  <c r="C57" i="31" s="1"/>
  <c r="P25" i="31"/>
  <c r="C25" i="31" s="1"/>
  <c r="C56" i="31" s="1"/>
  <c r="P24" i="31"/>
  <c r="C24" i="31" s="1"/>
  <c r="C55" i="31" s="1"/>
  <c r="P23" i="31"/>
  <c r="C23" i="31" s="1"/>
  <c r="C54" i="31" s="1"/>
  <c r="P22" i="31"/>
  <c r="C22" i="31" s="1"/>
  <c r="C53" i="31" s="1"/>
  <c r="J53" i="31" s="1"/>
  <c r="P21" i="31"/>
  <c r="C21" i="31"/>
  <c r="C52" i="31" s="1"/>
  <c r="P20" i="31"/>
  <c r="C20" i="31" s="1"/>
  <c r="C51" i="31" s="1"/>
  <c r="P19" i="31"/>
  <c r="C19" i="31" s="1"/>
  <c r="C50" i="31" s="1"/>
  <c r="P18" i="31"/>
  <c r="C18" i="31" s="1"/>
  <c r="C49" i="31" s="1"/>
  <c r="R49" i="31" s="1"/>
  <c r="P17" i="31"/>
  <c r="C17" i="31" s="1"/>
  <c r="C48" i="31" s="1"/>
  <c r="I48" i="31" s="1"/>
  <c r="P16" i="31"/>
  <c r="C16" i="31" s="1"/>
  <c r="C47" i="31" s="1"/>
  <c r="P15" i="31"/>
  <c r="C15" i="31" s="1"/>
  <c r="C46" i="31" s="1"/>
  <c r="P14" i="31"/>
  <c r="C14" i="31" s="1"/>
  <c r="C45" i="31" s="1"/>
  <c r="N45" i="31" s="1"/>
  <c r="P13" i="31"/>
  <c r="C13" i="31" s="1"/>
  <c r="C44" i="31" s="1"/>
  <c r="P12" i="31"/>
  <c r="C12" i="31" s="1"/>
  <c r="C43" i="31" s="1"/>
  <c r="L43" i="31" s="1"/>
  <c r="P11" i="31"/>
  <c r="C11" i="31" s="1"/>
  <c r="C42" i="31" s="1"/>
  <c r="K42" i="31" s="1"/>
  <c r="P10" i="31"/>
  <c r="C10" i="31" s="1"/>
  <c r="C41" i="31" s="1"/>
  <c r="P9" i="31"/>
  <c r="C9" i="31"/>
  <c r="C40" i="31" s="1"/>
  <c r="P8" i="31"/>
  <c r="C8" i="31" s="1"/>
  <c r="C39" i="31" s="1"/>
  <c r="P7" i="31"/>
  <c r="C7" i="31" s="1"/>
  <c r="C38" i="31" s="1"/>
  <c r="P6" i="31"/>
  <c r="C6" i="31" s="1"/>
  <c r="C37" i="31" s="1"/>
  <c r="J37" i="31" s="1"/>
  <c r="P5" i="31"/>
  <c r="C5" i="31" s="1"/>
  <c r="C36" i="31" s="1"/>
  <c r="P4" i="31"/>
  <c r="C4" i="31" s="1"/>
  <c r="C35" i="31" s="1"/>
  <c r="P3" i="31"/>
  <c r="C3" i="31" s="1"/>
  <c r="C34" i="31" s="1"/>
  <c r="AG69" i="30"/>
  <c r="AG68" i="30"/>
  <c r="AG67" i="30"/>
  <c r="AG66" i="30"/>
  <c r="G63" i="30"/>
  <c r="F63" i="30"/>
  <c r="E63" i="30"/>
  <c r="D63" i="30"/>
  <c r="G62" i="30"/>
  <c r="F62" i="30"/>
  <c r="E62" i="30"/>
  <c r="D62" i="30"/>
  <c r="G61" i="30"/>
  <c r="F61" i="30"/>
  <c r="E61" i="30"/>
  <c r="D61" i="30"/>
  <c r="G60" i="30"/>
  <c r="F60" i="30"/>
  <c r="E60" i="30"/>
  <c r="D60" i="30"/>
  <c r="G59" i="30"/>
  <c r="F59" i="30"/>
  <c r="E59" i="30"/>
  <c r="D59" i="30"/>
  <c r="G58" i="30"/>
  <c r="F58" i="30"/>
  <c r="E58" i="30"/>
  <c r="D58" i="30"/>
  <c r="G57" i="30"/>
  <c r="F57" i="30"/>
  <c r="E57" i="30"/>
  <c r="D57" i="30"/>
  <c r="G56" i="30"/>
  <c r="F56" i="30"/>
  <c r="E56" i="30"/>
  <c r="D56" i="30"/>
  <c r="G55" i="30"/>
  <c r="F55" i="30"/>
  <c r="E55" i="30"/>
  <c r="D55" i="30"/>
  <c r="G54" i="30"/>
  <c r="F54" i="30"/>
  <c r="E54" i="30"/>
  <c r="D54" i="30"/>
  <c r="G53" i="30"/>
  <c r="F53" i="30"/>
  <c r="E53" i="30"/>
  <c r="D53" i="30"/>
  <c r="G52" i="30"/>
  <c r="F52" i="30"/>
  <c r="E52" i="30"/>
  <c r="D52" i="30"/>
  <c r="G51" i="30"/>
  <c r="F51" i="30"/>
  <c r="E51" i="30"/>
  <c r="D51" i="30"/>
  <c r="G50" i="30"/>
  <c r="F50" i="30"/>
  <c r="E50" i="30"/>
  <c r="D50" i="30"/>
  <c r="G49" i="30"/>
  <c r="F49" i="30"/>
  <c r="E49" i="30"/>
  <c r="D49" i="30"/>
  <c r="G48" i="30"/>
  <c r="F48" i="30"/>
  <c r="E48" i="30"/>
  <c r="D48" i="30"/>
  <c r="G47" i="30"/>
  <c r="F47" i="30"/>
  <c r="E47" i="30"/>
  <c r="D47" i="30"/>
  <c r="G46" i="30"/>
  <c r="F46" i="30"/>
  <c r="E46" i="30"/>
  <c r="D46" i="30"/>
  <c r="G45" i="30"/>
  <c r="F45" i="30"/>
  <c r="E45" i="30"/>
  <c r="D45" i="30"/>
  <c r="G44" i="30"/>
  <c r="F44" i="30"/>
  <c r="E44" i="30"/>
  <c r="D44" i="30"/>
  <c r="G43" i="30"/>
  <c r="F43" i="30"/>
  <c r="E43" i="30"/>
  <c r="D43" i="30"/>
  <c r="G42" i="30"/>
  <c r="F42" i="30"/>
  <c r="E42" i="30"/>
  <c r="D42" i="30"/>
  <c r="G41" i="30"/>
  <c r="F41" i="30"/>
  <c r="E41" i="30"/>
  <c r="D41" i="30"/>
  <c r="G40" i="30"/>
  <c r="F40" i="30"/>
  <c r="E40" i="30"/>
  <c r="D40" i="30"/>
  <c r="G39" i="30"/>
  <c r="F39" i="30"/>
  <c r="E39" i="30"/>
  <c r="D39" i="30"/>
  <c r="G38" i="30"/>
  <c r="F38" i="30"/>
  <c r="E38" i="30"/>
  <c r="D38" i="30"/>
  <c r="G37" i="30"/>
  <c r="F37" i="30"/>
  <c r="E37" i="30"/>
  <c r="D37" i="30"/>
  <c r="G36" i="30"/>
  <c r="F36" i="30"/>
  <c r="E36" i="30"/>
  <c r="D36" i="30"/>
  <c r="G35" i="30"/>
  <c r="F35" i="30"/>
  <c r="E35" i="30"/>
  <c r="D35" i="30"/>
  <c r="G34" i="30"/>
  <c r="F34" i="30"/>
  <c r="E34" i="30"/>
  <c r="D34" i="30"/>
  <c r="B34" i="30"/>
  <c r="P32" i="30"/>
  <c r="C32" i="30"/>
  <c r="C63" i="30" s="1"/>
  <c r="N63" i="30" s="1"/>
  <c r="P31" i="30"/>
  <c r="C31" i="30" s="1"/>
  <c r="C62" i="30" s="1"/>
  <c r="M62" i="30" s="1"/>
  <c r="P30" i="30"/>
  <c r="C30" i="30" s="1"/>
  <c r="C61" i="30" s="1"/>
  <c r="L61" i="30" s="1"/>
  <c r="P29" i="30"/>
  <c r="C29" i="30" s="1"/>
  <c r="C60" i="30" s="1"/>
  <c r="K60" i="30" s="1"/>
  <c r="P28" i="30"/>
  <c r="C28" i="30" s="1"/>
  <c r="C59" i="30" s="1"/>
  <c r="P27" i="30"/>
  <c r="C27" i="30" s="1"/>
  <c r="C58" i="30" s="1"/>
  <c r="P26" i="30"/>
  <c r="C26" i="30"/>
  <c r="C57" i="30" s="1"/>
  <c r="K57" i="30" s="1"/>
  <c r="P25" i="30"/>
  <c r="C25" i="30" s="1"/>
  <c r="C56" i="30" s="1"/>
  <c r="R56" i="30" s="1"/>
  <c r="P24" i="30"/>
  <c r="C24" i="30" s="1"/>
  <c r="C55" i="30" s="1"/>
  <c r="P23" i="30"/>
  <c r="C23" i="30" s="1"/>
  <c r="C54" i="30" s="1"/>
  <c r="P22" i="30"/>
  <c r="C22" i="30"/>
  <c r="C53" i="30" s="1"/>
  <c r="P21" i="30"/>
  <c r="C21" i="30" s="1"/>
  <c r="C52" i="30" s="1"/>
  <c r="N52" i="30" s="1"/>
  <c r="P20" i="30"/>
  <c r="C20" i="30"/>
  <c r="C51" i="30" s="1"/>
  <c r="P19" i="30"/>
  <c r="C19" i="30" s="1"/>
  <c r="C50" i="30" s="1"/>
  <c r="Q50" i="30" s="1"/>
  <c r="P18" i="30"/>
  <c r="C18" i="30" s="1"/>
  <c r="C49" i="30" s="1"/>
  <c r="P49" i="30" s="1"/>
  <c r="P17" i="30"/>
  <c r="C17" i="30" s="1"/>
  <c r="C48" i="30" s="1"/>
  <c r="O48" i="30" s="1"/>
  <c r="P16" i="30"/>
  <c r="C16" i="30" s="1"/>
  <c r="C47" i="30" s="1"/>
  <c r="P15" i="30"/>
  <c r="C15" i="30" s="1"/>
  <c r="C46" i="30" s="1"/>
  <c r="P14" i="30"/>
  <c r="C14" i="30" s="1"/>
  <c r="C45" i="30" s="1"/>
  <c r="P13" i="30"/>
  <c r="C13" i="30" s="1"/>
  <c r="C44" i="30" s="1"/>
  <c r="P12" i="30"/>
  <c r="C12" i="30"/>
  <c r="C43" i="30" s="1"/>
  <c r="R43" i="30" s="1"/>
  <c r="P11" i="30"/>
  <c r="C11" i="30" s="1"/>
  <c r="C42" i="30" s="1"/>
  <c r="P10" i="30"/>
  <c r="C10" i="30" s="1"/>
  <c r="C41" i="30" s="1"/>
  <c r="P41" i="30" s="1"/>
  <c r="P9" i="30"/>
  <c r="C9" i="30" s="1"/>
  <c r="C40" i="30" s="1"/>
  <c r="J40" i="30" s="1"/>
  <c r="P8" i="30"/>
  <c r="C8" i="30"/>
  <c r="C39" i="30" s="1"/>
  <c r="P7" i="30"/>
  <c r="C7" i="30" s="1"/>
  <c r="C38" i="30" s="1"/>
  <c r="M38" i="30" s="1"/>
  <c r="P6" i="30"/>
  <c r="C6" i="30" s="1"/>
  <c r="C37" i="30" s="1"/>
  <c r="O37" i="30" s="1"/>
  <c r="P5" i="30"/>
  <c r="C5" i="30" s="1"/>
  <c r="C36" i="30" s="1"/>
  <c r="N36" i="30" s="1"/>
  <c r="P4" i="30"/>
  <c r="C4" i="30" s="1"/>
  <c r="C35" i="30" s="1"/>
  <c r="P3" i="30"/>
  <c r="C3" i="30"/>
  <c r="C34" i="30" s="1"/>
  <c r="AG69" i="29"/>
  <c r="AG68" i="29"/>
  <c r="AG67" i="29"/>
  <c r="AG66" i="29"/>
  <c r="AG65" i="29"/>
  <c r="G63" i="29"/>
  <c r="F63" i="29"/>
  <c r="E63" i="29"/>
  <c r="D63" i="29"/>
  <c r="G62" i="29"/>
  <c r="F62" i="29"/>
  <c r="E62" i="29"/>
  <c r="D62" i="29"/>
  <c r="G61" i="29"/>
  <c r="F61" i="29"/>
  <c r="E61" i="29"/>
  <c r="D61" i="29"/>
  <c r="G60" i="29"/>
  <c r="F60" i="29"/>
  <c r="E60" i="29"/>
  <c r="D60" i="29"/>
  <c r="G59" i="29"/>
  <c r="F59" i="29"/>
  <c r="E59" i="29"/>
  <c r="D59" i="29"/>
  <c r="G58" i="29"/>
  <c r="F58" i="29"/>
  <c r="E58" i="29"/>
  <c r="D58" i="29"/>
  <c r="G57" i="29"/>
  <c r="F57" i="29"/>
  <c r="E57" i="29"/>
  <c r="D57" i="29"/>
  <c r="G56" i="29"/>
  <c r="F56" i="29"/>
  <c r="E56" i="29"/>
  <c r="D56" i="29"/>
  <c r="G55" i="29"/>
  <c r="F55" i="29"/>
  <c r="E55" i="29"/>
  <c r="D55" i="29"/>
  <c r="G54" i="29"/>
  <c r="F54" i="29"/>
  <c r="E54" i="29"/>
  <c r="D54" i="29"/>
  <c r="G53" i="29"/>
  <c r="F53" i="29"/>
  <c r="E53" i="29"/>
  <c r="D53" i="29"/>
  <c r="G52" i="29"/>
  <c r="F52" i="29"/>
  <c r="E52" i="29"/>
  <c r="D52" i="29"/>
  <c r="G51" i="29"/>
  <c r="F51" i="29"/>
  <c r="E51" i="29"/>
  <c r="D51" i="29"/>
  <c r="G50" i="29"/>
  <c r="F50" i="29"/>
  <c r="E50" i="29"/>
  <c r="D50" i="29"/>
  <c r="G49" i="29"/>
  <c r="F49" i="29"/>
  <c r="E49" i="29"/>
  <c r="D49" i="29"/>
  <c r="G48" i="29"/>
  <c r="F48" i="29"/>
  <c r="E48" i="29"/>
  <c r="D48" i="29"/>
  <c r="G47" i="29"/>
  <c r="F47" i="29"/>
  <c r="E47" i="29"/>
  <c r="D47" i="29"/>
  <c r="G46" i="29"/>
  <c r="F46" i="29"/>
  <c r="E46" i="29"/>
  <c r="D46" i="29"/>
  <c r="G45" i="29"/>
  <c r="F45" i="29"/>
  <c r="E45" i="29"/>
  <c r="D45" i="29"/>
  <c r="G44" i="29"/>
  <c r="F44" i="29"/>
  <c r="E44" i="29"/>
  <c r="D44" i="29"/>
  <c r="G43" i="29"/>
  <c r="F43" i="29"/>
  <c r="E43" i="29"/>
  <c r="D43" i="29"/>
  <c r="G42" i="29"/>
  <c r="F42" i="29"/>
  <c r="E42" i="29"/>
  <c r="D42" i="29"/>
  <c r="G41" i="29"/>
  <c r="F41" i="29"/>
  <c r="E41" i="29"/>
  <c r="D41" i="29"/>
  <c r="G40" i="29"/>
  <c r="F40" i="29"/>
  <c r="E40" i="29"/>
  <c r="D40" i="29"/>
  <c r="G39" i="29"/>
  <c r="F39" i="29"/>
  <c r="E39" i="29"/>
  <c r="D39" i="29"/>
  <c r="G38" i="29"/>
  <c r="F38" i="29"/>
  <c r="E38" i="29"/>
  <c r="D38" i="29"/>
  <c r="G37" i="29"/>
  <c r="F37" i="29"/>
  <c r="E37" i="29"/>
  <c r="D37" i="29"/>
  <c r="G36" i="29"/>
  <c r="F36" i="29"/>
  <c r="E36" i="29"/>
  <c r="D36" i="29"/>
  <c r="G35" i="29"/>
  <c r="F35" i="29"/>
  <c r="E35" i="29"/>
  <c r="D35" i="29"/>
  <c r="G34" i="29"/>
  <c r="F34" i="29"/>
  <c r="E34" i="29"/>
  <c r="D34" i="29"/>
  <c r="B34" i="29"/>
  <c r="P32" i="29"/>
  <c r="C32" i="29" s="1"/>
  <c r="C63" i="29" s="1"/>
  <c r="J63" i="29" s="1"/>
  <c r="P31" i="29"/>
  <c r="C31" i="29" s="1"/>
  <c r="C62" i="29" s="1"/>
  <c r="N62" i="29" s="1"/>
  <c r="P30" i="29"/>
  <c r="C30" i="29" s="1"/>
  <c r="C61" i="29" s="1"/>
  <c r="P29" i="29"/>
  <c r="C29" i="29" s="1"/>
  <c r="C60" i="29" s="1"/>
  <c r="P28" i="29"/>
  <c r="C28" i="29" s="1"/>
  <c r="C59" i="29" s="1"/>
  <c r="P27" i="29"/>
  <c r="C27" i="29" s="1"/>
  <c r="C58" i="29" s="1"/>
  <c r="P26" i="29"/>
  <c r="C26" i="29" s="1"/>
  <c r="C57" i="29" s="1"/>
  <c r="P25" i="29"/>
  <c r="C25" i="29" s="1"/>
  <c r="C56" i="29" s="1"/>
  <c r="J56" i="29" s="1"/>
  <c r="P24" i="29"/>
  <c r="C24" i="29" s="1"/>
  <c r="C55" i="29" s="1"/>
  <c r="P23" i="29"/>
  <c r="C23" i="29" s="1"/>
  <c r="C54" i="29" s="1"/>
  <c r="P22" i="29"/>
  <c r="C22" i="29"/>
  <c r="C53" i="29" s="1"/>
  <c r="P21" i="29"/>
  <c r="C21" i="29" s="1"/>
  <c r="C52" i="29" s="1"/>
  <c r="P20" i="29"/>
  <c r="C20" i="29" s="1"/>
  <c r="C51" i="29" s="1"/>
  <c r="P19" i="29"/>
  <c r="C19" i="29" s="1"/>
  <c r="C50" i="29" s="1"/>
  <c r="P18" i="29"/>
  <c r="C18" i="29" s="1"/>
  <c r="C49" i="29" s="1"/>
  <c r="P17" i="29"/>
  <c r="C17" i="29" s="1"/>
  <c r="C48" i="29" s="1"/>
  <c r="P16" i="29"/>
  <c r="C16" i="29" s="1"/>
  <c r="C47" i="29" s="1"/>
  <c r="P15" i="29"/>
  <c r="C15" i="29"/>
  <c r="C46" i="29" s="1"/>
  <c r="J46" i="29" s="1"/>
  <c r="P14" i="29"/>
  <c r="C14" i="29" s="1"/>
  <c r="C45" i="29" s="1"/>
  <c r="P13" i="29"/>
  <c r="C13" i="29" s="1"/>
  <c r="C44" i="29" s="1"/>
  <c r="P12" i="29"/>
  <c r="C12" i="29" s="1"/>
  <c r="C43" i="29" s="1"/>
  <c r="P11" i="29"/>
  <c r="C11" i="29" s="1"/>
  <c r="C42" i="29" s="1"/>
  <c r="P10" i="29"/>
  <c r="C10" i="29"/>
  <c r="C41" i="29" s="1"/>
  <c r="P9" i="29"/>
  <c r="C9" i="29" s="1"/>
  <c r="C40" i="29" s="1"/>
  <c r="P8" i="29"/>
  <c r="C8" i="29" s="1"/>
  <c r="C39" i="29" s="1"/>
  <c r="O39" i="29" s="1"/>
  <c r="P7" i="29"/>
  <c r="C7" i="29" s="1"/>
  <c r="C38" i="29" s="1"/>
  <c r="P6" i="29"/>
  <c r="C6" i="29"/>
  <c r="C37" i="29" s="1"/>
  <c r="P5" i="29"/>
  <c r="C5" i="29" s="1"/>
  <c r="C36" i="29" s="1"/>
  <c r="P4" i="29"/>
  <c r="C4" i="29" s="1"/>
  <c r="C35" i="29" s="1"/>
  <c r="L35" i="29" s="1"/>
  <c r="P3" i="29"/>
  <c r="C3" i="29" s="1"/>
  <c r="C34" i="29" s="1"/>
  <c r="AG69" i="28"/>
  <c r="AG68" i="28"/>
  <c r="AG67" i="28"/>
  <c r="AG66" i="28"/>
  <c r="AG65" i="28"/>
  <c r="G63" i="28"/>
  <c r="F63" i="28"/>
  <c r="E63" i="28"/>
  <c r="D63" i="28"/>
  <c r="G62" i="28"/>
  <c r="F62" i="28"/>
  <c r="E62" i="28"/>
  <c r="D62" i="28"/>
  <c r="G61" i="28"/>
  <c r="F61" i="28"/>
  <c r="E61" i="28"/>
  <c r="D61" i="28"/>
  <c r="G60" i="28"/>
  <c r="F60" i="28"/>
  <c r="E60" i="28"/>
  <c r="D60" i="28"/>
  <c r="G59" i="28"/>
  <c r="F59" i="28"/>
  <c r="E59" i="28"/>
  <c r="D59" i="28"/>
  <c r="G58" i="28"/>
  <c r="F58" i="28"/>
  <c r="E58" i="28"/>
  <c r="D58" i="28"/>
  <c r="G57" i="28"/>
  <c r="F57" i="28"/>
  <c r="E57" i="28"/>
  <c r="D57" i="28"/>
  <c r="G56" i="28"/>
  <c r="F56" i="28"/>
  <c r="E56" i="28"/>
  <c r="D56" i="28"/>
  <c r="G55" i="28"/>
  <c r="F55" i="28"/>
  <c r="E55" i="28"/>
  <c r="D55" i="28"/>
  <c r="G54" i="28"/>
  <c r="F54" i="28"/>
  <c r="E54" i="28"/>
  <c r="D54" i="28"/>
  <c r="G53" i="28"/>
  <c r="F53" i="28"/>
  <c r="E53" i="28"/>
  <c r="D53" i="28"/>
  <c r="G52" i="28"/>
  <c r="F52" i="28"/>
  <c r="E52" i="28"/>
  <c r="D52" i="28"/>
  <c r="G51" i="28"/>
  <c r="F51" i="28"/>
  <c r="E51" i="28"/>
  <c r="D51" i="28"/>
  <c r="G50" i="28"/>
  <c r="F50" i="28"/>
  <c r="E50" i="28"/>
  <c r="D50" i="28"/>
  <c r="G49" i="28"/>
  <c r="F49" i="28"/>
  <c r="E49" i="28"/>
  <c r="D49" i="28"/>
  <c r="G48" i="28"/>
  <c r="F48" i="28"/>
  <c r="E48" i="28"/>
  <c r="D48" i="28"/>
  <c r="G47" i="28"/>
  <c r="F47" i="28"/>
  <c r="E47" i="28"/>
  <c r="D47" i="28"/>
  <c r="G46" i="28"/>
  <c r="F46" i="28"/>
  <c r="E46" i="28"/>
  <c r="D46" i="28"/>
  <c r="G45" i="28"/>
  <c r="F45" i="28"/>
  <c r="E45" i="28"/>
  <c r="D45" i="28"/>
  <c r="G44" i="28"/>
  <c r="F44" i="28"/>
  <c r="E44" i="28"/>
  <c r="D44" i="28"/>
  <c r="G43" i="28"/>
  <c r="F43" i="28"/>
  <c r="E43" i="28"/>
  <c r="D43" i="28"/>
  <c r="G42" i="28"/>
  <c r="F42" i="28"/>
  <c r="E42" i="28"/>
  <c r="D42" i="28"/>
  <c r="G41" i="28"/>
  <c r="F41" i="28"/>
  <c r="E41" i="28"/>
  <c r="D41" i="28"/>
  <c r="G40" i="28"/>
  <c r="F40" i="28"/>
  <c r="E40" i="28"/>
  <c r="D40" i="28"/>
  <c r="G39" i="28"/>
  <c r="F39" i="28"/>
  <c r="E39" i="28"/>
  <c r="D39" i="28"/>
  <c r="G38" i="28"/>
  <c r="F38" i="28"/>
  <c r="E38" i="28"/>
  <c r="D38" i="28"/>
  <c r="G37" i="28"/>
  <c r="F37" i="28"/>
  <c r="E37" i="28"/>
  <c r="D37" i="28"/>
  <c r="G36" i="28"/>
  <c r="F36" i="28"/>
  <c r="E36" i="28"/>
  <c r="D36" i="28"/>
  <c r="G35" i="28"/>
  <c r="F35" i="28"/>
  <c r="E35" i="28"/>
  <c r="D35" i="28"/>
  <c r="G34" i="28"/>
  <c r="F34" i="28"/>
  <c r="E34" i="28"/>
  <c r="D34" i="28"/>
  <c r="B34" i="28"/>
  <c r="P32" i="28"/>
  <c r="C32" i="28" s="1"/>
  <c r="C63" i="28" s="1"/>
  <c r="P31" i="28"/>
  <c r="C31" i="28" s="1"/>
  <c r="C62" i="28" s="1"/>
  <c r="P30" i="28"/>
  <c r="C30" i="28" s="1"/>
  <c r="C61" i="28" s="1"/>
  <c r="P29" i="28"/>
  <c r="C29" i="28" s="1"/>
  <c r="C60" i="28" s="1"/>
  <c r="P28" i="28"/>
  <c r="C28" i="28" s="1"/>
  <c r="C59" i="28" s="1"/>
  <c r="P27" i="28"/>
  <c r="C27" i="28"/>
  <c r="C58" i="28" s="1"/>
  <c r="P26" i="28"/>
  <c r="C26" i="28" s="1"/>
  <c r="C57" i="28" s="1"/>
  <c r="P25" i="28"/>
  <c r="C25" i="28" s="1"/>
  <c r="C56" i="28" s="1"/>
  <c r="P24" i="28"/>
  <c r="C24" i="28" s="1"/>
  <c r="C55" i="28" s="1"/>
  <c r="P23" i="28"/>
  <c r="C23" i="28" s="1"/>
  <c r="C54" i="28" s="1"/>
  <c r="P22" i="28"/>
  <c r="C22" i="28" s="1"/>
  <c r="C53" i="28" s="1"/>
  <c r="P21" i="28"/>
  <c r="C21" i="28"/>
  <c r="C52" i="28" s="1"/>
  <c r="P20" i="28"/>
  <c r="C20" i="28" s="1"/>
  <c r="C51" i="28" s="1"/>
  <c r="P19" i="28"/>
  <c r="C19" i="28" s="1"/>
  <c r="C50" i="28" s="1"/>
  <c r="P18" i="28"/>
  <c r="C18" i="28" s="1"/>
  <c r="C49" i="28" s="1"/>
  <c r="P17" i="28"/>
  <c r="C17" i="28" s="1"/>
  <c r="C48" i="28" s="1"/>
  <c r="P16" i="28"/>
  <c r="C16" i="28" s="1"/>
  <c r="C47" i="28" s="1"/>
  <c r="P15" i="28"/>
  <c r="C15" i="28"/>
  <c r="C46" i="28" s="1"/>
  <c r="P14" i="28"/>
  <c r="C14" i="28" s="1"/>
  <c r="C45" i="28" s="1"/>
  <c r="P13" i="28"/>
  <c r="C13" i="28" s="1"/>
  <c r="C44" i="28" s="1"/>
  <c r="P12" i="28"/>
  <c r="C12" i="28" s="1"/>
  <c r="C43" i="28" s="1"/>
  <c r="P11" i="28"/>
  <c r="C11" i="28" s="1"/>
  <c r="C42" i="28" s="1"/>
  <c r="P10" i="28"/>
  <c r="C10" i="28" s="1"/>
  <c r="C41" i="28" s="1"/>
  <c r="P9" i="28"/>
  <c r="C9" i="28" s="1"/>
  <c r="C40" i="28" s="1"/>
  <c r="P8" i="28"/>
  <c r="C8" i="28" s="1"/>
  <c r="C39" i="28" s="1"/>
  <c r="P7" i="28"/>
  <c r="C7" i="28" s="1"/>
  <c r="C38" i="28" s="1"/>
  <c r="P6" i="28"/>
  <c r="C6" i="28" s="1"/>
  <c r="C37" i="28" s="1"/>
  <c r="P5" i="28"/>
  <c r="C5" i="28" s="1"/>
  <c r="C36" i="28" s="1"/>
  <c r="P4" i="28"/>
  <c r="C4" i="28" s="1"/>
  <c r="C35" i="28" s="1"/>
  <c r="P3" i="28"/>
  <c r="C3" i="28"/>
  <c r="C34" i="28" s="1"/>
  <c r="AG115" i="27"/>
  <c r="AG114" i="27"/>
  <c r="AG113" i="27"/>
  <c r="AG112" i="27"/>
  <c r="AG111" i="27"/>
  <c r="AG110" i="27"/>
  <c r="AG109" i="27"/>
  <c r="AG108" i="27"/>
  <c r="AG107" i="27"/>
  <c r="AG106" i="27"/>
  <c r="AG105" i="27"/>
  <c r="AG104" i="27"/>
  <c r="AG103" i="27"/>
  <c r="AG102" i="27"/>
  <c r="AG101" i="27"/>
  <c r="AG100" i="27"/>
  <c r="AG99" i="27"/>
  <c r="AG98" i="27"/>
  <c r="AG97" i="27"/>
  <c r="AG96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86" i="27"/>
  <c r="F86" i="27"/>
  <c r="E86" i="27"/>
  <c r="D86" i="27"/>
  <c r="G85" i="27"/>
  <c r="F85" i="27"/>
  <c r="E85" i="27"/>
  <c r="D85" i="27"/>
  <c r="G84" i="27"/>
  <c r="F84" i="27"/>
  <c r="E84" i="27"/>
  <c r="D84" i="27"/>
  <c r="G83" i="27"/>
  <c r="F83" i="27"/>
  <c r="E83" i="27"/>
  <c r="D83" i="27"/>
  <c r="G82" i="27"/>
  <c r="F82" i="27"/>
  <c r="E82" i="27"/>
  <c r="D82" i="27"/>
  <c r="G81" i="27"/>
  <c r="F81" i="27"/>
  <c r="E81" i="27"/>
  <c r="D81" i="27"/>
  <c r="G80" i="27"/>
  <c r="F80" i="27"/>
  <c r="E80" i="27"/>
  <c r="D80" i="27"/>
  <c r="G79" i="27"/>
  <c r="F79" i="27"/>
  <c r="E79" i="27"/>
  <c r="D79" i="27"/>
  <c r="G78" i="27"/>
  <c r="F78" i="27"/>
  <c r="E78" i="27"/>
  <c r="D78" i="27"/>
  <c r="G77" i="27"/>
  <c r="F77" i="27"/>
  <c r="E77" i="27"/>
  <c r="D77" i="27"/>
  <c r="G76" i="27"/>
  <c r="F76" i="27"/>
  <c r="E76" i="27"/>
  <c r="D76" i="27"/>
  <c r="G75" i="27"/>
  <c r="F75" i="27"/>
  <c r="E75" i="27"/>
  <c r="D75" i="27"/>
  <c r="G74" i="27"/>
  <c r="F74" i="27"/>
  <c r="E74" i="27"/>
  <c r="D74" i="27"/>
  <c r="G73" i="27"/>
  <c r="F73" i="27"/>
  <c r="E73" i="27"/>
  <c r="D73" i="27"/>
  <c r="G72" i="27"/>
  <c r="F72" i="27"/>
  <c r="E72" i="27"/>
  <c r="D72" i="27"/>
  <c r="G71" i="27"/>
  <c r="F71" i="27"/>
  <c r="E71" i="27"/>
  <c r="D71" i="27"/>
  <c r="G70" i="27"/>
  <c r="F70" i="27"/>
  <c r="E70" i="27"/>
  <c r="D70" i="27"/>
  <c r="G69" i="27"/>
  <c r="F69" i="27"/>
  <c r="E69" i="27"/>
  <c r="D69" i="27"/>
  <c r="G68" i="27"/>
  <c r="F68" i="27"/>
  <c r="E68" i="27"/>
  <c r="D68" i="27"/>
  <c r="G67" i="27"/>
  <c r="F67" i="27"/>
  <c r="E67" i="27"/>
  <c r="D67" i="27"/>
  <c r="G66" i="27"/>
  <c r="F66" i="27"/>
  <c r="E66" i="27"/>
  <c r="D66" i="27"/>
  <c r="G65" i="27"/>
  <c r="F65" i="27"/>
  <c r="E65" i="27"/>
  <c r="D65" i="27"/>
  <c r="G64" i="27"/>
  <c r="F64" i="27"/>
  <c r="E64" i="27"/>
  <c r="D64" i="27"/>
  <c r="B64" i="27"/>
  <c r="P62" i="27"/>
  <c r="C62" i="27" s="1"/>
  <c r="C93" i="27" s="1"/>
  <c r="P61" i="27"/>
  <c r="C61" i="27" s="1"/>
  <c r="C92" i="27" s="1"/>
  <c r="P60" i="27"/>
  <c r="C60" i="27" s="1"/>
  <c r="C91" i="27" s="1"/>
  <c r="P59" i="27"/>
  <c r="C59" i="27" s="1"/>
  <c r="C90" i="27" s="1"/>
  <c r="P58" i="27"/>
  <c r="C58" i="27" s="1"/>
  <c r="C89" i="27" s="1"/>
  <c r="P57" i="27"/>
  <c r="C57" i="27" s="1"/>
  <c r="C88" i="27" s="1"/>
  <c r="P56" i="27"/>
  <c r="C56" i="27"/>
  <c r="C87" i="27" s="1"/>
  <c r="R87" i="27" s="1"/>
  <c r="P55" i="27"/>
  <c r="C55" i="27"/>
  <c r="C86" i="27" s="1"/>
  <c r="N86" i="27" s="1"/>
  <c r="P54" i="27"/>
  <c r="C54" i="27" s="1"/>
  <c r="C85" i="27" s="1"/>
  <c r="P53" i="27"/>
  <c r="C53" i="27" s="1"/>
  <c r="C84" i="27" s="1"/>
  <c r="P52" i="27"/>
  <c r="C52" i="27" s="1"/>
  <c r="C83" i="27" s="1"/>
  <c r="P51" i="27"/>
  <c r="C51" i="27" s="1"/>
  <c r="C82" i="27" s="1"/>
  <c r="N82" i="27" s="1"/>
  <c r="P50" i="27"/>
  <c r="C50" i="27" s="1"/>
  <c r="C81" i="27" s="1"/>
  <c r="P49" i="27"/>
  <c r="C49" i="27" s="1"/>
  <c r="C80" i="27" s="1"/>
  <c r="P48" i="27"/>
  <c r="C48" i="27" s="1"/>
  <c r="C79" i="27" s="1"/>
  <c r="O79" i="27" s="1"/>
  <c r="P47" i="27"/>
  <c r="C47" i="27"/>
  <c r="C78" i="27" s="1"/>
  <c r="J78" i="27" s="1"/>
  <c r="P46" i="27"/>
  <c r="C46" i="27" s="1"/>
  <c r="C77" i="27" s="1"/>
  <c r="P45" i="27"/>
  <c r="C45" i="27" s="1"/>
  <c r="C76" i="27" s="1"/>
  <c r="P44" i="27"/>
  <c r="C44" i="27" s="1"/>
  <c r="C75" i="27" s="1"/>
  <c r="P43" i="27"/>
  <c r="C43" i="27" s="1"/>
  <c r="C74" i="27" s="1"/>
  <c r="M74" i="27" s="1"/>
  <c r="P42" i="27"/>
  <c r="C42" i="27" s="1"/>
  <c r="C73" i="27" s="1"/>
  <c r="Q73" i="27" s="1"/>
  <c r="P41" i="27"/>
  <c r="C41" i="27" s="1"/>
  <c r="C72" i="27" s="1"/>
  <c r="P40" i="27"/>
  <c r="C40" i="27" s="1"/>
  <c r="C71" i="27" s="1"/>
  <c r="J71" i="27" s="1"/>
  <c r="P39" i="27"/>
  <c r="C39" i="27"/>
  <c r="C70" i="27" s="1"/>
  <c r="P38" i="27"/>
  <c r="C38" i="27" s="1"/>
  <c r="C69" i="27" s="1"/>
  <c r="P37" i="27"/>
  <c r="C37" i="27" s="1"/>
  <c r="C68" i="27" s="1"/>
  <c r="P36" i="27"/>
  <c r="C36" i="27" s="1"/>
  <c r="C67" i="27" s="1"/>
  <c r="P35" i="27"/>
  <c r="C35" i="27" s="1"/>
  <c r="C66" i="27" s="1"/>
  <c r="N66" i="27" s="1"/>
  <c r="P34" i="27"/>
  <c r="C34" i="27" s="1"/>
  <c r="C65" i="27" s="1"/>
  <c r="M65" i="27" s="1"/>
  <c r="P33" i="27"/>
  <c r="C33" i="27" s="1"/>
  <c r="C64" i="27" s="1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AG115" i="26"/>
  <c r="AG114" i="26"/>
  <c r="AG113" i="26"/>
  <c r="AG112" i="26"/>
  <c r="AG111" i="26"/>
  <c r="AG110" i="26"/>
  <c r="AG109" i="26"/>
  <c r="AG108" i="26"/>
  <c r="AG107" i="26"/>
  <c r="AG106" i="26"/>
  <c r="AG105" i="26"/>
  <c r="AG104" i="26"/>
  <c r="AG103" i="26"/>
  <c r="AG102" i="26"/>
  <c r="AG101" i="26"/>
  <c r="AG100" i="26"/>
  <c r="AG99" i="26"/>
  <c r="AG98" i="26"/>
  <c r="AG97" i="26"/>
  <c r="AG96" i="26"/>
  <c r="G93" i="26"/>
  <c r="F93" i="26"/>
  <c r="E93" i="26"/>
  <c r="D93" i="26"/>
  <c r="G92" i="26"/>
  <c r="F92" i="26"/>
  <c r="E92" i="26"/>
  <c r="D92" i="26"/>
  <c r="G91" i="26"/>
  <c r="F91" i="26"/>
  <c r="E91" i="26"/>
  <c r="D91" i="26"/>
  <c r="G90" i="26"/>
  <c r="F90" i="26"/>
  <c r="E90" i="26"/>
  <c r="D90" i="26"/>
  <c r="G89" i="26"/>
  <c r="F89" i="26"/>
  <c r="E89" i="26"/>
  <c r="D89" i="26"/>
  <c r="G88" i="26"/>
  <c r="F88" i="26"/>
  <c r="E88" i="26"/>
  <c r="D88" i="26"/>
  <c r="G87" i="26"/>
  <c r="F87" i="26"/>
  <c r="E87" i="26"/>
  <c r="D87" i="26"/>
  <c r="G86" i="26"/>
  <c r="F86" i="26"/>
  <c r="E86" i="26"/>
  <c r="D86" i="26"/>
  <c r="G85" i="26"/>
  <c r="F85" i="26"/>
  <c r="E85" i="26"/>
  <c r="D85" i="26"/>
  <c r="G84" i="26"/>
  <c r="F84" i="26"/>
  <c r="E84" i="26"/>
  <c r="D84" i="26"/>
  <c r="G83" i="26"/>
  <c r="F83" i="26"/>
  <c r="E83" i="26"/>
  <c r="D83" i="26"/>
  <c r="G82" i="26"/>
  <c r="F82" i="26"/>
  <c r="E82" i="26"/>
  <c r="D82" i="26"/>
  <c r="G81" i="26"/>
  <c r="F81" i="26"/>
  <c r="E81" i="26"/>
  <c r="D81" i="26"/>
  <c r="G80" i="26"/>
  <c r="F80" i="26"/>
  <c r="E80" i="26"/>
  <c r="D80" i="26"/>
  <c r="G79" i="26"/>
  <c r="F79" i="26"/>
  <c r="E79" i="26"/>
  <c r="D79" i="26"/>
  <c r="G78" i="26"/>
  <c r="F78" i="26"/>
  <c r="E78" i="26"/>
  <c r="D78" i="26"/>
  <c r="G77" i="26"/>
  <c r="F77" i="26"/>
  <c r="E77" i="26"/>
  <c r="D77" i="26"/>
  <c r="G76" i="26"/>
  <c r="F76" i="26"/>
  <c r="E76" i="26"/>
  <c r="D76" i="26"/>
  <c r="G75" i="26"/>
  <c r="F75" i="26"/>
  <c r="E75" i="26"/>
  <c r="D75" i="26"/>
  <c r="G74" i="26"/>
  <c r="F74" i="26"/>
  <c r="E74" i="26"/>
  <c r="D74" i="26"/>
  <c r="G73" i="26"/>
  <c r="F73" i="26"/>
  <c r="E73" i="26"/>
  <c r="D73" i="26"/>
  <c r="G72" i="26"/>
  <c r="F72" i="26"/>
  <c r="E72" i="26"/>
  <c r="D72" i="26"/>
  <c r="G71" i="26"/>
  <c r="F71" i="26"/>
  <c r="E71" i="26"/>
  <c r="D71" i="26"/>
  <c r="G70" i="26"/>
  <c r="F70" i="26"/>
  <c r="E70" i="26"/>
  <c r="D70" i="26"/>
  <c r="G69" i="26"/>
  <c r="F69" i="26"/>
  <c r="E69" i="26"/>
  <c r="D69" i="26"/>
  <c r="G68" i="26"/>
  <c r="F68" i="26"/>
  <c r="E68" i="26"/>
  <c r="D68" i="26"/>
  <c r="G67" i="26"/>
  <c r="F67" i="26"/>
  <c r="E67" i="26"/>
  <c r="D67" i="26"/>
  <c r="G66" i="26"/>
  <c r="F66" i="26"/>
  <c r="E66" i="26"/>
  <c r="D66" i="26"/>
  <c r="G65" i="26"/>
  <c r="F65" i="26"/>
  <c r="E65" i="26"/>
  <c r="D65" i="26"/>
  <c r="G64" i="26"/>
  <c r="F64" i="26"/>
  <c r="E64" i="26"/>
  <c r="D64" i="26"/>
  <c r="B64" i="26"/>
  <c r="P62" i="26"/>
  <c r="C62" i="26"/>
  <c r="C93" i="26" s="1"/>
  <c r="P61" i="26"/>
  <c r="C61" i="26" s="1"/>
  <c r="C92" i="26" s="1"/>
  <c r="P60" i="26"/>
  <c r="C60" i="26" s="1"/>
  <c r="C91" i="26" s="1"/>
  <c r="J91" i="26" s="1"/>
  <c r="P59" i="26"/>
  <c r="C59" i="26" s="1"/>
  <c r="C90" i="26" s="1"/>
  <c r="P58" i="26"/>
  <c r="C58" i="26" s="1"/>
  <c r="C89" i="26" s="1"/>
  <c r="P57" i="26"/>
  <c r="C57" i="26" s="1"/>
  <c r="C88" i="26" s="1"/>
  <c r="P56" i="26"/>
  <c r="C56" i="26" s="1"/>
  <c r="C87" i="26" s="1"/>
  <c r="R87" i="26" s="1"/>
  <c r="P55" i="26"/>
  <c r="C55" i="26"/>
  <c r="C86" i="26" s="1"/>
  <c r="M86" i="26" s="1"/>
  <c r="P54" i="26"/>
  <c r="C54" i="26" s="1"/>
  <c r="C85" i="26" s="1"/>
  <c r="M85" i="26" s="1"/>
  <c r="P53" i="26"/>
  <c r="C53" i="26" s="1"/>
  <c r="C84" i="26" s="1"/>
  <c r="P52" i="26"/>
  <c r="C52" i="26" s="1"/>
  <c r="C83" i="26" s="1"/>
  <c r="P51" i="26"/>
  <c r="C51" i="26" s="1"/>
  <c r="C82" i="26" s="1"/>
  <c r="P50" i="26"/>
  <c r="C50" i="26" s="1"/>
  <c r="C81" i="26" s="1"/>
  <c r="Q81" i="26" s="1"/>
  <c r="P49" i="26"/>
  <c r="C49" i="26" s="1"/>
  <c r="C80" i="26" s="1"/>
  <c r="O80" i="26" s="1"/>
  <c r="P48" i="26"/>
  <c r="C48" i="26" s="1"/>
  <c r="C79" i="26" s="1"/>
  <c r="P47" i="26"/>
  <c r="C47" i="26" s="1"/>
  <c r="C78" i="26" s="1"/>
  <c r="P46" i="26"/>
  <c r="C46" i="26" s="1"/>
  <c r="C77" i="26" s="1"/>
  <c r="P45" i="26"/>
  <c r="C45" i="26" s="1"/>
  <c r="C76" i="26" s="1"/>
  <c r="P44" i="26"/>
  <c r="C44" i="26" s="1"/>
  <c r="C75" i="26" s="1"/>
  <c r="P43" i="26"/>
  <c r="C43" i="26" s="1"/>
  <c r="C74" i="26" s="1"/>
  <c r="P42" i="26"/>
  <c r="C42" i="26"/>
  <c r="C73" i="26" s="1"/>
  <c r="R73" i="26" s="1"/>
  <c r="P41" i="26"/>
  <c r="C41" i="26" s="1"/>
  <c r="C72" i="26" s="1"/>
  <c r="J72" i="26" s="1"/>
  <c r="P40" i="26"/>
  <c r="C40" i="26" s="1"/>
  <c r="C71" i="26" s="1"/>
  <c r="O71" i="26" s="1"/>
  <c r="P39" i="26"/>
  <c r="C39" i="26" s="1"/>
  <c r="C70" i="26" s="1"/>
  <c r="M70" i="26" s="1"/>
  <c r="P38" i="26"/>
  <c r="C38" i="26" s="1"/>
  <c r="C69" i="26" s="1"/>
  <c r="P37" i="26"/>
  <c r="C37" i="26"/>
  <c r="C68" i="26" s="1"/>
  <c r="L68" i="26" s="1"/>
  <c r="P36" i="26"/>
  <c r="C36" i="26" s="1"/>
  <c r="C67" i="26" s="1"/>
  <c r="P35" i="26"/>
  <c r="C35" i="26" s="1"/>
  <c r="C66" i="26" s="1"/>
  <c r="P34" i="26"/>
  <c r="C34" i="26" s="1"/>
  <c r="C65" i="26" s="1"/>
  <c r="I65" i="26" s="1"/>
  <c r="P33" i="26"/>
  <c r="C33" i="26" s="1"/>
  <c r="C64" i="26" s="1"/>
  <c r="AG115" i="25"/>
  <c r="AG114" i="25"/>
  <c r="AG113" i="25"/>
  <c r="AG112" i="25"/>
  <c r="AG111" i="25"/>
  <c r="AG110" i="25"/>
  <c r="AG109" i="25"/>
  <c r="AG108" i="25"/>
  <c r="AG107" i="25"/>
  <c r="AG106" i="25"/>
  <c r="AG105" i="25"/>
  <c r="AG104" i="25"/>
  <c r="AG103" i="25"/>
  <c r="AG102" i="25"/>
  <c r="AG101" i="25"/>
  <c r="AG100" i="25"/>
  <c r="AG99" i="25"/>
  <c r="AG98" i="25"/>
  <c r="AG97" i="25"/>
  <c r="AG96" i="25"/>
  <c r="G93" i="25"/>
  <c r="F93" i="25"/>
  <c r="E93" i="25"/>
  <c r="D93" i="25"/>
  <c r="G92" i="25"/>
  <c r="F92" i="25"/>
  <c r="E92" i="25"/>
  <c r="D92" i="25"/>
  <c r="G91" i="25"/>
  <c r="F91" i="25"/>
  <c r="E91" i="25"/>
  <c r="D91" i="25"/>
  <c r="G90" i="25"/>
  <c r="F90" i="25"/>
  <c r="E90" i="25"/>
  <c r="D90" i="25"/>
  <c r="G89" i="25"/>
  <c r="F89" i="25"/>
  <c r="E89" i="25"/>
  <c r="D89" i="25"/>
  <c r="G88" i="25"/>
  <c r="F88" i="25"/>
  <c r="E88" i="25"/>
  <c r="D88" i="25"/>
  <c r="G87" i="25"/>
  <c r="F87" i="25"/>
  <c r="E87" i="25"/>
  <c r="D87" i="25"/>
  <c r="G86" i="25"/>
  <c r="F86" i="25"/>
  <c r="E86" i="25"/>
  <c r="D86" i="25"/>
  <c r="G85" i="25"/>
  <c r="F85" i="25"/>
  <c r="E85" i="25"/>
  <c r="D85" i="25"/>
  <c r="G84" i="25"/>
  <c r="F84" i="25"/>
  <c r="E84" i="25"/>
  <c r="D84" i="25"/>
  <c r="G83" i="25"/>
  <c r="F83" i="25"/>
  <c r="E83" i="25"/>
  <c r="D83" i="25"/>
  <c r="G82" i="25"/>
  <c r="F82" i="25"/>
  <c r="E82" i="25"/>
  <c r="D82" i="25"/>
  <c r="G81" i="25"/>
  <c r="F81" i="25"/>
  <c r="E81" i="25"/>
  <c r="D81" i="25"/>
  <c r="G80" i="25"/>
  <c r="F80" i="25"/>
  <c r="E80" i="25"/>
  <c r="D80" i="25"/>
  <c r="C80" i="25"/>
  <c r="G79" i="25"/>
  <c r="F79" i="25"/>
  <c r="E79" i="25"/>
  <c r="D79" i="25"/>
  <c r="G78" i="25"/>
  <c r="F78" i="25"/>
  <c r="E78" i="25"/>
  <c r="D78" i="25"/>
  <c r="G77" i="25"/>
  <c r="F77" i="25"/>
  <c r="E77" i="25"/>
  <c r="D77" i="25"/>
  <c r="G76" i="25"/>
  <c r="F76" i="25"/>
  <c r="E76" i="25"/>
  <c r="D76" i="25"/>
  <c r="G75" i="25"/>
  <c r="F75" i="25"/>
  <c r="E75" i="25"/>
  <c r="D75" i="25"/>
  <c r="G74" i="25"/>
  <c r="F74" i="25"/>
  <c r="E74" i="25"/>
  <c r="D74" i="25"/>
  <c r="G73" i="25"/>
  <c r="F73" i="25"/>
  <c r="E73" i="25"/>
  <c r="D73" i="25"/>
  <c r="G72" i="25"/>
  <c r="F72" i="25"/>
  <c r="E72" i="25"/>
  <c r="D72" i="25"/>
  <c r="G71" i="25"/>
  <c r="F71" i="25"/>
  <c r="E71" i="25"/>
  <c r="D71" i="25"/>
  <c r="G70" i="25"/>
  <c r="F70" i="25"/>
  <c r="E70" i="25"/>
  <c r="D70" i="25"/>
  <c r="G69" i="25"/>
  <c r="F69" i="25"/>
  <c r="E69" i="25"/>
  <c r="D69" i="25"/>
  <c r="G68" i="25"/>
  <c r="F68" i="25"/>
  <c r="E68" i="25"/>
  <c r="D68" i="25"/>
  <c r="G67" i="25"/>
  <c r="F67" i="25"/>
  <c r="E67" i="25"/>
  <c r="D67" i="25"/>
  <c r="G66" i="25"/>
  <c r="F66" i="25"/>
  <c r="E66" i="25"/>
  <c r="D66" i="25"/>
  <c r="G65" i="25"/>
  <c r="F65" i="25"/>
  <c r="E65" i="25"/>
  <c r="D65" i="25"/>
  <c r="G64" i="25"/>
  <c r="F64" i="25"/>
  <c r="E64" i="25"/>
  <c r="D64" i="25"/>
  <c r="B64" i="25"/>
  <c r="P62" i="25"/>
  <c r="C62" i="25"/>
  <c r="C93" i="25" s="1"/>
  <c r="I93" i="25" s="1"/>
  <c r="P61" i="25"/>
  <c r="C61" i="25" s="1"/>
  <c r="C92" i="25" s="1"/>
  <c r="L92" i="25" s="1"/>
  <c r="P60" i="25"/>
  <c r="C60" i="25" s="1"/>
  <c r="C91" i="25" s="1"/>
  <c r="P59" i="25"/>
  <c r="C59" i="25" s="1"/>
  <c r="C90" i="25" s="1"/>
  <c r="O90" i="25" s="1"/>
  <c r="P58" i="25"/>
  <c r="C58" i="25"/>
  <c r="C89" i="25" s="1"/>
  <c r="P57" i="25"/>
  <c r="C57" i="25" s="1"/>
  <c r="C88" i="25" s="1"/>
  <c r="P56" i="25"/>
  <c r="C56" i="25" s="1"/>
  <c r="C87" i="25" s="1"/>
  <c r="P55" i="25"/>
  <c r="C55" i="25"/>
  <c r="C86" i="25" s="1"/>
  <c r="Q86" i="25" s="1"/>
  <c r="P54" i="25"/>
  <c r="C54" i="25" s="1"/>
  <c r="C85" i="25" s="1"/>
  <c r="P53" i="25"/>
  <c r="C53" i="25" s="1"/>
  <c r="C84" i="25" s="1"/>
  <c r="P52" i="25"/>
  <c r="C52" i="25" s="1"/>
  <c r="C83" i="25" s="1"/>
  <c r="P51" i="25"/>
  <c r="C51" i="25" s="1"/>
  <c r="C82" i="25" s="1"/>
  <c r="P50" i="25"/>
  <c r="C50" i="25" s="1"/>
  <c r="C81" i="25" s="1"/>
  <c r="P49" i="25"/>
  <c r="C49" i="25" s="1"/>
  <c r="P48" i="25"/>
  <c r="C48" i="25" s="1"/>
  <c r="C79" i="25" s="1"/>
  <c r="P47" i="25"/>
  <c r="C47" i="25" s="1"/>
  <c r="C78" i="25" s="1"/>
  <c r="P46" i="25"/>
  <c r="C46" i="25" s="1"/>
  <c r="C77" i="25" s="1"/>
  <c r="P45" i="25"/>
  <c r="C45" i="25" s="1"/>
  <c r="C76" i="25" s="1"/>
  <c r="P44" i="25"/>
  <c r="C44" i="25"/>
  <c r="C75" i="25" s="1"/>
  <c r="P43" i="25"/>
  <c r="C43" i="25" s="1"/>
  <c r="C74" i="25" s="1"/>
  <c r="P42" i="25"/>
  <c r="C42" i="25" s="1"/>
  <c r="C73" i="25" s="1"/>
  <c r="P41" i="25"/>
  <c r="C41" i="25" s="1"/>
  <c r="C72" i="25" s="1"/>
  <c r="P40" i="25"/>
  <c r="C40" i="25"/>
  <c r="C71" i="25" s="1"/>
  <c r="P39" i="25"/>
  <c r="C39" i="25" s="1"/>
  <c r="C70" i="25" s="1"/>
  <c r="P38" i="25"/>
  <c r="C38" i="25" s="1"/>
  <c r="C69" i="25" s="1"/>
  <c r="Q69" i="25" s="1"/>
  <c r="P37" i="25"/>
  <c r="C37" i="25" s="1"/>
  <c r="C68" i="25" s="1"/>
  <c r="P36" i="25"/>
  <c r="C36" i="25" s="1"/>
  <c r="C67" i="25" s="1"/>
  <c r="P35" i="25"/>
  <c r="C35" i="25" s="1"/>
  <c r="C66" i="25" s="1"/>
  <c r="P34" i="25"/>
  <c r="C34" i="25"/>
  <c r="C65" i="25" s="1"/>
  <c r="P33" i="25"/>
  <c r="C33" i="25" s="1"/>
  <c r="C64" i="25" s="1"/>
  <c r="P33" i="24"/>
  <c r="C33" i="24" s="1"/>
  <c r="C64" i="24" s="1"/>
  <c r="AG115" i="24"/>
  <c r="AG114" i="24"/>
  <c r="AG113" i="24"/>
  <c r="AG112" i="24"/>
  <c r="AG111" i="24"/>
  <c r="AG110" i="24"/>
  <c r="AG109" i="24"/>
  <c r="AG108" i="24"/>
  <c r="AG107" i="24"/>
  <c r="AG106" i="24"/>
  <c r="AG105" i="24"/>
  <c r="AG104" i="24"/>
  <c r="AG103" i="24"/>
  <c r="AG102" i="24"/>
  <c r="AG101" i="24"/>
  <c r="AG100" i="24"/>
  <c r="AG99" i="24"/>
  <c r="AG98" i="24"/>
  <c r="AG97" i="24"/>
  <c r="AG96" i="24"/>
  <c r="G93" i="24"/>
  <c r="F93" i="24"/>
  <c r="E93" i="24"/>
  <c r="D93" i="24"/>
  <c r="G92" i="24"/>
  <c r="F92" i="24"/>
  <c r="E92" i="24"/>
  <c r="D92" i="24"/>
  <c r="G91" i="24"/>
  <c r="F91" i="24"/>
  <c r="E91" i="24"/>
  <c r="D91" i="24"/>
  <c r="G90" i="24"/>
  <c r="F90" i="24"/>
  <c r="E90" i="24"/>
  <c r="D90" i="24"/>
  <c r="G89" i="24"/>
  <c r="F89" i="24"/>
  <c r="E89" i="24"/>
  <c r="D89" i="24"/>
  <c r="G88" i="24"/>
  <c r="F88" i="24"/>
  <c r="E88" i="24"/>
  <c r="D88" i="24"/>
  <c r="G87" i="24"/>
  <c r="F87" i="24"/>
  <c r="E87" i="24"/>
  <c r="D87" i="24"/>
  <c r="G86" i="24"/>
  <c r="F86" i="24"/>
  <c r="E86" i="24"/>
  <c r="D86" i="24"/>
  <c r="G85" i="24"/>
  <c r="F85" i="24"/>
  <c r="E85" i="24"/>
  <c r="D85" i="24"/>
  <c r="G84" i="24"/>
  <c r="F84" i="24"/>
  <c r="E84" i="24"/>
  <c r="D84" i="24"/>
  <c r="G83" i="24"/>
  <c r="F83" i="24"/>
  <c r="E83" i="24"/>
  <c r="D83" i="24"/>
  <c r="G82" i="24"/>
  <c r="F82" i="24"/>
  <c r="E82" i="24"/>
  <c r="D82" i="24"/>
  <c r="G81" i="24"/>
  <c r="F81" i="24"/>
  <c r="E81" i="24"/>
  <c r="D81" i="24"/>
  <c r="G80" i="24"/>
  <c r="F80" i="24"/>
  <c r="E80" i="24"/>
  <c r="D80" i="24"/>
  <c r="G79" i="24"/>
  <c r="F79" i="24"/>
  <c r="E79" i="24"/>
  <c r="D79" i="24"/>
  <c r="G78" i="24"/>
  <c r="F78" i="24"/>
  <c r="E78" i="24"/>
  <c r="D78" i="24"/>
  <c r="G77" i="24"/>
  <c r="F77" i="24"/>
  <c r="E77" i="24"/>
  <c r="D77" i="24"/>
  <c r="G76" i="24"/>
  <c r="F76" i="24"/>
  <c r="E76" i="24"/>
  <c r="D76" i="24"/>
  <c r="G75" i="24"/>
  <c r="F75" i="24"/>
  <c r="E75" i="24"/>
  <c r="D75" i="24"/>
  <c r="G74" i="24"/>
  <c r="F74" i="24"/>
  <c r="E74" i="24"/>
  <c r="D74" i="24"/>
  <c r="G73" i="24"/>
  <c r="F73" i="24"/>
  <c r="E73" i="24"/>
  <c r="D73" i="24"/>
  <c r="G72" i="24"/>
  <c r="F72" i="24"/>
  <c r="E72" i="24"/>
  <c r="D72" i="24"/>
  <c r="G71" i="24"/>
  <c r="F71" i="24"/>
  <c r="E71" i="24"/>
  <c r="D71" i="24"/>
  <c r="G70" i="24"/>
  <c r="F70" i="24"/>
  <c r="E70" i="24"/>
  <c r="D70" i="24"/>
  <c r="G69" i="24"/>
  <c r="F69" i="24"/>
  <c r="E69" i="24"/>
  <c r="D69" i="24"/>
  <c r="G68" i="24"/>
  <c r="F68" i="24"/>
  <c r="E68" i="24"/>
  <c r="D68" i="24"/>
  <c r="G67" i="24"/>
  <c r="F67" i="24"/>
  <c r="E67" i="24"/>
  <c r="D67" i="24"/>
  <c r="G66" i="24"/>
  <c r="F66" i="24"/>
  <c r="E66" i="24"/>
  <c r="D66" i="24"/>
  <c r="G65" i="24"/>
  <c r="F65" i="24"/>
  <c r="E65" i="24"/>
  <c r="D65" i="24"/>
  <c r="G64" i="24"/>
  <c r="F64" i="24"/>
  <c r="E64" i="24"/>
  <c r="D64" i="24"/>
  <c r="B64" i="24"/>
  <c r="P62" i="24"/>
  <c r="C62" i="24" s="1"/>
  <c r="C93" i="24" s="1"/>
  <c r="P61" i="24"/>
  <c r="C61" i="24" s="1"/>
  <c r="C92" i="24" s="1"/>
  <c r="P60" i="24"/>
  <c r="C60" i="24" s="1"/>
  <c r="C91" i="24" s="1"/>
  <c r="P59" i="24"/>
  <c r="C59" i="24" s="1"/>
  <c r="C90" i="24" s="1"/>
  <c r="P58" i="24"/>
  <c r="C58" i="24" s="1"/>
  <c r="C89" i="24" s="1"/>
  <c r="P57" i="24"/>
  <c r="C57" i="24" s="1"/>
  <c r="C88" i="24" s="1"/>
  <c r="R88" i="24" s="1"/>
  <c r="P56" i="24"/>
  <c r="C56" i="24" s="1"/>
  <c r="C87" i="24" s="1"/>
  <c r="P55" i="24"/>
  <c r="C55" i="24" s="1"/>
  <c r="C86" i="24" s="1"/>
  <c r="P54" i="24"/>
  <c r="C54" i="24"/>
  <c r="C85" i="24" s="1"/>
  <c r="P53" i="24"/>
  <c r="C53" i="24" s="1"/>
  <c r="C84" i="24" s="1"/>
  <c r="P52" i="24"/>
  <c r="C52" i="24" s="1"/>
  <c r="C83" i="24" s="1"/>
  <c r="P51" i="24"/>
  <c r="C51" i="24" s="1"/>
  <c r="C82" i="24" s="1"/>
  <c r="P50" i="24"/>
  <c r="C50" i="24" s="1"/>
  <c r="C81" i="24" s="1"/>
  <c r="P49" i="24"/>
  <c r="C49" i="24" s="1"/>
  <c r="C80" i="24" s="1"/>
  <c r="I80" i="24" s="1"/>
  <c r="P48" i="24"/>
  <c r="C48" i="24" s="1"/>
  <c r="C79" i="24" s="1"/>
  <c r="P79" i="24" s="1"/>
  <c r="P47" i="24"/>
  <c r="C47" i="24"/>
  <c r="C78" i="24" s="1"/>
  <c r="Q78" i="24" s="1"/>
  <c r="P46" i="24"/>
  <c r="C46" i="24" s="1"/>
  <c r="C77" i="24" s="1"/>
  <c r="P45" i="24"/>
  <c r="C45" i="24" s="1"/>
  <c r="C76" i="24" s="1"/>
  <c r="P44" i="24"/>
  <c r="C44" i="24" s="1"/>
  <c r="C75" i="24" s="1"/>
  <c r="P43" i="24"/>
  <c r="C43" i="24" s="1"/>
  <c r="C74" i="24" s="1"/>
  <c r="P42" i="24"/>
  <c r="C42" i="24"/>
  <c r="C73" i="24" s="1"/>
  <c r="Q73" i="24" s="1"/>
  <c r="P41" i="24"/>
  <c r="C41" i="24" s="1"/>
  <c r="C72" i="24" s="1"/>
  <c r="R72" i="24" s="1"/>
  <c r="P40" i="24"/>
  <c r="C40" i="24" s="1"/>
  <c r="C71" i="24" s="1"/>
  <c r="P39" i="24"/>
  <c r="C39" i="24" s="1"/>
  <c r="C70" i="24" s="1"/>
  <c r="P38" i="24"/>
  <c r="C38" i="24" s="1"/>
  <c r="C69" i="24" s="1"/>
  <c r="P37" i="24"/>
  <c r="C37" i="24" s="1"/>
  <c r="C68" i="24" s="1"/>
  <c r="N68" i="24" s="1"/>
  <c r="P36" i="24"/>
  <c r="C36" i="24" s="1"/>
  <c r="C67" i="24" s="1"/>
  <c r="P35" i="24"/>
  <c r="C35" i="24"/>
  <c r="C66" i="24" s="1"/>
  <c r="P34" i="24"/>
  <c r="C34" i="24" s="1"/>
  <c r="C65" i="24" s="1"/>
  <c r="R93" i="23"/>
  <c r="Q93" i="23"/>
  <c r="P93" i="23"/>
  <c r="O93" i="23"/>
  <c r="N93" i="23"/>
  <c r="M93" i="23"/>
  <c r="L93" i="23"/>
  <c r="J93" i="23"/>
  <c r="R65" i="23"/>
  <c r="R66" i="23"/>
  <c r="R67" i="23"/>
  <c r="R68" i="23"/>
  <c r="R69" i="23"/>
  <c r="R70" i="23"/>
  <c r="R71" i="23"/>
  <c r="R72" i="23"/>
  <c r="R73" i="23"/>
  <c r="R74" i="23"/>
  <c r="R75" i="23"/>
  <c r="R76" i="23"/>
  <c r="R77" i="23"/>
  <c r="R78" i="23"/>
  <c r="R79" i="23"/>
  <c r="R80" i="23"/>
  <c r="R81" i="23"/>
  <c r="R82" i="23"/>
  <c r="R83" i="23"/>
  <c r="R84" i="23"/>
  <c r="R85" i="23"/>
  <c r="R86" i="23"/>
  <c r="R87" i="23"/>
  <c r="R88" i="23"/>
  <c r="R89" i="23"/>
  <c r="R90" i="23"/>
  <c r="R91" i="23"/>
  <c r="R92" i="23"/>
  <c r="R64" i="23"/>
  <c r="Q65" i="23"/>
  <c r="Q66" i="23"/>
  <c r="Q67" i="23"/>
  <c r="Q68" i="23"/>
  <c r="Q69" i="23"/>
  <c r="Q70" i="23"/>
  <c r="Q71" i="23"/>
  <c r="Q72" i="23"/>
  <c r="Q73" i="23"/>
  <c r="Q74" i="23"/>
  <c r="Q75" i="23"/>
  <c r="Q76" i="23"/>
  <c r="Q77" i="23"/>
  <c r="Q78" i="23"/>
  <c r="Q79" i="23"/>
  <c r="Q80" i="23"/>
  <c r="Q81" i="23"/>
  <c r="Q82" i="23"/>
  <c r="Q83" i="23"/>
  <c r="Q84" i="23"/>
  <c r="Q85" i="23"/>
  <c r="Q86" i="23"/>
  <c r="Q87" i="23"/>
  <c r="Q88" i="23"/>
  <c r="Q89" i="23"/>
  <c r="Q90" i="23"/>
  <c r="Q91" i="23"/>
  <c r="Q92" i="23"/>
  <c r="Q64" i="23"/>
  <c r="P65" i="23"/>
  <c r="P66" i="23"/>
  <c r="P67" i="23"/>
  <c r="P68" i="23"/>
  <c r="P69" i="23"/>
  <c r="P70" i="23"/>
  <c r="P71" i="23"/>
  <c r="P72" i="23"/>
  <c r="P73" i="23"/>
  <c r="P74" i="23"/>
  <c r="P75" i="23"/>
  <c r="P76" i="23"/>
  <c r="P77" i="23"/>
  <c r="P78" i="23"/>
  <c r="P79" i="23"/>
  <c r="P80" i="23"/>
  <c r="P81" i="23"/>
  <c r="P82" i="23"/>
  <c r="P83" i="23"/>
  <c r="P84" i="23"/>
  <c r="P85" i="23"/>
  <c r="P86" i="23"/>
  <c r="P87" i="23"/>
  <c r="P88" i="23"/>
  <c r="P89" i="23"/>
  <c r="P90" i="23"/>
  <c r="P91" i="23"/>
  <c r="P92" i="23"/>
  <c r="P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80" i="23"/>
  <c r="O81" i="23"/>
  <c r="O82" i="23"/>
  <c r="O83" i="23"/>
  <c r="O84" i="23"/>
  <c r="O85" i="23"/>
  <c r="O86" i="23"/>
  <c r="O87" i="23"/>
  <c r="O88" i="23"/>
  <c r="O89" i="23"/>
  <c r="O90" i="23"/>
  <c r="O91" i="23"/>
  <c r="O92" i="23"/>
  <c r="O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N85" i="23"/>
  <c r="N86" i="23"/>
  <c r="N87" i="23"/>
  <c r="N88" i="23"/>
  <c r="N89" i="23"/>
  <c r="N90" i="23"/>
  <c r="N91" i="23"/>
  <c r="N92" i="23"/>
  <c r="N64" i="23"/>
  <c r="M65" i="23"/>
  <c r="M66" i="23"/>
  <c r="M67" i="23"/>
  <c r="M68" i="23"/>
  <c r="M69" i="23"/>
  <c r="M70" i="23"/>
  <c r="M71" i="23"/>
  <c r="M72" i="23"/>
  <c r="M73" i="23"/>
  <c r="M74" i="23"/>
  <c r="M75" i="23"/>
  <c r="M76" i="23"/>
  <c r="M77" i="23"/>
  <c r="M78" i="23"/>
  <c r="M79" i="23"/>
  <c r="M80" i="23"/>
  <c r="M81" i="23"/>
  <c r="M82" i="23"/>
  <c r="M83" i="23"/>
  <c r="M84" i="23"/>
  <c r="M85" i="23"/>
  <c r="M86" i="23"/>
  <c r="M87" i="23"/>
  <c r="M88" i="23"/>
  <c r="M89" i="23"/>
  <c r="M90" i="23"/>
  <c r="M91" i="23"/>
  <c r="M92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91" i="23"/>
  <c r="L92" i="23"/>
  <c r="M64" i="23"/>
  <c r="L64" i="23"/>
  <c r="K64" i="23"/>
  <c r="C79" i="23"/>
  <c r="C80" i="23"/>
  <c r="C64" i="23"/>
  <c r="P33" i="23"/>
  <c r="C33" i="23" s="1"/>
  <c r="AG115" i="23"/>
  <c r="AG114" i="23"/>
  <c r="AG113" i="23"/>
  <c r="AG112" i="23"/>
  <c r="AG111" i="23"/>
  <c r="AG110" i="23"/>
  <c r="AG109" i="23"/>
  <c r="AG108" i="23"/>
  <c r="AG107" i="23"/>
  <c r="AG106" i="23"/>
  <c r="AG105" i="23"/>
  <c r="AG104" i="23"/>
  <c r="AG103" i="23"/>
  <c r="AG102" i="23"/>
  <c r="AG101" i="23"/>
  <c r="AG100" i="23"/>
  <c r="AG99" i="23"/>
  <c r="AG98" i="23"/>
  <c r="AG97" i="23"/>
  <c r="AG96" i="23"/>
  <c r="G93" i="23"/>
  <c r="F93" i="23"/>
  <c r="E93" i="23"/>
  <c r="D93" i="23"/>
  <c r="G92" i="23"/>
  <c r="F92" i="23"/>
  <c r="E92" i="23"/>
  <c r="D92" i="23"/>
  <c r="G91" i="23"/>
  <c r="F91" i="23"/>
  <c r="E91" i="23"/>
  <c r="D91" i="23"/>
  <c r="G90" i="23"/>
  <c r="F90" i="23"/>
  <c r="E90" i="23"/>
  <c r="D90" i="23"/>
  <c r="G89" i="23"/>
  <c r="F89" i="23"/>
  <c r="E89" i="23"/>
  <c r="D89" i="23"/>
  <c r="G88" i="23"/>
  <c r="F88" i="23"/>
  <c r="E88" i="23"/>
  <c r="D88" i="23"/>
  <c r="G87" i="23"/>
  <c r="F87" i="23"/>
  <c r="E87" i="23"/>
  <c r="D87" i="23"/>
  <c r="G86" i="23"/>
  <c r="F86" i="23"/>
  <c r="E86" i="23"/>
  <c r="D86" i="23"/>
  <c r="G85" i="23"/>
  <c r="F85" i="23"/>
  <c r="E85" i="23"/>
  <c r="D85" i="23"/>
  <c r="G84" i="23"/>
  <c r="F84" i="23"/>
  <c r="E84" i="23"/>
  <c r="D84" i="23"/>
  <c r="G83" i="23"/>
  <c r="F83" i="23"/>
  <c r="E83" i="23"/>
  <c r="D83" i="23"/>
  <c r="G82" i="23"/>
  <c r="F82" i="23"/>
  <c r="E82" i="23"/>
  <c r="D82" i="23"/>
  <c r="G81" i="23"/>
  <c r="F81" i="23"/>
  <c r="E81" i="23"/>
  <c r="D81" i="23"/>
  <c r="G80" i="23"/>
  <c r="F80" i="23"/>
  <c r="E80" i="23"/>
  <c r="D80" i="23"/>
  <c r="G79" i="23"/>
  <c r="F79" i="23"/>
  <c r="E79" i="23"/>
  <c r="D79" i="23"/>
  <c r="G78" i="23"/>
  <c r="F78" i="23"/>
  <c r="E78" i="23"/>
  <c r="D78" i="23"/>
  <c r="G77" i="23"/>
  <c r="F77" i="23"/>
  <c r="E77" i="23"/>
  <c r="D77" i="23"/>
  <c r="G76" i="23"/>
  <c r="F76" i="23"/>
  <c r="E76" i="23"/>
  <c r="D76" i="23"/>
  <c r="G75" i="23"/>
  <c r="F75" i="23"/>
  <c r="E75" i="23"/>
  <c r="D75" i="23"/>
  <c r="G74" i="23"/>
  <c r="F74" i="23"/>
  <c r="E74" i="23"/>
  <c r="D74" i="23"/>
  <c r="G73" i="23"/>
  <c r="F73" i="23"/>
  <c r="E73" i="23"/>
  <c r="D73" i="23"/>
  <c r="G72" i="23"/>
  <c r="F72" i="23"/>
  <c r="E72" i="23"/>
  <c r="D72" i="23"/>
  <c r="G71" i="23"/>
  <c r="F71" i="23"/>
  <c r="E71" i="23"/>
  <c r="D71" i="23"/>
  <c r="G70" i="23"/>
  <c r="F70" i="23"/>
  <c r="E70" i="23"/>
  <c r="D70" i="23"/>
  <c r="G69" i="23"/>
  <c r="F69" i="23"/>
  <c r="E69" i="23"/>
  <c r="D69" i="23"/>
  <c r="G68" i="23"/>
  <c r="F68" i="23"/>
  <c r="E68" i="23"/>
  <c r="D68" i="23"/>
  <c r="G67" i="23"/>
  <c r="F67" i="23"/>
  <c r="E67" i="23"/>
  <c r="D67" i="23"/>
  <c r="G66" i="23"/>
  <c r="F66" i="23"/>
  <c r="E66" i="23"/>
  <c r="D66" i="23"/>
  <c r="G65" i="23"/>
  <c r="F65" i="23"/>
  <c r="E65" i="23"/>
  <c r="D65" i="23"/>
  <c r="G64" i="23"/>
  <c r="F64" i="23"/>
  <c r="E64" i="23"/>
  <c r="D64" i="23"/>
  <c r="B64" i="23"/>
  <c r="P62" i="23"/>
  <c r="C62" i="23" s="1"/>
  <c r="C93" i="23" s="1"/>
  <c r="P61" i="23"/>
  <c r="C61" i="23" s="1"/>
  <c r="P60" i="23"/>
  <c r="C60" i="23" s="1"/>
  <c r="C91" i="23" s="1"/>
  <c r="P59" i="23"/>
  <c r="C59" i="23" s="1"/>
  <c r="P58" i="23"/>
  <c r="C58" i="23"/>
  <c r="P57" i="23"/>
  <c r="C57" i="23" s="1"/>
  <c r="C88" i="23" s="1"/>
  <c r="P56" i="23"/>
  <c r="C56" i="23" s="1"/>
  <c r="C87" i="23" s="1"/>
  <c r="J87" i="23" s="1"/>
  <c r="P55" i="23"/>
  <c r="C55" i="23" s="1"/>
  <c r="C86" i="23" s="1"/>
  <c r="P54" i="23"/>
  <c r="C54" i="23" s="1"/>
  <c r="P53" i="23"/>
  <c r="C53" i="23"/>
  <c r="P52" i="23"/>
  <c r="C52" i="23" s="1"/>
  <c r="P51" i="23"/>
  <c r="C51" i="23"/>
  <c r="P50" i="23"/>
  <c r="C50" i="23" s="1"/>
  <c r="C81" i="23" s="1"/>
  <c r="P49" i="23"/>
  <c r="C49" i="23"/>
  <c r="P48" i="23"/>
  <c r="C48" i="23" s="1"/>
  <c r="P47" i="23"/>
  <c r="C47" i="23"/>
  <c r="C78" i="23" s="1"/>
  <c r="P46" i="23"/>
  <c r="C46" i="23"/>
  <c r="C77" i="23" s="1"/>
  <c r="J77" i="23" s="1"/>
  <c r="P45" i="23"/>
  <c r="C45" i="23" s="1"/>
  <c r="C76" i="23" s="1"/>
  <c r="P44" i="23"/>
  <c r="C44" i="23" s="1"/>
  <c r="P43" i="23"/>
  <c r="C43" i="23"/>
  <c r="P42" i="23"/>
  <c r="C42" i="23"/>
  <c r="P41" i="23"/>
  <c r="C41" i="23" s="1"/>
  <c r="C72" i="23" s="1"/>
  <c r="P40" i="23"/>
  <c r="C40" i="23" s="1"/>
  <c r="C71" i="23" s="1"/>
  <c r="J71" i="23" s="1"/>
  <c r="P39" i="23"/>
  <c r="C39" i="23" s="1"/>
  <c r="C70" i="23" s="1"/>
  <c r="P38" i="23"/>
  <c r="C38" i="23"/>
  <c r="C69" i="23" s="1"/>
  <c r="P37" i="23"/>
  <c r="C37" i="23"/>
  <c r="P36" i="23"/>
  <c r="C36" i="23" s="1"/>
  <c r="C67" i="23" s="1"/>
  <c r="J67" i="23" s="1"/>
  <c r="P35" i="23"/>
  <c r="C35" i="23" s="1"/>
  <c r="P34" i="23"/>
  <c r="C34" i="23"/>
  <c r="C65" i="23" s="1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64" i="22"/>
  <c r="AG115" i="22"/>
  <c r="AG114" i="22"/>
  <c r="AG113" i="22"/>
  <c r="AG112" i="22"/>
  <c r="AG111" i="22"/>
  <c r="AG110" i="22"/>
  <c r="AG109" i="22"/>
  <c r="AG108" i="22"/>
  <c r="AG107" i="22"/>
  <c r="AG106" i="22"/>
  <c r="AG105" i="22"/>
  <c r="AG104" i="22"/>
  <c r="AG103" i="22"/>
  <c r="AG102" i="22"/>
  <c r="AG101" i="22"/>
  <c r="AG100" i="22"/>
  <c r="AG99" i="22"/>
  <c r="AG98" i="22"/>
  <c r="AG97" i="22"/>
  <c r="AG96" i="22"/>
  <c r="G93" i="22"/>
  <c r="F93" i="22"/>
  <c r="E93" i="22"/>
  <c r="D93" i="22"/>
  <c r="G92" i="22"/>
  <c r="F92" i="22"/>
  <c r="E92" i="22"/>
  <c r="D92" i="22"/>
  <c r="G91" i="22"/>
  <c r="F91" i="22"/>
  <c r="E91" i="22"/>
  <c r="D91" i="22"/>
  <c r="G90" i="22"/>
  <c r="F90" i="22"/>
  <c r="E90" i="22"/>
  <c r="D90" i="22"/>
  <c r="G89" i="22"/>
  <c r="F89" i="22"/>
  <c r="E89" i="22"/>
  <c r="D89" i="22"/>
  <c r="G88" i="22"/>
  <c r="F88" i="22"/>
  <c r="E88" i="22"/>
  <c r="D88" i="22"/>
  <c r="G87" i="22"/>
  <c r="F87" i="22"/>
  <c r="E87" i="22"/>
  <c r="D87" i="22"/>
  <c r="G86" i="22"/>
  <c r="F86" i="22"/>
  <c r="E86" i="22"/>
  <c r="D86" i="22"/>
  <c r="G85" i="22"/>
  <c r="F85" i="22"/>
  <c r="E85" i="22"/>
  <c r="D85" i="22"/>
  <c r="G84" i="22"/>
  <c r="F84" i="22"/>
  <c r="E84" i="22"/>
  <c r="D84" i="22"/>
  <c r="G83" i="22"/>
  <c r="F83" i="22"/>
  <c r="E83" i="22"/>
  <c r="D83" i="22"/>
  <c r="G82" i="22"/>
  <c r="F82" i="22"/>
  <c r="E82" i="22"/>
  <c r="D82" i="22"/>
  <c r="G81" i="22"/>
  <c r="F81" i="22"/>
  <c r="E81" i="22"/>
  <c r="D81" i="22"/>
  <c r="G80" i="22"/>
  <c r="F80" i="22"/>
  <c r="E80" i="22"/>
  <c r="D80" i="22"/>
  <c r="G79" i="22"/>
  <c r="F79" i="22"/>
  <c r="E79" i="22"/>
  <c r="D79" i="22"/>
  <c r="G78" i="22"/>
  <c r="F78" i="22"/>
  <c r="E78" i="22"/>
  <c r="D78" i="22"/>
  <c r="G77" i="22"/>
  <c r="F77" i="22"/>
  <c r="E77" i="22"/>
  <c r="D77" i="22"/>
  <c r="G76" i="22"/>
  <c r="F76" i="22"/>
  <c r="E76" i="22"/>
  <c r="D76" i="22"/>
  <c r="G75" i="22"/>
  <c r="F75" i="22"/>
  <c r="E75" i="22"/>
  <c r="D75" i="22"/>
  <c r="G74" i="22"/>
  <c r="F74" i="22"/>
  <c r="E74" i="22"/>
  <c r="D74" i="22"/>
  <c r="G73" i="22"/>
  <c r="F73" i="22"/>
  <c r="E73" i="22"/>
  <c r="D73" i="22"/>
  <c r="G72" i="22"/>
  <c r="F72" i="22"/>
  <c r="E72" i="22"/>
  <c r="D72" i="22"/>
  <c r="G71" i="22"/>
  <c r="F71" i="22"/>
  <c r="E71" i="22"/>
  <c r="D71" i="22"/>
  <c r="G70" i="22"/>
  <c r="F70" i="22"/>
  <c r="E70" i="22"/>
  <c r="D70" i="22"/>
  <c r="G69" i="22"/>
  <c r="F69" i="22"/>
  <c r="E69" i="22"/>
  <c r="D69" i="22"/>
  <c r="G68" i="22"/>
  <c r="F68" i="22"/>
  <c r="E68" i="22"/>
  <c r="D68" i="22"/>
  <c r="G67" i="22"/>
  <c r="F67" i="22"/>
  <c r="E67" i="22"/>
  <c r="D67" i="22"/>
  <c r="G66" i="22"/>
  <c r="F66" i="22"/>
  <c r="E66" i="22"/>
  <c r="D66" i="22"/>
  <c r="G65" i="22"/>
  <c r="F65" i="22"/>
  <c r="E65" i="22"/>
  <c r="D65" i="22"/>
  <c r="G64" i="22"/>
  <c r="F64" i="22"/>
  <c r="E64" i="22"/>
  <c r="D64" i="22"/>
  <c r="B64" i="22"/>
  <c r="P62" i="22"/>
  <c r="C62" i="22"/>
  <c r="I93" i="22" s="1"/>
  <c r="P61" i="22"/>
  <c r="C61" i="22" s="1"/>
  <c r="P60" i="22"/>
  <c r="C60" i="22" s="1"/>
  <c r="P59" i="22"/>
  <c r="C59" i="22"/>
  <c r="P58" i="22"/>
  <c r="C58" i="22"/>
  <c r="P57" i="22"/>
  <c r="C57" i="22" s="1"/>
  <c r="P56" i="22"/>
  <c r="C56" i="22" s="1"/>
  <c r="P55" i="22"/>
  <c r="C55" i="22" s="1"/>
  <c r="P54" i="22"/>
  <c r="C54" i="22" s="1"/>
  <c r="P53" i="22"/>
  <c r="C53" i="22" s="1"/>
  <c r="P52" i="22"/>
  <c r="C52" i="22"/>
  <c r="P51" i="22"/>
  <c r="C51" i="22" s="1"/>
  <c r="I82" i="22" s="1"/>
  <c r="P50" i="22"/>
  <c r="C50" i="22"/>
  <c r="P49" i="22"/>
  <c r="C49" i="22" s="1"/>
  <c r="P48" i="22"/>
  <c r="C48" i="22"/>
  <c r="I79" i="22" s="1"/>
  <c r="P47" i="22"/>
  <c r="C47" i="22" s="1"/>
  <c r="P46" i="22"/>
  <c r="C46" i="22"/>
  <c r="P45" i="22"/>
  <c r="C45" i="22" s="1"/>
  <c r="P44" i="22"/>
  <c r="C44" i="22" s="1"/>
  <c r="P43" i="22"/>
  <c r="C43" i="22"/>
  <c r="P42" i="22"/>
  <c r="C42" i="22" s="1"/>
  <c r="P41" i="22"/>
  <c r="C41" i="22" s="1"/>
  <c r="P40" i="22"/>
  <c r="C40" i="22" s="1"/>
  <c r="P39" i="22"/>
  <c r="C39" i="22"/>
  <c r="P38" i="22"/>
  <c r="C38" i="22" s="1"/>
  <c r="I69" i="22" s="1"/>
  <c r="P37" i="22"/>
  <c r="C37" i="22" s="1"/>
  <c r="P36" i="22"/>
  <c r="C36" i="22" s="1"/>
  <c r="P35" i="22"/>
  <c r="C35" i="22"/>
  <c r="P34" i="22"/>
  <c r="C34" i="22"/>
  <c r="P33" i="22"/>
  <c r="C33" i="22" s="1"/>
  <c r="I64" i="22" s="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64" i="21"/>
  <c r="AG115" i="21"/>
  <c r="AG114" i="21"/>
  <c r="AG113" i="21"/>
  <c r="AG112" i="21"/>
  <c r="AG111" i="21"/>
  <c r="AG110" i="21"/>
  <c r="AG109" i="21"/>
  <c r="AG108" i="21"/>
  <c r="AG107" i="21"/>
  <c r="AG106" i="21"/>
  <c r="AG105" i="21"/>
  <c r="AG104" i="21"/>
  <c r="AG103" i="21"/>
  <c r="AG102" i="21"/>
  <c r="AG101" i="21"/>
  <c r="AG100" i="21"/>
  <c r="AG99" i="21"/>
  <c r="AG98" i="21"/>
  <c r="AG97" i="21"/>
  <c r="AG96" i="21"/>
  <c r="G93" i="21"/>
  <c r="F93" i="21"/>
  <c r="E93" i="21"/>
  <c r="D93" i="21"/>
  <c r="G92" i="21"/>
  <c r="F92" i="21"/>
  <c r="E92" i="21"/>
  <c r="D92" i="21"/>
  <c r="G91" i="21"/>
  <c r="F91" i="21"/>
  <c r="E91" i="21"/>
  <c r="D91" i="21"/>
  <c r="G90" i="21"/>
  <c r="F90" i="21"/>
  <c r="E90" i="21"/>
  <c r="D90" i="21"/>
  <c r="G89" i="21"/>
  <c r="F89" i="21"/>
  <c r="E89" i="21"/>
  <c r="D89" i="21"/>
  <c r="G88" i="21"/>
  <c r="F88" i="21"/>
  <c r="E88" i="21"/>
  <c r="D88" i="21"/>
  <c r="G87" i="21"/>
  <c r="F87" i="21"/>
  <c r="E87" i="21"/>
  <c r="D87" i="21"/>
  <c r="G86" i="21"/>
  <c r="F86" i="21"/>
  <c r="E86" i="21"/>
  <c r="D86" i="21"/>
  <c r="G85" i="21"/>
  <c r="F85" i="21"/>
  <c r="E85" i="21"/>
  <c r="D85" i="21"/>
  <c r="G84" i="21"/>
  <c r="F84" i="21"/>
  <c r="E84" i="21"/>
  <c r="D84" i="21"/>
  <c r="G83" i="21"/>
  <c r="F83" i="21"/>
  <c r="E83" i="21"/>
  <c r="D83" i="21"/>
  <c r="G82" i="21"/>
  <c r="F82" i="21"/>
  <c r="E82" i="21"/>
  <c r="D82" i="21"/>
  <c r="G81" i="21"/>
  <c r="F81" i="21"/>
  <c r="E81" i="21"/>
  <c r="D81" i="21"/>
  <c r="G80" i="21"/>
  <c r="F80" i="21"/>
  <c r="E80" i="21"/>
  <c r="D80" i="21"/>
  <c r="G79" i="21"/>
  <c r="F79" i="21"/>
  <c r="E79" i="21"/>
  <c r="D79" i="21"/>
  <c r="G78" i="21"/>
  <c r="F78" i="21"/>
  <c r="E78" i="21"/>
  <c r="D78" i="21"/>
  <c r="G77" i="21"/>
  <c r="F77" i="21"/>
  <c r="E77" i="21"/>
  <c r="D77" i="21"/>
  <c r="G76" i="21"/>
  <c r="F76" i="21"/>
  <c r="E76" i="21"/>
  <c r="D76" i="21"/>
  <c r="G75" i="21"/>
  <c r="F75" i="21"/>
  <c r="E75" i="21"/>
  <c r="D75" i="21"/>
  <c r="G74" i="21"/>
  <c r="F74" i="21"/>
  <c r="E74" i="21"/>
  <c r="D74" i="21"/>
  <c r="G73" i="21"/>
  <c r="F73" i="21"/>
  <c r="E73" i="21"/>
  <c r="D73" i="21"/>
  <c r="G72" i="21"/>
  <c r="F72" i="21"/>
  <c r="E72" i="21"/>
  <c r="D72" i="21"/>
  <c r="G71" i="21"/>
  <c r="F71" i="21"/>
  <c r="E71" i="21"/>
  <c r="D71" i="21"/>
  <c r="G70" i="21"/>
  <c r="F70" i="21"/>
  <c r="E70" i="21"/>
  <c r="D70" i="21"/>
  <c r="G69" i="21"/>
  <c r="F69" i="21"/>
  <c r="E69" i="21"/>
  <c r="D69" i="21"/>
  <c r="G68" i="21"/>
  <c r="F68" i="21"/>
  <c r="E68" i="21"/>
  <c r="D68" i="21"/>
  <c r="G67" i="21"/>
  <c r="F67" i="21"/>
  <c r="E67" i="21"/>
  <c r="D67" i="21"/>
  <c r="G66" i="21"/>
  <c r="F66" i="21"/>
  <c r="E66" i="21"/>
  <c r="D66" i="21"/>
  <c r="G65" i="21"/>
  <c r="F65" i="21"/>
  <c r="E65" i="21"/>
  <c r="D65" i="21"/>
  <c r="G64" i="21"/>
  <c r="F64" i="21"/>
  <c r="E64" i="21"/>
  <c r="D64" i="21"/>
  <c r="B64" i="21"/>
  <c r="P62" i="21"/>
  <c r="C62" i="21" s="1"/>
  <c r="P61" i="21"/>
  <c r="C61" i="21" s="1"/>
  <c r="P60" i="21"/>
  <c r="C60" i="21" s="1"/>
  <c r="P59" i="21"/>
  <c r="C59" i="21" s="1"/>
  <c r="P58" i="21"/>
  <c r="C58" i="21" s="1"/>
  <c r="P57" i="21"/>
  <c r="C57" i="21" s="1"/>
  <c r="P56" i="21"/>
  <c r="C56" i="21"/>
  <c r="P55" i="21"/>
  <c r="C55" i="21" s="1"/>
  <c r="P54" i="21"/>
  <c r="C54" i="21" s="1"/>
  <c r="P53" i="21"/>
  <c r="C53" i="21" s="1"/>
  <c r="P52" i="21"/>
  <c r="C52" i="21" s="1"/>
  <c r="P51" i="21"/>
  <c r="C51" i="21" s="1"/>
  <c r="P50" i="21"/>
  <c r="C50" i="21" s="1"/>
  <c r="I81" i="21" s="1"/>
  <c r="P49" i="21"/>
  <c r="C49" i="21" s="1"/>
  <c r="P48" i="21"/>
  <c r="C48" i="21"/>
  <c r="P47" i="21"/>
  <c r="C47" i="21" s="1"/>
  <c r="P46" i="21"/>
  <c r="C46" i="21" s="1"/>
  <c r="I77" i="21" s="1"/>
  <c r="P45" i="21"/>
  <c r="C45" i="21" s="1"/>
  <c r="P44" i="21"/>
  <c r="C44" i="21" s="1"/>
  <c r="I75" i="21" s="1"/>
  <c r="P43" i="21"/>
  <c r="C43" i="21"/>
  <c r="I74" i="21" s="1"/>
  <c r="P42" i="21"/>
  <c r="C42" i="21" s="1"/>
  <c r="P41" i="21"/>
  <c r="C41" i="21" s="1"/>
  <c r="P40" i="21"/>
  <c r="C40" i="21"/>
  <c r="P39" i="21"/>
  <c r="C39" i="21" s="1"/>
  <c r="P38" i="21"/>
  <c r="C38" i="21" s="1"/>
  <c r="P37" i="21"/>
  <c r="C37" i="21" s="1"/>
  <c r="P36" i="21"/>
  <c r="C36" i="21" s="1"/>
  <c r="P35" i="21"/>
  <c r="C35" i="21"/>
  <c r="P34" i="21"/>
  <c r="C34" i="21" s="1"/>
  <c r="P33" i="21"/>
  <c r="C33" i="21" s="1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64" i="20"/>
  <c r="AG115" i="20"/>
  <c r="AG114" i="20"/>
  <c r="AG113" i="20"/>
  <c r="AG112" i="20"/>
  <c r="AG111" i="20"/>
  <c r="AG110" i="20"/>
  <c r="AG109" i="20"/>
  <c r="AG108" i="20"/>
  <c r="AG107" i="20"/>
  <c r="AG106" i="20"/>
  <c r="AG105" i="20"/>
  <c r="AG104" i="20"/>
  <c r="AG103" i="20"/>
  <c r="AG102" i="20"/>
  <c r="AG101" i="20"/>
  <c r="AG100" i="20"/>
  <c r="AG99" i="20"/>
  <c r="AG98" i="20"/>
  <c r="AG97" i="20"/>
  <c r="AG96" i="20"/>
  <c r="G93" i="20"/>
  <c r="F93" i="20"/>
  <c r="E93" i="20"/>
  <c r="D93" i="20"/>
  <c r="G92" i="20"/>
  <c r="F92" i="20"/>
  <c r="E92" i="20"/>
  <c r="D92" i="20"/>
  <c r="G91" i="20"/>
  <c r="F91" i="20"/>
  <c r="E91" i="20"/>
  <c r="D91" i="20"/>
  <c r="G90" i="20"/>
  <c r="F90" i="20"/>
  <c r="E90" i="20"/>
  <c r="D90" i="20"/>
  <c r="G89" i="20"/>
  <c r="F89" i="20"/>
  <c r="E89" i="20"/>
  <c r="D89" i="20"/>
  <c r="G88" i="20"/>
  <c r="F88" i="20"/>
  <c r="E88" i="20"/>
  <c r="D88" i="20"/>
  <c r="G87" i="20"/>
  <c r="F87" i="20"/>
  <c r="E87" i="20"/>
  <c r="D87" i="20"/>
  <c r="G86" i="20"/>
  <c r="F86" i="20"/>
  <c r="E86" i="20"/>
  <c r="D86" i="20"/>
  <c r="G85" i="20"/>
  <c r="F85" i="20"/>
  <c r="E85" i="20"/>
  <c r="D85" i="20"/>
  <c r="G84" i="20"/>
  <c r="F84" i="20"/>
  <c r="E84" i="20"/>
  <c r="D84" i="20"/>
  <c r="G83" i="20"/>
  <c r="F83" i="20"/>
  <c r="E83" i="20"/>
  <c r="D83" i="20"/>
  <c r="G82" i="20"/>
  <c r="F82" i="20"/>
  <c r="E82" i="20"/>
  <c r="D82" i="20"/>
  <c r="G81" i="20"/>
  <c r="F81" i="20"/>
  <c r="E81" i="20"/>
  <c r="D81" i="20"/>
  <c r="G80" i="20"/>
  <c r="F80" i="20"/>
  <c r="E80" i="20"/>
  <c r="D80" i="20"/>
  <c r="G79" i="20"/>
  <c r="F79" i="20"/>
  <c r="E79" i="20"/>
  <c r="D79" i="20"/>
  <c r="G78" i="20"/>
  <c r="F78" i="20"/>
  <c r="E78" i="20"/>
  <c r="D78" i="20"/>
  <c r="G77" i="20"/>
  <c r="F77" i="20"/>
  <c r="E77" i="20"/>
  <c r="D77" i="20"/>
  <c r="G76" i="20"/>
  <c r="F76" i="20"/>
  <c r="E76" i="20"/>
  <c r="D76" i="20"/>
  <c r="G75" i="20"/>
  <c r="F75" i="20"/>
  <c r="E75" i="20"/>
  <c r="D75" i="20"/>
  <c r="G74" i="20"/>
  <c r="F74" i="20"/>
  <c r="E74" i="20"/>
  <c r="D74" i="20"/>
  <c r="G73" i="20"/>
  <c r="F73" i="20"/>
  <c r="E73" i="20"/>
  <c r="D73" i="20"/>
  <c r="G72" i="20"/>
  <c r="F72" i="20"/>
  <c r="E72" i="20"/>
  <c r="D72" i="20"/>
  <c r="G71" i="20"/>
  <c r="F71" i="20"/>
  <c r="E71" i="20"/>
  <c r="D71" i="20"/>
  <c r="G70" i="20"/>
  <c r="F70" i="20"/>
  <c r="E70" i="20"/>
  <c r="D70" i="20"/>
  <c r="G69" i="20"/>
  <c r="F69" i="20"/>
  <c r="E69" i="20"/>
  <c r="D69" i="20"/>
  <c r="G68" i="20"/>
  <c r="F68" i="20"/>
  <c r="E68" i="20"/>
  <c r="D68" i="20"/>
  <c r="G67" i="20"/>
  <c r="F67" i="20"/>
  <c r="E67" i="20"/>
  <c r="D67" i="20"/>
  <c r="G66" i="20"/>
  <c r="F66" i="20"/>
  <c r="E66" i="20"/>
  <c r="D66" i="20"/>
  <c r="G65" i="20"/>
  <c r="F65" i="20"/>
  <c r="E65" i="20"/>
  <c r="D65" i="20"/>
  <c r="G64" i="20"/>
  <c r="F64" i="20"/>
  <c r="E64" i="20"/>
  <c r="D64" i="20"/>
  <c r="B64" i="20"/>
  <c r="P62" i="20"/>
  <c r="C62" i="20" s="1"/>
  <c r="P61" i="20"/>
  <c r="C61" i="20" s="1"/>
  <c r="P60" i="20"/>
  <c r="C60" i="20" s="1"/>
  <c r="P59" i="20"/>
  <c r="C59" i="20" s="1"/>
  <c r="I90" i="20" s="1"/>
  <c r="P58" i="20"/>
  <c r="C58" i="20" s="1"/>
  <c r="I89" i="20" s="1"/>
  <c r="P57" i="20"/>
  <c r="C57" i="20" s="1"/>
  <c r="P56" i="20"/>
  <c r="C56" i="20"/>
  <c r="P55" i="20"/>
  <c r="C55" i="20" s="1"/>
  <c r="P54" i="20"/>
  <c r="C54" i="20" s="1"/>
  <c r="P53" i="20"/>
  <c r="C53" i="20" s="1"/>
  <c r="P52" i="20"/>
  <c r="C52" i="20"/>
  <c r="I83" i="20" s="1"/>
  <c r="P51" i="20"/>
  <c r="C51" i="20"/>
  <c r="I82" i="20" s="1"/>
  <c r="P50" i="20"/>
  <c r="C50" i="20" s="1"/>
  <c r="I81" i="20" s="1"/>
  <c r="P49" i="20"/>
  <c r="C49" i="20" s="1"/>
  <c r="P48" i="20"/>
  <c r="C48" i="20" s="1"/>
  <c r="P47" i="20"/>
  <c r="C47" i="20" s="1"/>
  <c r="P46" i="20"/>
  <c r="C46" i="20" s="1"/>
  <c r="P45" i="20"/>
  <c r="C45" i="20" s="1"/>
  <c r="P44" i="20"/>
  <c r="C44" i="20" s="1"/>
  <c r="P43" i="20"/>
  <c r="C43" i="20"/>
  <c r="I74" i="20" s="1"/>
  <c r="P42" i="20"/>
  <c r="C42" i="20" s="1"/>
  <c r="I73" i="20" s="1"/>
  <c r="P41" i="20"/>
  <c r="C41" i="20" s="1"/>
  <c r="P40" i="20"/>
  <c r="C40" i="20"/>
  <c r="I71" i="20" s="1"/>
  <c r="P39" i="20"/>
  <c r="C39" i="20" s="1"/>
  <c r="P38" i="20"/>
  <c r="C38" i="20" s="1"/>
  <c r="P37" i="20"/>
  <c r="C37" i="20" s="1"/>
  <c r="P36" i="20"/>
  <c r="C36" i="20" s="1"/>
  <c r="I67" i="20" s="1"/>
  <c r="P35" i="20"/>
  <c r="C35" i="20" s="1"/>
  <c r="I66" i="20" s="1"/>
  <c r="P34" i="20"/>
  <c r="C34" i="20" s="1"/>
  <c r="I65" i="20" s="1"/>
  <c r="P33" i="20"/>
  <c r="C33" i="20" s="1"/>
  <c r="I64" i="20" s="1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64" i="19"/>
  <c r="P34" i="19"/>
  <c r="P35" i="19"/>
  <c r="P36" i="19"/>
  <c r="C36" i="19" s="1"/>
  <c r="P37" i="19"/>
  <c r="P38" i="19"/>
  <c r="C38" i="19" s="1"/>
  <c r="P39" i="19"/>
  <c r="C39" i="19" s="1"/>
  <c r="P40" i="19"/>
  <c r="C40" i="19" s="1"/>
  <c r="P41" i="19"/>
  <c r="C41" i="19" s="1"/>
  <c r="P42" i="19"/>
  <c r="P43" i="19"/>
  <c r="P44" i="19"/>
  <c r="P45" i="19"/>
  <c r="P46" i="19"/>
  <c r="C46" i="19" s="1"/>
  <c r="P47" i="19"/>
  <c r="C47" i="19" s="1"/>
  <c r="P48" i="19"/>
  <c r="C48" i="19" s="1"/>
  <c r="P49" i="19"/>
  <c r="C49" i="19" s="1"/>
  <c r="P50" i="19"/>
  <c r="P51" i="19"/>
  <c r="P52" i="19"/>
  <c r="C52" i="19" s="1"/>
  <c r="P53" i="19"/>
  <c r="P54" i="19"/>
  <c r="C54" i="19" s="1"/>
  <c r="P55" i="19"/>
  <c r="C55" i="19" s="1"/>
  <c r="P56" i="19"/>
  <c r="C56" i="19" s="1"/>
  <c r="P57" i="19"/>
  <c r="C57" i="19" s="1"/>
  <c r="P58" i="19"/>
  <c r="P59" i="19"/>
  <c r="P60" i="19"/>
  <c r="P61" i="19"/>
  <c r="P62" i="19"/>
  <c r="C62" i="19" s="1"/>
  <c r="P33" i="19"/>
  <c r="C33" i="19" s="1"/>
  <c r="AG115" i="19"/>
  <c r="AG114" i="19"/>
  <c r="AG113" i="19"/>
  <c r="AG112" i="19"/>
  <c r="AG111" i="19"/>
  <c r="AG110" i="19"/>
  <c r="AG109" i="19"/>
  <c r="AG108" i="19"/>
  <c r="AG107" i="19"/>
  <c r="AG106" i="19"/>
  <c r="AG105" i="19"/>
  <c r="AG104" i="19"/>
  <c r="AG103" i="19"/>
  <c r="AG102" i="19"/>
  <c r="AG101" i="19"/>
  <c r="AG100" i="19"/>
  <c r="AG99" i="19"/>
  <c r="AG98" i="19"/>
  <c r="AG97" i="19"/>
  <c r="AG96" i="19"/>
  <c r="G93" i="19"/>
  <c r="F93" i="19"/>
  <c r="E93" i="19"/>
  <c r="D93" i="19"/>
  <c r="G92" i="19"/>
  <c r="F92" i="19"/>
  <c r="E92" i="19"/>
  <c r="D92" i="19"/>
  <c r="G91" i="19"/>
  <c r="F91" i="19"/>
  <c r="E91" i="19"/>
  <c r="D91" i="19"/>
  <c r="G90" i="19"/>
  <c r="F90" i="19"/>
  <c r="E90" i="19"/>
  <c r="D90" i="19"/>
  <c r="G89" i="19"/>
  <c r="F89" i="19"/>
  <c r="E89" i="19"/>
  <c r="D89" i="19"/>
  <c r="G88" i="19"/>
  <c r="F88" i="19"/>
  <c r="E88" i="19"/>
  <c r="D88" i="19"/>
  <c r="G87" i="19"/>
  <c r="F87" i="19"/>
  <c r="E87" i="19"/>
  <c r="D87" i="19"/>
  <c r="G86" i="19"/>
  <c r="F86" i="19"/>
  <c r="E86" i="19"/>
  <c r="D86" i="19"/>
  <c r="G85" i="19"/>
  <c r="F85" i="19"/>
  <c r="E85" i="19"/>
  <c r="D85" i="19"/>
  <c r="G84" i="19"/>
  <c r="F84" i="19"/>
  <c r="E84" i="19"/>
  <c r="D84" i="19"/>
  <c r="G83" i="19"/>
  <c r="F83" i="19"/>
  <c r="E83" i="19"/>
  <c r="D83" i="19"/>
  <c r="G82" i="19"/>
  <c r="F82" i="19"/>
  <c r="E82" i="19"/>
  <c r="D82" i="19"/>
  <c r="G81" i="19"/>
  <c r="F81" i="19"/>
  <c r="E81" i="19"/>
  <c r="D81" i="19"/>
  <c r="G80" i="19"/>
  <c r="F80" i="19"/>
  <c r="E80" i="19"/>
  <c r="D80" i="19"/>
  <c r="G79" i="19"/>
  <c r="F79" i="19"/>
  <c r="E79" i="19"/>
  <c r="D79" i="19"/>
  <c r="G78" i="19"/>
  <c r="F78" i="19"/>
  <c r="E78" i="19"/>
  <c r="D78" i="19"/>
  <c r="G77" i="19"/>
  <c r="F77" i="19"/>
  <c r="E77" i="19"/>
  <c r="D77" i="19"/>
  <c r="G76" i="19"/>
  <c r="F76" i="19"/>
  <c r="E76" i="19"/>
  <c r="D76" i="19"/>
  <c r="G75" i="19"/>
  <c r="F75" i="19"/>
  <c r="E75" i="19"/>
  <c r="D75" i="19"/>
  <c r="G74" i="19"/>
  <c r="F74" i="19"/>
  <c r="E74" i="19"/>
  <c r="D74" i="19"/>
  <c r="G73" i="19"/>
  <c r="F73" i="19"/>
  <c r="E73" i="19"/>
  <c r="D73" i="19"/>
  <c r="G72" i="19"/>
  <c r="F72" i="19"/>
  <c r="E72" i="19"/>
  <c r="D72" i="19"/>
  <c r="G71" i="19"/>
  <c r="F71" i="19"/>
  <c r="E71" i="19"/>
  <c r="D71" i="19"/>
  <c r="G70" i="19"/>
  <c r="F70" i="19"/>
  <c r="E70" i="19"/>
  <c r="D70" i="19"/>
  <c r="G69" i="19"/>
  <c r="F69" i="19"/>
  <c r="E69" i="19"/>
  <c r="D69" i="19"/>
  <c r="G68" i="19"/>
  <c r="F68" i="19"/>
  <c r="E68" i="19"/>
  <c r="D68" i="19"/>
  <c r="G67" i="19"/>
  <c r="F67" i="19"/>
  <c r="E67" i="19"/>
  <c r="D67" i="19"/>
  <c r="G66" i="19"/>
  <c r="F66" i="19"/>
  <c r="E66" i="19"/>
  <c r="D66" i="19"/>
  <c r="G65" i="19"/>
  <c r="F65" i="19"/>
  <c r="E65" i="19"/>
  <c r="D65" i="19"/>
  <c r="G64" i="19"/>
  <c r="F64" i="19"/>
  <c r="E64" i="19"/>
  <c r="D64" i="19"/>
  <c r="B64" i="19"/>
  <c r="C61" i="19"/>
  <c r="C60" i="19"/>
  <c r="I91" i="19" s="1"/>
  <c r="C59" i="19"/>
  <c r="C58" i="19"/>
  <c r="C53" i="19"/>
  <c r="C51" i="19"/>
  <c r="C50" i="19"/>
  <c r="C45" i="19"/>
  <c r="C44" i="19"/>
  <c r="C43" i="19"/>
  <c r="C42" i="19"/>
  <c r="C37" i="19"/>
  <c r="C35" i="19"/>
  <c r="C34" i="19"/>
  <c r="N34" i="32" l="1"/>
  <c r="O36" i="32"/>
  <c r="Q37" i="32"/>
  <c r="I37" i="32"/>
  <c r="N56" i="32"/>
  <c r="Q56" i="32"/>
  <c r="L35" i="32"/>
  <c r="N35" i="32"/>
  <c r="L59" i="32"/>
  <c r="N59" i="32"/>
  <c r="N61" i="32"/>
  <c r="P61" i="32"/>
  <c r="L62" i="32"/>
  <c r="Q62" i="32"/>
  <c r="O62" i="32"/>
  <c r="N43" i="32"/>
  <c r="O60" i="32"/>
  <c r="J39" i="32"/>
  <c r="P63" i="32"/>
  <c r="M36" i="32"/>
  <c r="R52" i="32"/>
  <c r="O44" i="32"/>
  <c r="N48" i="32"/>
  <c r="R36" i="32"/>
  <c r="P57" i="32"/>
  <c r="N57" i="32"/>
  <c r="M57" i="32"/>
  <c r="K57" i="32"/>
  <c r="Q57" i="32"/>
  <c r="I57" i="32"/>
  <c r="R57" i="32"/>
  <c r="O57" i="32"/>
  <c r="L57" i="32"/>
  <c r="J57" i="32"/>
  <c r="M38" i="32"/>
  <c r="K38" i="32"/>
  <c r="R38" i="32"/>
  <c r="P38" i="32"/>
  <c r="N38" i="32"/>
  <c r="O38" i="32"/>
  <c r="I38" i="32"/>
  <c r="L38" i="32"/>
  <c r="J38" i="32"/>
  <c r="Q38" i="32"/>
  <c r="L53" i="32"/>
  <c r="R53" i="32"/>
  <c r="J53" i="32"/>
  <c r="Q53" i="32"/>
  <c r="I53" i="32"/>
  <c r="O53" i="32"/>
  <c r="M53" i="32"/>
  <c r="K53" i="32"/>
  <c r="P53" i="32"/>
  <c r="N53" i="32"/>
  <c r="L45" i="32"/>
  <c r="R45" i="32"/>
  <c r="J45" i="32"/>
  <c r="Q45" i="32"/>
  <c r="I45" i="32"/>
  <c r="O45" i="32"/>
  <c r="M45" i="32"/>
  <c r="N45" i="32"/>
  <c r="K45" i="32"/>
  <c r="P45" i="32"/>
  <c r="P41" i="32"/>
  <c r="N41" i="32"/>
  <c r="M41" i="32"/>
  <c r="K41" i="32"/>
  <c r="Q41" i="32"/>
  <c r="I41" i="32"/>
  <c r="L41" i="32"/>
  <c r="J41" i="32"/>
  <c r="R41" i="32"/>
  <c r="O41" i="32"/>
  <c r="M46" i="32"/>
  <c r="K46" i="32"/>
  <c r="R46" i="32"/>
  <c r="J46" i="32"/>
  <c r="P46" i="32"/>
  <c r="N46" i="32"/>
  <c r="L46" i="32"/>
  <c r="I46" i="32"/>
  <c r="Q46" i="32"/>
  <c r="O46" i="32"/>
  <c r="P49" i="32"/>
  <c r="N49" i="32"/>
  <c r="M49" i="32"/>
  <c r="K49" i="32"/>
  <c r="Q49" i="32"/>
  <c r="I49" i="32"/>
  <c r="R51" i="32"/>
  <c r="J51" i="32"/>
  <c r="P51" i="32"/>
  <c r="O51" i="32"/>
  <c r="M51" i="32"/>
  <c r="K51" i="32"/>
  <c r="M54" i="32"/>
  <c r="K54" i="32"/>
  <c r="R54" i="32"/>
  <c r="J54" i="32"/>
  <c r="P54" i="32"/>
  <c r="N54" i="32"/>
  <c r="R55" i="32"/>
  <c r="Q42" i="32"/>
  <c r="I42" i="32"/>
  <c r="O42" i="32"/>
  <c r="N42" i="32"/>
  <c r="L42" i="32"/>
  <c r="R42" i="32"/>
  <c r="J42" i="32"/>
  <c r="Q35" i="32"/>
  <c r="O40" i="32"/>
  <c r="M40" i="32"/>
  <c r="L40" i="32"/>
  <c r="R40" i="32"/>
  <c r="J40" i="32"/>
  <c r="P40" i="32"/>
  <c r="Q58" i="32"/>
  <c r="I58" i="32"/>
  <c r="O58" i="32"/>
  <c r="N58" i="32"/>
  <c r="L58" i="32"/>
  <c r="R58" i="32"/>
  <c r="J58" i="32"/>
  <c r="N63" i="32"/>
  <c r="L63" i="32"/>
  <c r="Q63" i="32"/>
  <c r="I63" i="32"/>
  <c r="O63" i="32"/>
  <c r="M34" i="32"/>
  <c r="I35" i="32"/>
  <c r="R39" i="32"/>
  <c r="Q40" i="32"/>
  <c r="P42" i="32"/>
  <c r="P47" i="32"/>
  <c r="L49" i="32"/>
  <c r="M50" i="32"/>
  <c r="L51" i="32"/>
  <c r="M52" i="32"/>
  <c r="L54" i="32"/>
  <c r="M55" i="32"/>
  <c r="K56" i="32"/>
  <c r="K58" i="32"/>
  <c r="I59" i="32"/>
  <c r="J60" i="32"/>
  <c r="K61" i="32"/>
  <c r="I62" i="32"/>
  <c r="J63" i="32"/>
  <c r="K36" i="32"/>
  <c r="Q36" i="32"/>
  <c r="I36" i="32"/>
  <c r="N36" i="32"/>
  <c r="L36" i="32"/>
  <c r="J36" i="32"/>
  <c r="R43" i="32"/>
  <c r="J43" i="32"/>
  <c r="P43" i="32"/>
  <c r="O43" i="32"/>
  <c r="M43" i="32"/>
  <c r="K43" i="32"/>
  <c r="Q43" i="32"/>
  <c r="R44" i="32"/>
  <c r="O49" i="32"/>
  <c r="N51" i="32"/>
  <c r="O54" i="32"/>
  <c r="M58" i="32"/>
  <c r="M63" i="32"/>
  <c r="N55" i="32"/>
  <c r="L55" i="32"/>
  <c r="K55" i="32"/>
  <c r="Q55" i="32"/>
  <c r="I55" i="32"/>
  <c r="O55" i="32"/>
  <c r="Q51" i="32"/>
  <c r="N47" i="32"/>
  <c r="L47" i="32"/>
  <c r="K47" i="32"/>
  <c r="Q47" i="32"/>
  <c r="I47" i="32"/>
  <c r="O47" i="32"/>
  <c r="O56" i="32"/>
  <c r="M56" i="32"/>
  <c r="L56" i="32"/>
  <c r="R56" i="32"/>
  <c r="J56" i="32"/>
  <c r="P56" i="32"/>
  <c r="N37" i="32"/>
  <c r="K52" i="32"/>
  <c r="Q52" i="32"/>
  <c r="I52" i="32"/>
  <c r="P52" i="32"/>
  <c r="N52" i="32"/>
  <c r="L52" i="32"/>
  <c r="L61" i="32"/>
  <c r="R61" i="32"/>
  <c r="J61" i="32"/>
  <c r="Q61" i="32"/>
  <c r="I61" i="32"/>
  <c r="O61" i="32"/>
  <c r="M61" i="32"/>
  <c r="I40" i="32"/>
  <c r="Q34" i="32"/>
  <c r="I34" i="32"/>
  <c r="O34" i="32"/>
  <c r="L34" i="32"/>
  <c r="R34" i="32"/>
  <c r="J34" i="32"/>
  <c r="N39" i="32"/>
  <c r="L39" i="32"/>
  <c r="K39" i="32"/>
  <c r="Q39" i="32"/>
  <c r="I39" i="32"/>
  <c r="O39" i="32"/>
  <c r="O48" i="32"/>
  <c r="M48" i="32"/>
  <c r="L48" i="32"/>
  <c r="R48" i="32"/>
  <c r="J48" i="32"/>
  <c r="P48" i="32"/>
  <c r="M39" i="32"/>
  <c r="K40" i="32"/>
  <c r="K42" i="32"/>
  <c r="I43" i="32"/>
  <c r="J47" i="32"/>
  <c r="I48" i="32"/>
  <c r="Q50" i="32"/>
  <c r="I50" i="32"/>
  <c r="O50" i="32"/>
  <c r="N50" i="32"/>
  <c r="L50" i="32"/>
  <c r="R50" i="32"/>
  <c r="J50" i="32"/>
  <c r="Q54" i="32"/>
  <c r="L37" i="32"/>
  <c r="R37" i="32"/>
  <c r="J37" i="32"/>
  <c r="O37" i="32"/>
  <c r="M37" i="32"/>
  <c r="K60" i="32"/>
  <c r="Q60" i="32"/>
  <c r="I60" i="32"/>
  <c r="P60" i="32"/>
  <c r="N60" i="32"/>
  <c r="L60" i="32"/>
  <c r="R35" i="32"/>
  <c r="J35" i="32"/>
  <c r="P35" i="32"/>
  <c r="M35" i="32"/>
  <c r="K35" i="32"/>
  <c r="O35" i="32"/>
  <c r="K37" i="32"/>
  <c r="R59" i="32"/>
  <c r="J59" i="32"/>
  <c r="P59" i="32"/>
  <c r="O59" i="32"/>
  <c r="M59" i="32"/>
  <c r="K59" i="32"/>
  <c r="Q59" i="32"/>
  <c r="R60" i="32"/>
  <c r="M62" i="32"/>
  <c r="K62" i="32"/>
  <c r="R62" i="32"/>
  <c r="J62" i="32"/>
  <c r="P62" i="32"/>
  <c r="N62" i="32"/>
  <c r="P37" i="32"/>
  <c r="K44" i="32"/>
  <c r="Q44" i="32"/>
  <c r="I44" i="32"/>
  <c r="P44" i="32"/>
  <c r="N44" i="32"/>
  <c r="L44" i="32"/>
  <c r="K34" i="32"/>
  <c r="P39" i="32"/>
  <c r="N40" i="32"/>
  <c r="M42" i="32"/>
  <c r="L43" i="32"/>
  <c r="M44" i="32"/>
  <c r="M47" i="32"/>
  <c r="K48" i="32"/>
  <c r="J49" i="32"/>
  <c r="K50" i="32"/>
  <c r="I51" i="32"/>
  <c r="J52" i="32"/>
  <c r="I54" i="32"/>
  <c r="J55" i="32"/>
  <c r="I56" i="32"/>
  <c r="N37" i="31"/>
  <c r="R37" i="31"/>
  <c r="R53" i="31"/>
  <c r="N53" i="31"/>
  <c r="I35" i="31"/>
  <c r="Q35" i="31"/>
  <c r="L35" i="31"/>
  <c r="K35" i="31"/>
  <c r="P50" i="31"/>
  <c r="K50" i="31"/>
  <c r="M40" i="31"/>
  <c r="M56" i="31"/>
  <c r="Q48" i="31"/>
  <c r="J45" i="31"/>
  <c r="J61" i="31"/>
  <c r="N39" i="31"/>
  <c r="K39" i="31"/>
  <c r="R39" i="31"/>
  <c r="J39" i="31"/>
  <c r="Q39" i="31"/>
  <c r="I39" i="31"/>
  <c r="P39" i="31"/>
  <c r="M39" i="31"/>
  <c r="L39" i="31"/>
  <c r="O39" i="31"/>
  <c r="M62" i="31"/>
  <c r="R62" i="31"/>
  <c r="J62" i="31"/>
  <c r="Q62" i="31"/>
  <c r="I62" i="31"/>
  <c r="P62" i="31"/>
  <c r="K62" i="31"/>
  <c r="O62" i="31"/>
  <c r="N62" i="31"/>
  <c r="L62" i="31"/>
  <c r="Q34" i="31"/>
  <c r="I34" i="31"/>
  <c r="N34" i="31"/>
  <c r="M34" i="31"/>
  <c r="R34" i="31"/>
  <c r="P34" i="31"/>
  <c r="O34" i="31"/>
  <c r="L34" i="31"/>
  <c r="K34" i="31"/>
  <c r="J34" i="31"/>
  <c r="N63" i="31"/>
  <c r="R63" i="31"/>
  <c r="J63" i="31"/>
  <c r="Q63" i="31"/>
  <c r="I63" i="31"/>
  <c r="P63" i="31"/>
  <c r="O63" i="31"/>
  <c r="M63" i="31"/>
  <c r="L63" i="31"/>
  <c r="M46" i="31"/>
  <c r="R46" i="31"/>
  <c r="J46" i="31"/>
  <c r="Q46" i="31"/>
  <c r="I46" i="31"/>
  <c r="P46" i="31"/>
  <c r="K46" i="31"/>
  <c r="O46" i="31"/>
  <c r="N46" i="31"/>
  <c r="L46" i="31"/>
  <c r="K52" i="31"/>
  <c r="P52" i="31"/>
  <c r="O52" i="31"/>
  <c r="N52" i="31"/>
  <c r="I52" i="31"/>
  <c r="R52" i="31"/>
  <c r="Q52" i="31"/>
  <c r="M52" i="31"/>
  <c r="L52" i="31"/>
  <c r="J52" i="31"/>
  <c r="N47" i="31"/>
  <c r="K47" i="31"/>
  <c r="R47" i="31"/>
  <c r="J47" i="31"/>
  <c r="Q47" i="31"/>
  <c r="I47" i="31"/>
  <c r="P47" i="31"/>
  <c r="O47" i="31"/>
  <c r="M47" i="31"/>
  <c r="L47" i="31"/>
  <c r="N55" i="31"/>
  <c r="K55" i="31"/>
  <c r="R55" i="31"/>
  <c r="J55" i="31"/>
  <c r="Q55" i="31"/>
  <c r="I55" i="31"/>
  <c r="P55" i="31"/>
  <c r="M55" i="31"/>
  <c r="L55" i="31"/>
  <c r="O55" i="31"/>
  <c r="K36" i="31"/>
  <c r="P36" i="31"/>
  <c r="O36" i="31"/>
  <c r="J36" i="31"/>
  <c r="R36" i="31"/>
  <c r="I36" i="31"/>
  <c r="Q36" i="31"/>
  <c r="N36" i="31"/>
  <c r="M36" i="31"/>
  <c r="L36" i="31"/>
  <c r="M54" i="31"/>
  <c r="R54" i="31"/>
  <c r="J54" i="31"/>
  <c r="Q54" i="31"/>
  <c r="I54" i="31"/>
  <c r="P54" i="31"/>
  <c r="N54" i="31"/>
  <c r="L54" i="31"/>
  <c r="O54" i="31"/>
  <c r="K54" i="31"/>
  <c r="K60" i="31"/>
  <c r="P60" i="31"/>
  <c r="O60" i="31"/>
  <c r="N60" i="31"/>
  <c r="Q60" i="31"/>
  <c r="L60" i="31"/>
  <c r="J60" i="31"/>
  <c r="M60" i="31"/>
  <c r="I60" i="31"/>
  <c r="R60" i="31"/>
  <c r="M38" i="31"/>
  <c r="R38" i="31"/>
  <c r="J38" i="31"/>
  <c r="Q38" i="31"/>
  <c r="I38" i="31"/>
  <c r="P38" i="31"/>
  <c r="N38" i="31"/>
  <c r="L38" i="31"/>
  <c r="O38" i="31"/>
  <c r="K38" i="31"/>
  <c r="K44" i="31"/>
  <c r="P44" i="31"/>
  <c r="O44" i="31"/>
  <c r="N44" i="31"/>
  <c r="Q44" i="31"/>
  <c r="L44" i="31"/>
  <c r="J44" i="31"/>
  <c r="M44" i="31"/>
  <c r="I44" i="31"/>
  <c r="R44" i="31"/>
  <c r="P41" i="31"/>
  <c r="M41" i="31"/>
  <c r="L41" i="31"/>
  <c r="K41" i="31"/>
  <c r="P57" i="31"/>
  <c r="M57" i="31"/>
  <c r="L57" i="31"/>
  <c r="K57" i="31"/>
  <c r="Q40" i="31"/>
  <c r="O41" i="31"/>
  <c r="R51" i="31"/>
  <c r="J51" i="31"/>
  <c r="O51" i="31"/>
  <c r="N51" i="31"/>
  <c r="M51" i="31"/>
  <c r="P51" i="31"/>
  <c r="Q56" i="31"/>
  <c r="O57" i="31"/>
  <c r="Q42" i="31"/>
  <c r="I42" i="31"/>
  <c r="N42" i="31"/>
  <c r="M42" i="31"/>
  <c r="L42" i="31"/>
  <c r="Q58" i="31"/>
  <c r="I58" i="31"/>
  <c r="N58" i="31"/>
  <c r="M58" i="31"/>
  <c r="L58" i="31"/>
  <c r="Q41" i="31"/>
  <c r="O42" i="31"/>
  <c r="I43" i="31"/>
  <c r="R45" i="31"/>
  <c r="M48" i="31"/>
  <c r="I49" i="31"/>
  <c r="Q51" i="31"/>
  <c r="Q57" i="31"/>
  <c r="O58" i="31"/>
  <c r="I59" i="31"/>
  <c r="R61" i="31"/>
  <c r="L37" i="31"/>
  <c r="Q37" i="31"/>
  <c r="I37" i="31"/>
  <c r="P37" i="31"/>
  <c r="O37" i="31"/>
  <c r="O48" i="31"/>
  <c r="L48" i="31"/>
  <c r="K48" i="31"/>
  <c r="R48" i="31"/>
  <c r="J48" i="31"/>
  <c r="L53" i="31"/>
  <c r="Q53" i="31"/>
  <c r="I53" i="31"/>
  <c r="P53" i="31"/>
  <c r="O53" i="31"/>
  <c r="K37" i="31"/>
  <c r="R41" i="31"/>
  <c r="P42" i="31"/>
  <c r="K43" i="31"/>
  <c r="N48" i="31"/>
  <c r="J49" i="31"/>
  <c r="K53" i="31"/>
  <c r="R57" i="31"/>
  <c r="P58" i="31"/>
  <c r="K59" i="31"/>
  <c r="M37" i="31"/>
  <c r="R42" i="31"/>
  <c r="P48" i="31"/>
  <c r="N49" i="31"/>
  <c r="J50" i="31"/>
  <c r="M53" i="31"/>
  <c r="R58" i="31"/>
  <c r="O40" i="31"/>
  <c r="L40" i="31"/>
  <c r="K40" i="31"/>
  <c r="R40" i="31"/>
  <c r="J40" i="31"/>
  <c r="L45" i="31"/>
  <c r="Q45" i="31"/>
  <c r="I45" i="31"/>
  <c r="P45" i="31"/>
  <c r="O45" i="31"/>
  <c r="O56" i="31"/>
  <c r="L56" i="31"/>
  <c r="K56" i="31"/>
  <c r="R56" i="31"/>
  <c r="J56" i="31"/>
  <c r="L61" i="31"/>
  <c r="Q61" i="31"/>
  <c r="I61" i="31"/>
  <c r="P61" i="31"/>
  <c r="O61" i="31"/>
  <c r="R35" i="31"/>
  <c r="J35" i="31"/>
  <c r="O35" i="31"/>
  <c r="N35" i="31"/>
  <c r="M35" i="31"/>
  <c r="N40" i="31"/>
  <c r="J41" i="31"/>
  <c r="K45" i="31"/>
  <c r="K51" i="31"/>
  <c r="N56" i="31"/>
  <c r="J57" i="31"/>
  <c r="K61" i="31"/>
  <c r="P49" i="31"/>
  <c r="M49" i="31"/>
  <c r="L49" i="31"/>
  <c r="K49" i="31"/>
  <c r="I40" i="31"/>
  <c r="R43" i="31"/>
  <c r="J43" i="31"/>
  <c r="O43" i="31"/>
  <c r="N43" i="31"/>
  <c r="M43" i="31"/>
  <c r="P43" i="31"/>
  <c r="O49" i="31"/>
  <c r="I56" i="31"/>
  <c r="R59" i="31"/>
  <c r="J59" i="31"/>
  <c r="O59" i="31"/>
  <c r="N59" i="31"/>
  <c r="M59" i="31"/>
  <c r="P59" i="31"/>
  <c r="Q50" i="31"/>
  <c r="I50" i="31"/>
  <c r="N50" i="31"/>
  <c r="M50" i="31"/>
  <c r="L50" i="31"/>
  <c r="I41" i="31"/>
  <c r="Q43" i="31"/>
  <c r="Q49" i="31"/>
  <c r="O50" i="31"/>
  <c r="I51" i="31"/>
  <c r="I57" i="31"/>
  <c r="Q59" i="31"/>
  <c r="P35" i="31"/>
  <c r="P40" i="31"/>
  <c r="N41" i="31"/>
  <c r="J42" i="31"/>
  <c r="M45" i="31"/>
  <c r="R50" i="31"/>
  <c r="L51" i="31"/>
  <c r="P56" i="31"/>
  <c r="N57" i="31"/>
  <c r="J58" i="31"/>
  <c r="M61" i="31"/>
  <c r="R48" i="30"/>
  <c r="O53" i="30"/>
  <c r="L53" i="30"/>
  <c r="M54" i="30"/>
  <c r="P54" i="30"/>
  <c r="Q58" i="30"/>
  <c r="I58" i="30"/>
  <c r="L58" i="30"/>
  <c r="N39" i="30"/>
  <c r="R40" i="30"/>
  <c r="Q35" i="30"/>
  <c r="I35" i="30"/>
  <c r="P35" i="30"/>
  <c r="O35" i="30"/>
  <c r="N35" i="30"/>
  <c r="L35" i="30"/>
  <c r="K35" i="30"/>
  <c r="J35" i="30"/>
  <c r="R35" i="30"/>
  <c r="M35" i="30"/>
  <c r="M47" i="30"/>
  <c r="L47" i="30"/>
  <c r="K47" i="30"/>
  <c r="R47" i="30"/>
  <c r="J47" i="30"/>
  <c r="P47" i="30"/>
  <c r="O47" i="30"/>
  <c r="Q47" i="30"/>
  <c r="N47" i="30"/>
  <c r="I47" i="30"/>
  <c r="P42" i="30"/>
  <c r="O42" i="30"/>
  <c r="N42" i="30"/>
  <c r="M42" i="30"/>
  <c r="K42" i="30"/>
  <c r="R42" i="30"/>
  <c r="J42" i="30"/>
  <c r="Q42" i="30"/>
  <c r="L42" i="30"/>
  <c r="I42" i="30"/>
  <c r="Q59" i="30"/>
  <c r="I59" i="30"/>
  <c r="P59" i="30"/>
  <c r="O59" i="30"/>
  <c r="N59" i="30"/>
  <c r="L59" i="30"/>
  <c r="K59" i="30"/>
  <c r="M59" i="30"/>
  <c r="J59" i="30"/>
  <c r="R59" i="30"/>
  <c r="M55" i="30"/>
  <c r="L55" i="30"/>
  <c r="K55" i="30"/>
  <c r="R55" i="30"/>
  <c r="J55" i="30"/>
  <c r="P55" i="30"/>
  <c r="O55" i="30"/>
  <c r="I55" i="30"/>
  <c r="Q55" i="30"/>
  <c r="N55" i="30"/>
  <c r="O41" i="30"/>
  <c r="N41" i="30"/>
  <c r="M41" i="30"/>
  <c r="L41" i="30"/>
  <c r="R41" i="30"/>
  <c r="J41" i="30"/>
  <c r="Q41" i="30"/>
  <c r="I41" i="30"/>
  <c r="L46" i="30"/>
  <c r="K46" i="30"/>
  <c r="R46" i="30"/>
  <c r="J46" i="30"/>
  <c r="Q46" i="30"/>
  <c r="I46" i="30"/>
  <c r="O46" i="30"/>
  <c r="N46" i="30"/>
  <c r="Q51" i="30"/>
  <c r="I51" i="30"/>
  <c r="P51" i="30"/>
  <c r="O51" i="30"/>
  <c r="N51" i="30"/>
  <c r="L51" i="30"/>
  <c r="K51" i="30"/>
  <c r="R60" i="30"/>
  <c r="J60" i="30"/>
  <c r="Q60" i="30"/>
  <c r="I60" i="30"/>
  <c r="P60" i="30"/>
  <c r="O60" i="30"/>
  <c r="N60" i="30"/>
  <c r="M60" i="30"/>
  <c r="L60" i="30"/>
  <c r="P34" i="30"/>
  <c r="O34" i="30"/>
  <c r="N34" i="30"/>
  <c r="M34" i="30"/>
  <c r="K34" i="30"/>
  <c r="Q34" i="30"/>
  <c r="L36" i="30"/>
  <c r="M43" i="30"/>
  <c r="K45" i="30"/>
  <c r="R45" i="30"/>
  <c r="J45" i="30"/>
  <c r="Q45" i="30"/>
  <c r="I45" i="30"/>
  <c r="P45" i="30"/>
  <c r="N45" i="30"/>
  <c r="M45" i="30"/>
  <c r="J48" i="30"/>
  <c r="N56" i="30"/>
  <c r="M56" i="30"/>
  <c r="L56" i="30"/>
  <c r="K56" i="30"/>
  <c r="Q56" i="30"/>
  <c r="I56" i="30"/>
  <c r="P56" i="30"/>
  <c r="R34" i="30"/>
  <c r="K41" i="30"/>
  <c r="P50" i="30"/>
  <c r="O50" i="30"/>
  <c r="N50" i="30"/>
  <c r="M50" i="30"/>
  <c r="K50" i="30"/>
  <c r="R50" i="30"/>
  <c r="J50" i="30"/>
  <c r="M39" i="30"/>
  <c r="L39" i="30"/>
  <c r="K39" i="30"/>
  <c r="R39" i="30"/>
  <c r="J39" i="30"/>
  <c r="P39" i="30"/>
  <c r="O39" i="30"/>
  <c r="R44" i="30"/>
  <c r="J44" i="30"/>
  <c r="Q44" i="30"/>
  <c r="I44" i="30"/>
  <c r="P44" i="30"/>
  <c r="O44" i="30"/>
  <c r="M44" i="30"/>
  <c r="L44" i="30"/>
  <c r="L54" i="30"/>
  <c r="K54" i="30"/>
  <c r="R54" i="30"/>
  <c r="J54" i="30"/>
  <c r="Q54" i="30"/>
  <c r="I54" i="30"/>
  <c r="O54" i="30"/>
  <c r="N54" i="30"/>
  <c r="M63" i="30"/>
  <c r="J63" i="30"/>
  <c r="L63" i="30"/>
  <c r="R63" i="30"/>
  <c r="Q63" i="30"/>
  <c r="I63" i="30"/>
  <c r="P63" i="30"/>
  <c r="O63" i="30"/>
  <c r="I34" i="30"/>
  <c r="Q39" i="30"/>
  <c r="L45" i="30"/>
  <c r="J51" i="30"/>
  <c r="R52" i="30"/>
  <c r="J52" i="30"/>
  <c r="Q52" i="30"/>
  <c r="I52" i="30"/>
  <c r="P52" i="30"/>
  <c r="O52" i="30"/>
  <c r="M52" i="30"/>
  <c r="L52" i="30"/>
  <c r="O57" i="30"/>
  <c r="N57" i="30"/>
  <c r="M57" i="30"/>
  <c r="L57" i="30"/>
  <c r="R57" i="30"/>
  <c r="J57" i="30"/>
  <c r="Q57" i="30"/>
  <c r="I57" i="30"/>
  <c r="R36" i="30"/>
  <c r="J36" i="30"/>
  <c r="Q36" i="30"/>
  <c r="I36" i="30"/>
  <c r="P36" i="30"/>
  <c r="O36" i="30"/>
  <c r="M36" i="30"/>
  <c r="K37" i="30"/>
  <c r="R37" i="30"/>
  <c r="J37" i="30"/>
  <c r="Q37" i="30"/>
  <c r="I37" i="30"/>
  <c r="P37" i="30"/>
  <c r="N37" i="30"/>
  <c r="M37" i="30"/>
  <c r="L38" i="30"/>
  <c r="K38" i="30"/>
  <c r="R38" i="30"/>
  <c r="J38" i="30"/>
  <c r="Q38" i="30"/>
  <c r="I38" i="30"/>
  <c r="O38" i="30"/>
  <c r="N38" i="30"/>
  <c r="Q43" i="30"/>
  <c r="I43" i="30"/>
  <c r="P43" i="30"/>
  <c r="O43" i="30"/>
  <c r="N43" i="30"/>
  <c r="L43" i="30"/>
  <c r="K43" i="30"/>
  <c r="N48" i="30"/>
  <c r="M48" i="30"/>
  <c r="L48" i="30"/>
  <c r="K48" i="30"/>
  <c r="Q48" i="30"/>
  <c r="I48" i="30"/>
  <c r="P48" i="30"/>
  <c r="L62" i="30"/>
  <c r="K62" i="30"/>
  <c r="Q62" i="30"/>
  <c r="R62" i="30"/>
  <c r="J62" i="30"/>
  <c r="I62" i="30"/>
  <c r="P62" i="30"/>
  <c r="O62" i="30"/>
  <c r="N62" i="30"/>
  <c r="I39" i="30"/>
  <c r="O40" i="30"/>
  <c r="M46" i="30"/>
  <c r="K61" i="30"/>
  <c r="R61" i="30"/>
  <c r="J61" i="30"/>
  <c r="Q61" i="30"/>
  <c r="I61" i="30"/>
  <c r="P61" i="30"/>
  <c r="O61" i="30"/>
  <c r="N61" i="30"/>
  <c r="M61" i="30"/>
  <c r="O49" i="30"/>
  <c r="N49" i="30"/>
  <c r="M49" i="30"/>
  <c r="L49" i="30"/>
  <c r="R49" i="30"/>
  <c r="J49" i="30"/>
  <c r="Q49" i="30"/>
  <c r="I49" i="30"/>
  <c r="P46" i="30"/>
  <c r="K52" i="30"/>
  <c r="J34" i="30"/>
  <c r="P38" i="30"/>
  <c r="K44" i="30"/>
  <c r="O45" i="30"/>
  <c r="I50" i="30"/>
  <c r="M51" i="30"/>
  <c r="K53" i="30"/>
  <c r="R53" i="30"/>
  <c r="J53" i="30"/>
  <c r="Q53" i="30"/>
  <c r="I53" i="30"/>
  <c r="P53" i="30"/>
  <c r="N53" i="30"/>
  <c r="M53" i="30"/>
  <c r="J56" i="30"/>
  <c r="P57" i="30"/>
  <c r="N40" i="30"/>
  <c r="M40" i="30"/>
  <c r="L40" i="30"/>
  <c r="K40" i="30"/>
  <c r="Q40" i="30"/>
  <c r="I40" i="30"/>
  <c r="P40" i="30"/>
  <c r="L34" i="30"/>
  <c r="K36" i="30"/>
  <c r="L37" i="30"/>
  <c r="J43" i="30"/>
  <c r="N44" i="30"/>
  <c r="K49" i="30"/>
  <c r="L50" i="30"/>
  <c r="R51" i="30"/>
  <c r="O56" i="30"/>
  <c r="P58" i="30"/>
  <c r="O58" i="30"/>
  <c r="N58" i="30"/>
  <c r="M58" i="30"/>
  <c r="K58" i="30"/>
  <c r="R58" i="30"/>
  <c r="J58" i="30"/>
  <c r="O54" i="29"/>
  <c r="N54" i="29"/>
  <c r="K38" i="29"/>
  <c r="N38" i="29"/>
  <c r="O38" i="29"/>
  <c r="N46" i="29"/>
  <c r="O63" i="29"/>
  <c r="P63" i="29"/>
  <c r="L42" i="29"/>
  <c r="K42" i="29"/>
  <c r="L34" i="29"/>
  <c r="K34" i="29"/>
  <c r="J34" i="29"/>
  <c r="J50" i="29"/>
  <c r="L50" i="29"/>
  <c r="M45" i="29"/>
  <c r="O45" i="29"/>
  <c r="M51" i="29"/>
  <c r="L51" i="29"/>
  <c r="K51" i="29"/>
  <c r="M43" i="29"/>
  <c r="O46" i="29"/>
  <c r="P46" i="29"/>
  <c r="I38" i="29"/>
  <c r="Q47" i="29"/>
  <c r="J38" i="29"/>
  <c r="P45" i="29"/>
  <c r="K55" i="29"/>
  <c r="I37" i="29"/>
  <c r="K44" i="29"/>
  <c r="Q44" i="29"/>
  <c r="I44" i="29"/>
  <c r="R44" i="29"/>
  <c r="J44" i="29"/>
  <c r="O44" i="29"/>
  <c r="P44" i="29"/>
  <c r="N44" i="29"/>
  <c r="M44" i="29"/>
  <c r="L44" i="29"/>
  <c r="P49" i="29"/>
  <c r="N49" i="29"/>
  <c r="O49" i="29"/>
  <c r="Q49" i="29"/>
  <c r="R49" i="29"/>
  <c r="M49" i="29"/>
  <c r="L49" i="29"/>
  <c r="K49" i="29"/>
  <c r="J49" i="29"/>
  <c r="I49" i="29"/>
  <c r="R59" i="29"/>
  <c r="J59" i="29"/>
  <c r="P59" i="29"/>
  <c r="Q59" i="29"/>
  <c r="I59" i="29"/>
  <c r="L59" i="29"/>
  <c r="K59" i="29"/>
  <c r="O59" i="29"/>
  <c r="N59" i="29"/>
  <c r="M59" i="29"/>
  <c r="P41" i="29"/>
  <c r="N41" i="29"/>
  <c r="O41" i="29"/>
  <c r="M41" i="29"/>
  <c r="I41" i="29"/>
  <c r="L41" i="29"/>
  <c r="K41" i="29"/>
  <c r="J41" i="29"/>
  <c r="R41" i="29"/>
  <c r="Q41" i="29"/>
  <c r="L61" i="29"/>
  <c r="R61" i="29"/>
  <c r="J61" i="29"/>
  <c r="K61" i="29"/>
  <c r="O61" i="29"/>
  <c r="Q61" i="29"/>
  <c r="P61" i="29"/>
  <c r="N61" i="29"/>
  <c r="M61" i="29"/>
  <c r="I61" i="29"/>
  <c r="K52" i="29"/>
  <c r="Q52" i="29"/>
  <c r="I52" i="29"/>
  <c r="R52" i="29"/>
  <c r="J52" i="29"/>
  <c r="P52" i="29"/>
  <c r="L52" i="29"/>
  <c r="O52" i="29"/>
  <c r="N52" i="29"/>
  <c r="M52" i="29"/>
  <c r="P57" i="29"/>
  <c r="N57" i="29"/>
  <c r="O57" i="29"/>
  <c r="R57" i="29"/>
  <c r="Q57" i="29"/>
  <c r="M57" i="29"/>
  <c r="L57" i="29"/>
  <c r="K57" i="29"/>
  <c r="J57" i="29"/>
  <c r="I57" i="29"/>
  <c r="O48" i="29"/>
  <c r="M48" i="29"/>
  <c r="N48" i="29"/>
  <c r="J48" i="29"/>
  <c r="K48" i="29"/>
  <c r="I48" i="29"/>
  <c r="R48" i="29"/>
  <c r="Q48" i="29"/>
  <c r="P48" i="29"/>
  <c r="L48" i="29"/>
  <c r="O40" i="29"/>
  <c r="M40" i="29"/>
  <c r="N40" i="29"/>
  <c r="I40" i="29"/>
  <c r="R40" i="29"/>
  <c r="Q40" i="29"/>
  <c r="P40" i="29"/>
  <c r="L40" i="29"/>
  <c r="K40" i="29"/>
  <c r="J40" i="29"/>
  <c r="K60" i="29"/>
  <c r="Q60" i="29"/>
  <c r="I60" i="29"/>
  <c r="R60" i="29"/>
  <c r="J60" i="29"/>
  <c r="P60" i="29"/>
  <c r="O60" i="29"/>
  <c r="N60" i="29"/>
  <c r="M60" i="29"/>
  <c r="L60" i="29"/>
  <c r="K36" i="29"/>
  <c r="R36" i="29"/>
  <c r="J36" i="29"/>
  <c r="N36" i="29"/>
  <c r="L36" i="29"/>
  <c r="I36" i="29"/>
  <c r="Q36" i="29"/>
  <c r="P36" i="29"/>
  <c r="O36" i="29"/>
  <c r="M36" i="29"/>
  <c r="L53" i="29"/>
  <c r="R53" i="29"/>
  <c r="J53" i="29"/>
  <c r="K53" i="29"/>
  <c r="Q39" i="29"/>
  <c r="P53" i="29"/>
  <c r="Q58" i="29"/>
  <c r="I58" i="29"/>
  <c r="O58" i="29"/>
  <c r="P58" i="29"/>
  <c r="R39" i="29"/>
  <c r="Q53" i="29"/>
  <c r="I55" i="29"/>
  <c r="P56" i="29"/>
  <c r="N58" i="29"/>
  <c r="M54" i="29"/>
  <c r="K54" i="29"/>
  <c r="L54" i="29"/>
  <c r="P35" i="29"/>
  <c r="Q42" i="29"/>
  <c r="I42" i="29"/>
  <c r="O42" i="29"/>
  <c r="P42" i="29"/>
  <c r="M42" i="29"/>
  <c r="K43" i="29"/>
  <c r="Q45" i="29"/>
  <c r="I47" i="29"/>
  <c r="P54" i="29"/>
  <c r="J55" i="29"/>
  <c r="Q56" i="29"/>
  <c r="R58" i="29"/>
  <c r="L43" i="29"/>
  <c r="J47" i="29"/>
  <c r="R50" i="29"/>
  <c r="Q54" i="29"/>
  <c r="L37" i="29"/>
  <c r="K37" i="29"/>
  <c r="M46" i="29"/>
  <c r="K46" i="29"/>
  <c r="L46" i="29"/>
  <c r="N55" i="29"/>
  <c r="L55" i="29"/>
  <c r="M55" i="29"/>
  <c r="Q34" i="29"/>
  <c r="I34" i="29"/>
  <c r="P34" i="29"/>
  <c r="M34" i="29"/>
  <c r="J37" i="29"/>
  <c r="P38" i="29"/>
  <c r="J39" i="29"/>
  <c r="R42" i="29"/>
  <c r="Q46" i="29"/>
  <c r="K47" i="29"/>
  <c r="R51" i="29"/>
  <c r="J51" i="29"/>
  <c r="P51" i="29"/>
  <c r="Q51" i="29"/>
  <c r="I51" i="29"/>
  <c r="N51" i="29"/>
  <c r="I53" i="29"/>
  <c r="R54" i="29"/>
  <c r="O55" i="29"/>
  <c r="I62" i="29"/>
  <c r="N34" i="29"/>
  <c r="K35" i="29"/>
  <c r="M37" i="29"/>
  <c r="Q38" i="29"/>
  <c r="K39" i="29"/>
  <c r="R43" i="29"/>
  <c r="J43" i="29"/>
  <c r="P43" i="29"/>
  <c r="Q43" i="29"/>
  <c r="I43" i="29"/>
  <c r="N43" i="29"/>
  <c r="I45" i="29"/>
  <c r="R46" i="29"/>
  <c r="O47" i="29"/>
  <c r="O51" i="29"/>
  <c r="M53" i="29"/>
  <c r="P55" i="29"/>
  <c r="I56" i="29"/>
  <c r="J58" i="29"/>
  <c r="J62" i="29"/>
  <c r="M38" i="29"/>
  <c r="L38" i="29"/>
  <c r="N47" i="29"/>
  <c r="L47" i="29"/>
  <c r="M47" i="29"/>
  <c r="O34" i="29"/>
  <c r="N37" i="29"/>
  <c r="R38" i="29"/>
  <c r="O43" i="29"/>
  <c r="P47" i="29"/>
  <c r="N53" i="29"/>
  <c r="I54" i="29"/>
  <c r="Q55" i="29"/>
  <c r="K58" i="29"/>
  <c r="N39" i="29"/>
  <c r="L39" i="29"/>
  <c r="M39" i="29"/>
  <c r="M62" i="29"/>
  <c r="K62" i="29"/>
  <c r="L62" i="29"/>
  <c r="P62" i="29"/>
  <c r="R35" i="29"/>
  <c r="J35" i="29"/>
  <c r="Q35" i="29"/>
  <c r="I35" i="29"/>
  <c r="N35" i="29"/>
  <c r="P37" i="29"/>
  <c r="R47" i="29"/>
  <c r="O56" i="29"/>
  <c r="M56" i="29"/>
  <c r="N56" i="29"/>
  <c r="L56" i="29"/>
  <c r="M58" i="29"/>
  <c r="Q62" i="29"/>
  <c r="O35" i="29"/>
  <c r="Q37" i="29"/>
  <c r="Q50" i="29"/>
  <c r="I50" i="29"/>
  <c r="O50" i="29"/>
  <c r="P50" i="29"/>
  <c r="M50" i="29"/>
  <c r="R62" i="29"/>
  <c r="L45" i="29"/>
  <c r="R45" i="29"/>
  <c r="J45" i="29"/>
  <c r="K45" i="29"/>
  <c r="N63" i="29"/>
  <c r="L63" i="29"/>
  <c r="M63" i="29"/>
  <c r="Q63" i="29"/>
  <c r="I63" i="29"/>
  <c r="R37" i="29"/>
  <c r="N50" i="29"/>
  <c r="R63" i="29"/>
  <c r="I39" i="29"/>
  <c r="N42" i="29"/>
  <c r="R56" i="29"/>
  <c r="R34" i="29"/>
  <c r="M35" i="29"/>
  <c r="O37" i="29"/>
  <c r="P39" i="29"/>
  <c r="J42" i="29"/>
  <c r="N45" i="29"/>
  <c r="I46" i="29"/>
  <c r="K50" i="29"/>
  <c r="O53" i="29"/>
  <c r="J54" i="29"/>
  <c r="R55" i="29"/>
  <c r="K56" i="29"/>
  <c r="L58" i="29"/>
  <c r="O62" i="29"/>
  <c r="M49" i="28"/>
  <c r="R58" i="28"/>
  <c r="M41" i="28"/>
  <c r="Q49" i="28"/>
  <c r="R50" i="28"/>
  <c r="M61" i="28"/>
  <c r="M45" i="28"/>
  <c r="M57" i="28"/>
  <c r="R53" i="28"/>
  <c r="R37" i="28"/>
  <c r="R42" i="28"/>
  <c r="J42" i="28"/>
  <c r="J50" i="28"/>
  <c r="K42" i="28"/>
  <c r="K50" i="28"/>
  <c r="K58" i="28"/>
  <c r="I45" i="28"/>
  <c r="I61" i="28"/>
  <c r="J58" i="28"/>
  <c r="J45" i="28"/>
  <c r="J61" i="28"/>
  <c r="N39" i="28"/>
  <c r="M39" i="28"/>
  <c r="R39" i="28"/>
  <c r="J39" i="28"/>
  <c r="Q39" i="28"/>
  <c r="I39" i="28"/>
  <c r="P39" i="28"/>
  <c r="L39" i="28"/>
  <c r="O39" i="28"/>
  <c r="K39" i="28"/>
  <c r="R51" i="28"/>
  <c r="J51" i="28"/>
  <c r="Q51" i="28"/>
  <c r="I51" i="28"/>
  <c r="N51" i="28"/>
  <c r="M51" i="28"/>
  <c r="L51" i="28"/>
  <c r="K51" i="28"/>
  <c r="P51" i="28"/>
  <c r="O51" i="28"/>
  <c r="O48" i="28"/>
  <c r="N48" i="28"/>
  <c r="K48" i="28"/>
  <c r="R48" i="28"/>
  <c r="J48" i="28"/>
  <c r="Q48" i="28"/>
  <c r="M48" i="28"/>
  <c r="L48" i="28"/>
  <c r="I48" i="28"/>
  <c r="P48" i="28"/>
  <c r="K60" i="28"/>
  <c r="R60" i="28"/>
  <c r="J60" i="28"/>
  <c r="O60" i="28"/>
  <c r="N60" i="28"/>
  <c r="Q60" i="28"/>
  <c r="L60" i="28"/>
  <c r="P60" i="28"/>
  <c r="M60" i="28"/>
  <c r="I60" i="28"/>
  <c r="R43" i="28"/>
  <c r="J43" i="28"/>
  <c r="Q43" i="28"/>
  <c r="I43" i="28"/>
  <c r="N43" i="28"/>
  <c r="M43" i="28"/>
  <c r="P43" i="28"/>
  <c r="L43" i="28"/>
  <c r="K43" i="28"/>
  <c r="O43" i="28"/>
  <c r="K44" i="28"/>
  <c r="R44" i="28"/>
  <c r="J44" i="28"/>
  <c r="O44" i="28"/>
  <c r="N44" i="28"/>
  <c r="Q44" i="28"/>
  <c r="M44" i="28"/>
  <c r="P44" i="28"/>
  <c r="I44" i="28"/>
  <c r="L44" i="28"/>
  <c r="N55" i="28"/>
  <c r="M55" i="28"/>
  <c r="R55" i="28"/>
  <c r="J55" i="28"/>
  <c r="Q55" i="28"/>
  <c r="I55" i="28"/>
  <c r="P55" i="28"/>
  <c r="O55" i="28"/>
  <c r="L55" i="28"/>
  <c r="K55" i="28"/>
  <c r="O56" i="28"/>
  <c r="N56" i="28"/>
  <c r="K56" i="28"/>
  <c r="R56" i="28"/>
  <c r="J56" i="28"/>
  <c r="M56" i="28"/>
  <c r="L56" i="28"/>
  <c r="I56" i="28"/>
  <c r="Q56" i="28"/>
  <c r="P56" i="28"/>
  <c r="O40" i="28"/>
  <c r="N40" i="28"/>
  <c r="K40" i="28"/>
  <c r="R40" i="28"/>
  <c r="J40" i="28"/>
  <c r="M40" i="28"/>
  <c r="I40" i="28"/>
  <c r="L40" i="28"/>
  <c r="Q40" i="28"/>
  <c r="P40" i="28"/>
  <c r="K52" i="28"/>
  <c r="R52" i="28"/>
  <c r="J52" i="28"/>
  <c r="O52" i="28"/>
  <c r="N52" i="28"/>
  <c r="I52" i="28"/>
  <c r="Q52" i="28"/>
  <c r="P52" i="28"/>
  <c r="M52" i="28"/>
  <c r="L52" i="28"/>
  <c r="N63" i="28"/>
  <c r="M63" i="28"/>
  <c r="R63" i="28"/>
  <c r="J63" i="28"/>
  <c r="Q63" i="28"/>
  <c r="I63" i="28"/>
  <c r="P63" i="28"/>
  <c r="O63" i="28"/>
  <c r="L63" i="28"/>
  <c r="R35" i="28"/>
  <c r="J35" i="28"/>
  <c r="Q35" i="28"/>
  <c r="I35" i="28"/>
  <c r="N35" i="28"/>
  <c r="O35" i="28"/>
  <c r="L35" i="28"/>
  <c r="M35" i="28"/>
  <c r="P35" i="28"/>
  <c r="K35" i="28"/>
  <c r="K36" i="28"/>
  <c r="R36" i="28"/>
  <c r="J36" i="28"/>
  <c r="O36" i="28"/>
  <c r="L36" i="28"/>
  <c r="I36" i="28"/>
  <c r="Q36" i="28"/>
  <c r="P36" i="28"/>
  <c r="N36" i="28"/>
  <c r="M36" i="28"/>
  <c r="N47" i="28"/>
  <c r="M47" i="28"/>
  <c r="R47" i="28"/>
  <c r="J47" i="28"/>
  <c r="Q47" i="28"/>
  <c r="I47" i="28"/>
  <c r="P47" i="28"/>
  <c r="O47" i="28"/>
  <c r="L47" i="28"/>
  <c r="K47" i="28"/>
  <c r="R59" i="28"/>
  <c r="J59" i="28"/>
  <c r="Q59" i="28"/>
  <c r="I59" i="28"/>
  <c r="N59" i="28"/>
  <c r="M59" i="28"/>
  <c r="P59" i="28"/>
  <c r="L59" i="28"/>
  <c r="K59" i="28"/>
  <c r="O59" i="28"/>
  <c r="M38" i="28"/>
  <c r="L38" i="28"/>
  <c r="Q38" i="28"/>
  <c r="I38" i="28"/>
  <c r="P38" i="28"/>
  <c r="M54" i="28"/>
  <c r="L54" i="28"/>
  <c r="Q54" i="28"/>
  <c r="I54" i="28"/>
  <c r="P54" i="28"/>
  <c r="Q34" i="28"/>
  <c r="I34" i="28"/>
  <c r="P34" i="28"/>
  <c r="M34" i="28"/>
  <c r="N34" i="28"/>
  <c r="Q37" i="28"/>
  <c r="N38" i="28"/>
  <c r="Q53" i="28"/>
  <c r="N54" i="28"/>
  <c r="M46" i="28"/>
  <c r="L46" i="28"/>
  <c r="Q46" i="28"/>
  <c r="I46" i="28"/>
  <c r="P46" i="28"/>
  <c r="M62" i="28"/>
  <c r="L62" i="28"/>
  <c r="Q62" i="28"/>
  <c r="I62" i="28"/>
  <c r="P62" i="28"/>
  <c r="I37" i="28"/>
  <c r="Q45" i="28"/>
  <c r="N46" i="28"/>
  <c r="I53" i="28"/>
  <c r="Q61" i="28"/>
  <c r="N62" i="28"/>
  <c r="P41" i="28"/>
  <c r="O41" i="28"/>
  <c r="L41" i="28"/>
  <c r="K41" i="28"/>
  <c r="P57" i="28"/>
  <c r="O57" i="28"/>
  <c r="L57" i="28"/>
  <c r="K57" i="28"/>
  <c r="J34" i="28"/>
  <c r="J37" i="28"/>
  <c r="N41" i="28"/>
  <c r="R45" i="28"/>
  <c r="O46" i="28"/>
  <c r="J53" i="28"/>
  <c r="N57" i="28"/>
  <c r="R61" i="28"/>
  <c r="O62" i="28"/>
  <c r="Q42" i="28"/>
  <c r="I42" i="28"/>
  <c r="P42" i="28"/>
  <c r="M42" i="28"/>
  <c r="L42" i="28"/>
  <c r="Q58" i="28"/>
  <c r="I58" i="28"/>
  <c r="P58" i="28"/>
  <c r="M58" i="28"/>
  <c r="L58" i="28"/>
  <c r="K34" i="28"/>
  <c r="M37" i="28"/>
  <c r="J38" i="28"/>
  <c r="Q41" i="28"/>
  <c r="N42" i="28"/>
  <c r="R46" i="28"/>
  <c r="I49" i="28"/>
  <c r="M53" i="28"/>
  <c r="J54" i="28"/>
  <c r="Q57" i="28"/>
  <c r="N58" i="28"/>
  <c r="R62" i="28"/>
  <c r="L37" i="28"/>
  <c r="K37" i="28"/>
  <c r="P37" i="28"/>
  <c r="O37" i="28"/>
  <c r="L53" i="28"/>
  <c r="K53" i="28"/>
  <c r="P53" i="28"/>
  <c r="O53" i="28"/>
  <c r="L34" i="28"/>
  <c r="N37" i="28"/>
  <c r="K38" i="28"/>
  <c r="R41" i="28"/>
  <c r="O42" i="28"/>
  <c r="J49" i="28"/>
  <c r="N53" i="28"/>
  <c r="K54" i="28"/>
  <c r="R57" i="28"/>
  <c r="O58" i="28"/>
  <c r="O54" i="28"/>
  <c r="Q50" i="28"/>
  <c r="I50" i="28"/>
  <c r="P50" i="28"/>
  <c r="M50" i="28"/>
  <c r="L50" i="28"/>
  <c r="R34" i="28"/>
  <c r="R38" i="28"/>
  <c r="I41" i="28"/>
  <c r="J46" i="28"/>
  <c r="N50" i="28"/>
  <c r="R54" i="28"/>
  <c r="I57" i="28"/>
  <c r="J62" i="28"/>
  <c r="P49" i="28"/>
  <c r="O49" i="28"/>
  <c r="L49" i="28"/>
  <c r="K49" i="28"/>
  <c r="O34" i="28"/>
  <c r="O38" i="28"/>
  <c r="N49" i="28"/>
  <c r="L45" i="28"/>
  <c r="K45" i="28"/>
  <c r="P45" i="28"/>
  <c r="O45" i="28"/>
  <c r="L61" i="28"/>
  <c r="K61" i="28"/>
  <c r="P61" i="28"/>
  <c r="O61" i="28"/>
  <c r="J41" i="28"/>
  <c r="N45" i="28"/>
  <c r="K46" i="28"/>
  <c r="R49" i="28"/>
  <c r="O50" i="28"/>
  <c r="J57" i="28"/>
  <c r="N61" i="28"/>
  <c r="K62" i="28"/>
  <c r="Q67" i="27"/>
  <c r="N67" i="27"/>
  <c r="Q91" i="27"/>
  <c r="O91" i="27"/>
  <c r="N91" i="27"/>
  <c r="O87" i="27"/>
  <c r="K79" i="27"/>
  <c r="R82" i="27"/>
  <c r="J87" i="27"/>
  <c r="M78" i="27"/>
  <c r="K87" i="27"/>
  <c r="N78" i="27"/>
  <c r="N87" i="27"/>
  <c r="I77" i="27"/>
  <c r="M77" i="27"/>
  <c r="L77" i="27"/>
  <c r="Q75" i="27"/>
  <c r="R75" i="27"/>
  <c r="O75" i="27"/>
  <c r="I81" i="27"/>
  <c r="M81" i="27"/>
  <c r="I65" i="27"/>
  <c r="Q69" i="27"/>
  <c r="O67" i="27"/>
  <c r="N75" i="27"/>
  <c r="R67" i="27"/>
  <c r="R83" i="27"/>
  <c r="M86" i="27"/>
  <c r="Q89" i="27"/>
  <c r="R91" i="27"/>
  <c r="L69" i="27"/>
  <c r="N83" i="27"/>
  <c r="P93" i="27"/>
  <c r="R66" i="27"/>
  <c r="R70" i="27"/>
  <c r="N71" i="27"/>
  <c r="I74" i="27"/>
  <c r="J91" i="27"/>
  <c r="O71" i="27"/>
  <c r="J74" i="27"/>
  <c r="J82" i="27"/>
  <c r="M89" i="27"/>
  <c r="J67" i="27"/>
  <c r="R71" i="27"/>
  <c r="I78" i="27"/>
  <c r="M82" i="27"/>
  <c r="R86" i="27"/>
  <c r="I90" i="27"/>
  <c r="K67" i="27"/>
  <c r="M73" i="27"/>
  <c r="K91" i="27"/>
  <c r="N64" i="27"/>
  <c r="M64" i="27"/>
  <c r="R64" i="27"/>
  <c r="J64" i="27"/>
  <c r="Q64" i="27"/>
  <c r="I64" i="27"/>
  <c r="L64" i="27"/>
  <c r="P64" i="27"/>
  <c r="O64" i="27"/>
  <c r="K64" i="27"/>
  <c r="R68" i="27"/>
  <c r="J68" i="27"/>
  <c r="Q68" i="27"/>
  <c r="I68" i="27"/>
  <c r="N68" i="27"/>
  <c r="M68" i="27"/>
  <c r="P68" i="27"/>
  <c r="O68" i="27"/>
  <c r="L68" i="27"/>
  <c r="K68" i="27"/>
  <c r="N72" i="27"/>
  <c r="M72" i="27"/>
  <c r="R72" i="27"/>
  <c r="J72" i="27"/>
  <c r="Q72" i="27"/>
  <c r="I72" i="27"/>
  <c r="P72" i="27"/>
  <c r="O72" i="27"/>
  <c r="L72" i="27"/>
  <c r="K72" i="27"/>
  <c r="R76" i="27"/>
  <c r="J76" i="27"/>
  <c r="Q76" i="27"/>
  <c r="I76" i="27"/>
  <c r="N76" i="27"/>
  <c r="M76" i="27"/>
  <c r="K76" i="27"/>
  <c r="L76" i="27"/>
  <c r="P76" i="27"/>
  <c r="O76" i="27"/>
  <c r="R84" i="27"/>
  <c r="J84" i="27"/>
  <c r="Q84" i="27"/>
  <c r="I84" i="27"/>
  <c r="N84" i="27"/>
  <c r="M84" i="27"/>
  <c r="P84" i="27"/>
  <c r="K84" i="27"/>
  <c r="O84" i="27"/>
  <c r="L84" i="27"/>
  <c r="N88" i="27"/>
  <c r="M88" i="27"/>
  <c r="R88" i="27"/>
  <c r="J88" i="27"/>
  <c r="Q88" i="27"/>
  <c r="I88" i="27"/>
  <c r="P88" i="27"/>
  <c r="O88" i="27"/>
  <c r="L88" i="27"/>
  <c r="K88" i="27"/>
  <c r="R92" i="27"/>
  <c r="J92" i="27"/>
  <c r="Q92" i="27"/>
  <c r="I92" i="27"/>
  <c r="P92" i="27"/>
  <c r="N92" i="27"/>
  <c r="M92" i="27"/>
  <c r="O92" i="27"/>
  <c r="L92" i="27"/>
  <c r="K92" i="27"/>
  <c r="Q65" i="27"/>
  <c r="N80" i="27"/>
  <c r="M80" i="27"/>
  <c r="R80" i="27"/>
  <c r="J80" i="27"/>
  <c r="Q80" i="27"/>
  <c r="I80" i="27"/>
  <c r="P80" i="27"/>
  <c r="K85" i="27"/>
  <c r="R85" i="27"/>
  <c r="J85" i="27"/>
  <c r="O85" i="27"/>
  <c r="N85" i="27"/>
  <c r="P85" i="27"/>
  <c r="Q90" i="27"/>
  <c r="Q66" i="27"/>
  <c r="Q85" i="27"/>
  <c r="R90" i="27"/>
  <c r="L93" i="27"/>
  <c r="J83" i="27"/>
  <c r="Q86" i="27"/>
  <c r="M93" i="27"/>
  <c r="K77" i="27"/>
  <c r="R77" i="27"/>
  <c r="J77" i="27"/>
  <c r="O77" i="27"/>
  <c r="N77" i="27"/>
  <c r="P77" i="27"/>
  <c r="J79" i="27"/>
  <c r="I89" i="27"/>
  <c r="I70" i="27"/>
  <c r="Q77" i="27"/>
  <c r="L89" i="27"/>
  <c r="R93" i="27"/>
  <c r="J93" i="27"/>
  <c r="Q93" i="27"/>
  <c r="I93" i="27"/>
  <c r="O93" i="27"/>
  <c r="N93" i="27"/>
  <c r="P66" i="27"/>
  <c r="O66" i="27"/>
  <c r="L66" i="27"/>
  <c r="K66" i="27"/>
  <c r="L70" i="27"/>
  <c r="K70" i="27"/>
  <c r="P70" i="27"/>
  <c r="O70" i="27"/>
  <c r="P74" i="27"/>
  <c r="O74" i="27"/>
  <c r="L74" i="27"/>
  <c r="K74" i="27"/>
  <c r="L78" i="27"/>
  <c r="K78" i="27"/>
  <c r="P78" i="27"/>
  <c r="O78" i="27"/>
  <c r="P82" i="27"/>
  <c r="O82" i="27"/>
  <c r="L82" i="27"/>
  <c r="K82" i="27"/>
  <c r="L86" i="27"/>
  <c r="K86" i="27"/>
  <c r="P86" i="27"/>
  <c r="O86" i="27"/>
  <c r="P90" i="27"/>
  <c r="O90" i="27"/>
  <c r="L90" i="27"/>
  <c r="K90" i="27"/>
  <c r="L65" i="27"/>
  <c r="I66" i="27"/>
  <c r="M69" i="27"/>
  <c r="J70" i="27"/>
  <c r="N74" i="27"/>
  <c r="J75" i="27"/>
  <c r="Q78" i="27"/>
  <c r="N79" i="27"/>
  <c r="K80" i="27"/>
  <c r="Q83" i="27"/>
  <c r="O83" i="27"/>
  <c r="I85" i="27"/>
  <c r="J90" i="27"/>
  <c r="J66" i="27"/>
  <c r="K69" i="27"/>
  <c r="R69" i="27"/>
  <c r="J69" i="27"/>
  <c r="O69" i="27"/>
  <c r="N69" i="27"/>
  <c r="P69" i="27"/>
  <c r="M70" i="27"/>
  <c r="Q74" i="27"/>
  <c r="K75" i="27"/>
  <c r="R78" i="27"/>
  <c r="L80" i="27"/>
  <c r="L85" i="27"/>
  <c r="I86" i="27"/>
  <c r="O89" i="27"/>
  <c r="N89" i="27"/>
  <c r="K89" i="27"/>
  <c r="R89" i="27"/>
  <c r="J89" i="27"/>
  <c r="P89" i="27"/>
  <c r="M90" i="27"/>
  <c r="Q70" i="27"/>
  <c r="I73" i="27"/>
  <c r="O81" i="27"/>
  <c r="N81" i="27"/>
  <c r="K81" i="27"/>
  <c r="R81" i="27"/>
  <c r="J81" i="27"/>
  <c r="P81" i="27"/>
  <c r="L73" i="27"/>
  <c r="Q81" i="27"/>
  <c r="I69" i="27"/>
  <c r="Q82" i="27"/>
  <c r="K83" i="27"/>
  <c r="O73" i="27"/>
  <c r="N73" i="27"/>
  <c r="K73" i="27"/>
  <c r="R73" i="27"/>
  <c r="J73" i="27"/>
  <c r="P73" i="27"/>
  <c r="M71" i="27"/>
  <c r="L71" i="27"/>
  <c r="Q71" i="27"/>
  <c r="I71" i="27"/>
  <c r="P71" i="27"/>
  <c r="M79" i="27"/>
  <c r="L79" i="27"/>
  <c r="Q79" i="27"/>
  <c r="I79" i="27"/>
  <c r="P79" i="27"/>
  <c r="M87" i="27"/>
  <c r="L87" i="27"/>
  <c r="Q87" i="27"/>
  <c r="I87" i="27"/>
  <c r="P87" i="27"/>
  <c r="O65" i="27"/>
  <c r="N65" i="27"/>
  <c r="K65" i="27"/>
  <c r="R65" i="27"/>
  <c r="J65" i="27"/>
  <c r="P65" i="27"/>
  <c r="M66" i="27"/>
  <c r="N70" i="27"/>
  <c r="K71" i="27"/>
  <c r="R74" i="27"/>
  <c r="R79" i="27"/>
  <c r="O80" i="27"/>
  <c r="L81" i="27"/>
  <c r="I82" i="27"/>
  <c r="M85" i="27"/>
  <c r="J86" i="27"/>
  <c r="N90" i="27"/>
  <c r="L67" i="27"/>
  <c r="L75" i="27"/>
  <c r="L83" i="27"/>
  <c r="L91" i="27"/>
  <c r="M67" i="27"/>
  <c r="M75" i="27"/>
  <c r="M83" i="27"/>
  <c r="M91" i="27"/>
  <c r="P67" i="27"/>
  <c r="P75" i="27"/>
  <c r="P83" i="27"/>
  <c r="P91" i="27"/>
  <c r="I67" i="27"/>
  <c r="I75" i="27"/>
  <c r="I83" i="27"/>
  <c r="I91" i="27"/>
  <c r="Q87" i="26"/>
  <c r="P79" i="26"/>
  <c r="Q73" i="26"/>
  <c r="R88" i="26"/>
  <c r="P88" i="26"/>
  <c r="Q88" i="26"/>
  <c r="O88" i="26"/>
  <c r="M74" i="26"/>
  <c r="J74" i="26"/>
  <c r="I74" i="26"/>
  <c r="O93" i="26"/>
  <c r="M93" i="26"/>
  <c r="N93" i="26"/>
  <c r="L82" i="26"/>
  <c r="O84" i="26"/>
  <c r="L69" i="26"/>
  <c r="P73" i="26"/>
  <c r="I78" i="26"/>
  <c r="I89" i="26"/>
  <c r="R76" i="26"/>
  <c r="J76" i="26"/>
  <c r="Q76" i="26"/>
  <c r="I76" i="26"/>
  <c r="P76" i="26"/>
  <c r="O76" i="26"/>
  <c r="N76" i="26"/>
  <c r="M76" i="26"/>
  <c r="L76" i="26"/>
  <c r="R92" i="26"/>
  <c r="J92" i="26"/>
  <c r="Q92" i="26"/>
  <c r="I92" i="26"/>
  <c r="P92" i="26"/>
  <c r="M92" i="26"/>
  <c r="L92" i="26"/>
  <c r="N92" i="26"/>
  <c r="O92" i="26"/>
  <c r="Q67" i="26"/>
  <c r="I67" i="26"/>
  <c r="P67" i="26"/>
  <c r="O67" i="26"/>
  <c r="L67" i="26"/>
  <c r="J67" i="26"/>
  <c r="R67" i="26"/>
  <c r="N67" i="26"/>
  <c r="M67" i="26"/>
  <c r="R77" i="26"/>
  <c r="J77" i="26"/>
  <c r="Q77" i="26"/>
  <c r="I77" i="26"/>
  <c r="P77" i="26"/>
  <c r="O77" i="26"/>
  <c r="N77" i="26"/>
  <c r="L77" i="26"/>
  <c r="M77" i="26"/>
  <c r="N64" i="26"/>
  <c r="M64" i="26"/>
  <c r="J64" i="26"/>
  <c r="I64" i="26"/>
  <c r="R64" i="26"/>
  <c r="Q64" i="26"/>
  <c r="P64" i="26"/>
  <c r="O64" i="26"/>
  <c r="L64" i="26"/>
  <c r="K64" i="26"/>
  <c r="P90" i="26"/>
  <c r="O90" i="26"/>
  <c r="N90" i="26"/>
  <c r="J90" i="26"/>
  <c r="I90" i="26"/>
  <c r="R90" i="26"/>
  <c r="Q90" i="26"/>
  <c r="M90" i="26"/>
  <c r="L90" i="26"/>
  <c r="P66" i="26"/>
  <c r="O66" i="26"/>
  <c r="R66" i="26"/>
  <c r="Q66" i="26"/>
  <c r="N66" i="26"/>
  <c r="M66" i="26"/>
  <c r="L66" i="26"/>
  <c r="Q79" i="26"/>
  <c r="L85" i="26"/>
  <c r="I66" i="26"/>
  <c r="N70" i="26"/>
  <c r="I70" i="26"/>
  <c r="R79" i="26"/>
  <c r="M84" i="26"/>
  <c r="R93" i="26"/>
  <c r="J93" i="26"/>
  <c r="Q93" i="26"/>
  <c r="I93" i="26"/>
  <c r="L93" i="26"/>
  <c r="P93" i="26"/>
  <c r="N80" i="26"/>
  <c r="M80" i="26"/>
  <c r="L80" i="26"/>
  <c r="I80" i="26"/>
  <c r="R80" i="26"/>
  <c r="Q80" i="26"/>
  <c r="P80" i="26"/>
  <c r="R85" i="26"/>
  <c r="J85" i="26"/>
  <c r="Q85" i="26"/>
  <c r="I85" i="26"/>
  <c r="P85" i="26"/>
  <c r="O85" i="26"/>
  <c r="O65" i="26"/>
  <c r="N65" i="26"/>
  <c r="M65" i="26"/>
  <c r="L65" i="26"/>
  <c r="J65" i="26"/>
  <c r="Q75" i="26"/>
  <c r="I75" i="26"/>
  <c r="P75" i="26"/>
  <c r="O75" i="26"/>
  <c r="M75" i="26"/>
  <c r="L75" i="26"/>
  <c r="J75" i="26"/>
  <c r="O81" i="26"/>
  <c r="N81" i="26"/>
  <c r="M81" i="26"/>
  <c r="P81" i="26"/>
  <c r="L81" i="26"/>
  <c r="J81" i="26"/>
  <c r="I81" i="26"/>
  <c r="N75" i="26"/>
  <c r="J80" i="26"/>
  <c r="R81" i="26"/>
  <c r="M71" i="26"/>
  <c r="L71" i="26"/>
  <c r="N71" i="26"/>
  <c r="J71" i="26"/>
  <c r="I71" i="26"/>
  <c r="R71" i="26"/>
  <c r="L86" i="26"/>
  <c r="R86" i="26"/>
  <c r="J86" i="26"/>
  <c r="Q86" i="26"/>
  <c r="P86" i="26"/>
  <c r="O86" i="26"/>
  <c r="N86" i="26"/>
  <c r="Q91" i="26"/>
  <c r="I91" i="26"/>
  <c r="P91" i="26"/>
  <c r="O91" i="26"/>
  <c r="R91" i="26"/>
  <c r="N91" i="26"/>
  <c r="M91" i="26"/>
  <c r="L91" i="26"/>
  <c r="R75" i="26"/>
  <c r="P82" i="26"/>
  <c r="O82" i="26"/>
  <c r="N82" i="26"/>
  <c r="I82" i="26"/>
  <c r="R82" i="26"/>
  <c r="Q82" i="26"/>
  <c r="M82" i="26"/>
  <c r="I86" i="26"/>
  <c r="N72" i="26"/>
  <c r="M72" i="26"/>
  <c r="L72" i="26"/>
  <c r="R72" i="26"/>
  <c r="Q72" i="26"/>
  <c r="O72" i="26"/>
  <c r="P72" i="26"/>
  <c r="I72" i="26"/>
  <c r="R68" i="26"/>
  <c r="J68" i="26"/>
  <c r="Q68" i="26"/>
  <c r="I68" i="26"/>
  <c r="P68" i="26"/>
  <c r="O68" i="26"/>
  <c r="N68" i="26"/>
  <c r="O73" i="26"/>
  <c r="N73" i="26"/>
  <c r="M73" i="26"/>
  <c r="L73" i="26"/>
  <c r="J73" i="26"/>
  <c r="I73" i="26"/>
  <c r="Q83" i="26"/>
  <c r="I83" i="26"/>
  <c r="P83" i="26"/>
  <c r="O83" i="26"/>
  <c r="N83" i="26"/>
  <c r="M83" i="26"/>
  <c r="L83" i="26"/>
  <c r="J83" i="26"/>
  <c r="P65" i="26"/>
  <c r="J66" i="26"/>
  <c r="M68" i="26"/>
  <c r="P71" i="26"/>
  <c r="N84" i="26"/>
  <c r="N85" i="26"/>
  <c r="O87" i="26"/>
  <c r="N87" i="26"/>
  <c r="I87" i="26"/>
  <c r="L78" i="26"/>
  <c r="R78" i="26"/>
  <c r="J78" i="26"/>
  <c r="Q78" i="26"/>
  <c r="P78" i="26"/>
  <c r="O78" i="26"/>
  <c r="N78" i="26"/>
  <c r="M78" i="26"/>
  <c r="Q65" i="26"/>
  <c r="Q71" i="26"/>
  <c r="R83" i="26"/>
  <c r="R69" i="26"/>
  <c r="J69" i="26"/>
  <c r="Q69" i="26"/>
  <c r="I69" i="26"/>
  <c r="P69" i="26"/>
  <c r="O69" i="26"/>
  <c r="M69" i="26"/>
  <c r="N69" i="26"/>
  <c r="I79" i="26"/>
  <c r="O89" i="26"/>
  <c r="N89" i="26"/>
  <c r="M89" i="26"/>
  <c r="Q89" i="26"/>
  <c r="P89" i="26"/>
  <c r="L89" i="26"/>
  <c r="J89" i="26"/>
  <c r="R65" i="26"/>
  <c r="Q70" i="26"/>
  <c r="J79" i="26"/>
  <c r="J82" i="26"/>
  <c r="R84" i="26"/>
  <c r="J84" i="26"/>
  <c r="Q84" i="26"/>
  <c r="I84" i="26"/>
  <c r="P84" i="26"/>
  <c r="L84" i="26"/>
  <c r="R89" i="26"/>
  <c r="L74" i="26"/>
  <c r="M87" i="26"/>
  <c r="L87" i="26"/>
  <c r="J87" i="26"/>
  <c r="P74" i="26"/>
  <c r="O74" i="26"/>
  <c r="N74" i="26"/>
  <c r="N88" i="26"/>
  <c r="M88" i="26"/>
  <c r="L88" i="26"/>
  <c r="Q74" i="26"/>
  <c r="L70" i="26"/>
  <c r="R70" i="26"/>
  <c r="J70" i="26"/>
  <c r="M79" i="26"/>
  <c r="L79" i="26"/>
  <c r="O70" i="26"/>
  <c r="R74" i="26"/>
  <c r="N79" i="26"/>
  <c r="I88" i="26"/>
  <c r="P70" i="26"/>
  <c r="O79" i="26"/>
  <c r="P87" i="26"/>
  <c r="J88" i="26"/>
  <c r="R86" i="25"/>
  <c r="I77" i="25"/>
  <c r="P77" i="25"/>
  <c r="M77" i="25"/>
  <c r="P67" i="25"/>
  <c r="O67" i="25"/>
  <c r="Q78" i="25"/>
  <c r="N78" i="25"/>
  <c r="J78" i="25"/>
  <c r="I78" i="25"/>
  <c r="Q68" i="25"/>
  <c r="L68" i="25"/>
  <c r="J68" i="25"/>
  <c r="I68" i="25"/>
  <c r="M64" i="25"/>
  <c r="L64" i="25"/>
  <c r="I81" i="25"/>
  <c r="M81" i="25"/>
  <c r="M65" i="25"/>
  <c r="L65" i="25"/>
  <c r="I65" i="25"/>
  <c r="L87" i="25"/>
  <c r="O82" i="25"/>
  <c r="N82" i="25"/>
  <c r="M82" i="25"/>
  <c r="P83" i="25"/>
  <c r="O83" i="25"/>
  <c r="N83" i="25"/>
  <c r="J69" i="25"/>
  <c r="M93" i="25"/>
  <c r="N74" i="25"/>
  <c r="P93" i="25"/>
  <c r="M88" i="25"/>
  <c r="R82" i="25"/>
  <c r="R93" i="25"/>
  <c r="Q77" i="25"/>
  <c r="P73" i="25"/>
  <c r="O73" i="25"/>
  <c r="R73" i="25"/>
  <c r="J73" i="25"/>
  <c r="L73" i="25"/>
  <c r="I73" i="25"/>
  <c r="Q73" i="25"/>
  <c r="N73" i="25"/>
  <c r="M73" i="25"/>
  <c r="N79" i="25"/>
  <c r="M79" i="25"/>
  <c r="Q79" i="25"/>
  <c r="I79" i="25"/>
  <c r="P79" i="25"/>
  <c r="R79" i="25"/>
  <c r="L79" i="25"/>
  <c r="O79" i="25"/>
  <c r="J79" i="25"/>
  <c r="R84" i="25"/>
  <c r="J84" i="25"/>
  <c r="N84" i="25"/>
  <c r="M84" i="25"/>
  <c r="L84" i="25"/>
  <c r="I84" i="25"/>
  <c r="Q84" i="25"/>
  <c r="P84" i="25"/>
  <c r="O84" i="25"/>
  <c r="P89" i="25"/>
  <c r="O89" i="25"/>
  <c r="R89" i="25"/>
  <c r="J89" i="25"/>
  <c r="N89" i="25"/>
  <c r="Q89" i="25"/>
  <c r="M89" i="25"/>
  <c r="L89" i="25"/>
  <c r="I89" i="25"/>
  <c r="M70" i="25"/>
  <c r="L70" i="25"/>
  <c r="P70" i="25"/>
  <c r="O70" i="25"/>
  <c r="N70" i="25"/>
  <c r="J70" i="25"/>
  <c r="R70" i="25"/>
  <c r="I70" i="25"/>
  <c r="Q70" i="25"/>
  <c r="N71" i="25"/>
  <c r="M71" i="25"/>
  <c r="Q71" i="25"/>
  <c r="I71" i="25"/>
  <c r="P71" i="25"/>
  <c r="J71" i="25"/>
  <c r="R71" i="25"/>
  <c r="O71" i="25"/>
  <c r="L71" i="25"/>
  <c r="O72" i="25"/>
  <c r="N72" i="25"/>
  <c r="R72" i="25"/>
  <c r="J72" i="25"/>
  <c r="Q72" i="25"/>
  <c r="I72" i="25"/>
  <c r="M72" i="25"/>
  <c r="L72" i="25"/>
  <c r="P72" i="25"/>
  <c r="Q66" i="25"/>
  <c r="I66" i="25"/>
  <c r="L66" i="25"/>
  <c r="R75" i="25"/>
  <c r="J75" i="25"/>
  <c r="Q75" i="25"/>
  <c r="I75" i="25"/>
  <c r="M75" i="25"/>
  <c r="L75" i="25"/>
  <c r="R76" i="25"/>
  <c r="J76" i="25"/>
  <c r="N76" i="25"/>
  <c r="M76" i="25"/>
  <c r="P76" i="25"/>
  <c r="O80" i="25"/>
  <c r="N80" i="25"/>
  <c r="R80" i="25"/>
  <c r="J80" i="25"/>
  <c r="Q80" i="25"/>
  <c r="I80" i="25"/>
  <c r="P80" i="25"/>
  <c r="L85" i="25"/>
  <c r="O85" i="25"/>
  <c r="N85" i="25"/>
  <c r="Q76" i="25"/>
  <c r="R67" i="25"/>
  <c r="J67" i="25"/>
  <c r="M67" i="25"/>
  <c r="L67" i="25"/>
  <c r="O64" i="25"/>
  <c r="R64" i="25"/>
  <c r="J64" i="25"/>
  <c r="Q64" i="25"/>
  <c r="I64" i="25"/>
  <c r="N64" i="25"/>
  <c r="N87" i="25"/>
  <c r="M87" i="25"/>
  <c r="Q87" i="25"/>
  <c r="I87" i="25"/>
  <c r="P87" i="25"/>
  <c r="O87" i="25"/>
  <c r="Q93" i="25"/>
  <c r="M86" i="25"/>
  <c r="L86" i="25"/>
  <c r="P86" i="25"/>
  <c r="O86" i="25"/>
  <c r="P64" i="25"/>
  <c r="J66" i="25"/>
  <c r="R87" i="25"/>
  <c r="Q82" i="25"/>
  <c r="I82" i="25"/>
  <c r="P82" i="25"/>
  <c r="L82" i="25"/>
  <c r="R91" i="25"/>
  <c r="J91" i="25"/>
  <c r="Q91" i="25"/>
  <c r="I91" i="25"/>
  <c r="M91" i="25"/>
  <c r="L91" i="25"/>
  <c r="P65" i="25"/>
  <c r="R65" i="25"/>
  <c r="J65" i="25"/>
  <c r="N65" i="25"/>
  <c r="M66" i="25"/>
  <c r="P68" i="25"/>
  <c r="M69" i="25"/>
  <c r="M74" i="25"/>
  <c r="O88" i="25"/>
  <c r="N88" i="25"/>
  <c r="R88" i="25"/>
  <c r="J88" i="25"/>
  <c r="Q88" i="25"/>
  <c r="I88" i="25"/>
  <c r="M78" i="25"/>
  <c r="L78" i="25"/>
  <c r="P78" i="25"/>
  <c r="O78" i="25"/>
  <c r="N66" i="25"/>
  <c r="N75" i="25"/>
  <c r="R78" i="25"/>
  <c r="P85" i="25"/>
  <c r="J86" i="25"/>
  <c r="Q74" i="25"/>
  <c r="I74" i="25"/>
  <c r="P74" i="25"/>
  <c r="L74" i="25"/>
  <c r="R83" i="25"/>
  <c r="J83" i="25"/>
  <c r="Q83" i="25"/>
  <c r="I83" i="25"/>
  <c r="M83" i="25"/>
  <c r="L83" i="25"/>
  <c r="Q65" i="25"/>
  <c r="O66" i="25"/>
  <c r="O74" i="25"/>
  <c r="O75" i="25"/>
  <c r="L76" i="25"/>
  <c r="L80" i="25"/>
  <c r="Q85" i="25"/>
  <c r="O91" i="25"/>
  <c r="R66" i="25"/>
  <c r="R92" i="25"/>
  <c r="J92" i="25"/>
  <c r="N92" i="25"/>
  <c r="M92" i="25"/>
  <c r="P92" i="25"/>
  <c r="P81" i="25"/>
  <c r="O81" i="25"/>
  <c r="R81" i="25"/>
  <c r="J81" i="25"/>
  <c r="N81" i="25"/>
  <c r="Q92" i="25"/>
  <c r="Q90" i="25"/>
  <c r="I90" i="25"/>
  <c r="P90" i="25"/>
  <c r="L90" i="25"/>
  <c r="Q67" i="25"/>
  <c r="I69" i="25"/>
  <c r="Q81" i="25"/>
  <c r="I85" i="25"/>
  <c r="L88" i="25"/>
  <c r="L77" i="25"/>
  <c r="O77" i="25"/>
  <c r="N77" i="25"/>
  <c r="R68" i="25"/>
  <c r="N68" i="25"/>
  <c r="M68" i="25"/>
  <c r="O68" i="25"/>
  <c r="J74" i="25"/>
  <c r="R77" i="25"/>
  <c r="J85" i="25"/>
  <c r="J90" i="25"/>
  <c r="M85" i="25"/>
  <c r="I86" i="25"/>
  <c r="P88" i="25"/>
  <c r="M90" i="25"/>
  <c r="L69" i="25"/>
  <c r="O69" i="25"/>
  <c r="N69" i="25"/>
  <c r="O65" i="25"/>
  <c r="I67" i="25"/>
  <c r="P69" i="25"/>
  <c r="I76" i="25"/>
  <c r="N90" i="25"/>
  <c r="N91" i="25"/>
  <c r="I92" i="25"/>
  <c r="L93" i="25"/>
  <c r="O93" i="25"/>
  <c r="N93" i="25"/>
  <c r="K64" i="25"/>
  <c r="P66" i="25"/>
  <c r="N67" i="25"/>
  <c r="R69" i="25"/>
  <c r="R74" i="25"/>
  <c r="P75" i="25"/>
  <c r="O76" i="25"/>
  <c r="J77" i="25"/>
  <c r="M80" i="25"/>
  <c r="L81" i="25"/>
  <c r="J82" i="25"/>
  <c r="R85" i="25"/>
  <c r="N86" i="25"/>
  <c r="J87" i="25"/>
  <c r="R90" i="25"/>
  <c r="P91" i="25"/>
  <c r="O92" i="25"/>
  <c r="J93" i="25"/>
  <c r="J88" i="24"/>
  <c r="N78" i="24"/>
  <c r="Q89" i="24"/>
  <c r="N84" i="24"/>
  <c r="L84" i="24"/>
  <c r="J72" i="24"/>
  <c r="M91" i="24"/>
  <c r="M68" i="24"/>
  <c r="M75" i="24"/>
  <c r="M84" i="24"/>
  <c r="L68" i="24"/>
  <c r="J80" i="24"/>
  <c r="R67" i="24"/>
  <c r="J67" i="24"/>
  <c r="Q67" i="24"/>
  <c r="I67" i="24"/>
  <c r="P67" i="24"/>
  <c r="O67" i="24"/>
  <c r="M67" i="24"/>
  <c r="N67" i="24"/>
  <c r="L67" i="24"/>
  <c r="O64" i="24"/>
  <c r="N64" i="24"/>
  <c r="M64" i="24"/>
  <c r="R64" i="24"/>
  <c r="Q64" i="24"/>
  <c r="L64" i="24"/>
  <c r="K64" i="24"/>
  <c r="J64" i="24"/>
  <c r="I64" i="24"/>
  <c r="P64" i="24"/>
  <c r="M70" i="24"/>
  <c r="L70" i="24"/>
  <c r="R70" i="24"/>
  <c r="J70" i="24"/>
  <c r="P70" i="24"/>
  <c r="O70" i="24"/>
  <c r="N70" i="24"/>
  <c r="Q70" i="24"/>
  <c r="I70" i="24"/>
  <c r="R76" i="24"/>
  <c r="J76" i="24"/>
  <c r="Q76" i="24"/>
  <c r="I76" i="24"/>
  <c r="P76" i="24"/>
  <c r="O76" i="24"/>
  <c r="N76" i="24"/>
  <c r="M76" i="24"/>
  <c r="L76" i="24"/>
  <c r="P65" i="24"/>
  <c r="O65" i="24"/>
  <c r="N65" i="24"/>
  <c r="L65" i="24"/>
  <c r="J65" i="24"/>
  <c r="R65" i="24"/>
  <c r="Q65" i="24"/>
  <c r="M65" i="24"/>
  <c r="I65" i="24"/>
  <c r="Q66" i="24"/>
  <c r="I66" i="24"/>
  <c r="P66" i="24"/>
  <c r="O66" i="24"/>
  <c r="R66" i="24"/>
  <c r="M66" i="24"/>
  <c r="L66" i="24"/>
  <c r="J66" i="24"/>
  <c r="N66" i="24"/>
  <c r="R83" i="24"/>
  <c r="J83" i="24"/>
  <c r="Q83" i="24"/>
  <c r="I83" i="24"/>
  <c r="P83" i="24"/>
  <c r="O83" i="24"/>
  <c r="M83" i="24"/>
  <c r="L83" i="24"/>
  <c r="N83" i="24"/>
  <c r="Q90" i="24"/>
  <c r="I90" i="24"/>
  <c r="P90" i="24"/>
  <c r="O90" i="24"/>
  <c r="N90" i="24"/>
  <c r="L90" i="24"/>
  <c r="J90" i="24"/>
  <c r="R90" i="24"/>
  <c r="M90" i="24"/>
  <c r="Q74" i="24"/>
  <c r="I74" i="24"/>
  <c r="P74" i="24"/>
  <c r="O74" i="24"/>
  <c r="N74" i="24"/>
  <c r="L74" i="24"/>
  <c r="J74" i="24"/>
  <c r="R74" i="24"/>
  <c r="M74" i="24"/>
  <c r="M86" i="24"/>
  <c r="L86" i="24"/>
  <c r="R86" i="24"/>
  <c r="J86" i="24"/>
  <c r="P86" i="24"/>
  <c r="O86" i="24"/>
  <c r="N86" i="24"/>
  <c r="Q86" i="24"/>
  <c r="I86" i="24"/>
  <c r="R92" i="24"/>
  <c r="J92" i="24"/>
  <c r="Q92" i="24"/>
  <c r="I92" i="24"/>
  <c r="P92" i="24"/>
  <c r="O92" i="24"/>
  <c r="N92" i="24"/>
  <c r="M92" i="24"/>
  <c r="L92" i="24"/>
  <c r="P81" i="24"/>
  <c r="O81" i="24"/>
  <c r="N81" i="24"/>
  <c r="M81" i="24"/>
  <c r="J81" i="24"/>
  <c r="I81" i="24"/>
  <c r="R81" i="24"/>
  <c r="Q81" i="24"/>
  <c r="L81" i="24"/>
  <c r="L69" i="24"/>
  <c r="R69" i="24"/>
  <c r="J69" i="24"/>
  <c r="Q69" i="24"/>
  <c r="I69" i="24"/>
  <c r="N79" i="24"/>
  <c r="M79" i="24"/>
  <c r="L79" i="24"/>
  <c r="L85" i="24"/>
  <c r="R85" i="24"/>
  <c r="J85" i="24"/>
  <c r="Q85" i="24"/>
  <c r="I85" i="24"/>
  <c r="M69" i="24"/>
  <c r="Q82" i="24"/>
  <c r="I82" i="24"/>
  <c r="P82" i="24"/>
  <c r="O82" i="24"/>
  <c r="N82" i="24"/>
  <c r="M82" i="24"/>
  <c r="M85" i="24"/>
  <c r="N71" i="24"/>
  <c r="M71" i="24"/>
  <c r="L71" i="24"/>
  <c r="L77" i="24"/>
  <c r="R77" i="24"/>
  <c r="J77" i="24"/>
  <c r="Q77" i="24"/>
  <c r="I77" i="24"/>
  <c r="N87" i="24"/>
  <c r="M87" i="24"/>
  <c r="L87" i="24"/>
  <c r="L93" i="24"/>
  <c r="R93" i="24"/>
  <c r="J93" i="24"/>
  <c r="Q93" i="24"/>
  <c r="I93" i="24"/>
  <c r="P71" i="24"/>
  <c r="L75" i="24"/>
  <c r="M77" i="24"/>
  <c r="I78" i="24"/>
  <c r="R80" i="24"/>
  <c r="P87" i="24"/>
  <c r="L91" i="24"/>
  <c r="M93" i="24"/>
  <c r="O72" i="24"/>
  <c r="N72" i="24"/>
  <c r="M72" i="24"/>
  <c r="L72" i="24"/>
  <c r="O88" i="24"/>
  <c r="N88" i="24"/>
  <c r="M88" i="24"/>
  <c r="L88" i="24"/>
  <c r="Q71" i="24"/>
  <c r="N77" i="24"/>
  <c r="I79" i="24"/>
  <c r="J82" i="24"/>
  <c r="Q87" i="24"/>
  <c r="N93" i="24"/>
  <c r="M78" i="24"/>
  <c r="L78" i="24"/>
  <c r="R78" i="24"/>
  <c r="J78" i="24"/>
  <c r="R71" i="24"/>
  <c r="P72" i="24"/>
  <c r="I73" i="24"/>
  <c r="R75" i="24"/>
  <c r="J75" i="24"/>
  <c r="Q75" i="24"/>
  <c r="I75" i="24"/>
  <c r="P75" i="24"/>
  <c r="O75" i="24"/>
  <c r="N75" i="24"/>
  <c r="O77" i="24"/>
  <c r="O78" i="24"/>
  <c r="J79" i="24"/>
  <c r="R87" i="24"/>
  <c r="P88" i="24"/>
  <c r="I89" i="24"/>
  <c r="R91" i="24"/>
  <c r="J91" i="24"/>
  <c r="Q91" i="24"/>
  <c r="I91" i="24"/>
  <c r="P91" i="24"/>
  <c r="O91" i="24"/>
  <c r="N91" i="24"/>
  <c r="O93" i="24"/>
  <c r="Q72" i="24"/>
  <c r="J73" i="24"/>
  <c r="P77" i="24"/>
  <c r="P78" i="24"/>
  <c r="O79" i="24"/>
  <c r="L82" i="24"/>
  <c r="Q88" i="24"/>
  <c r="J89" i="24"/>
  <c r="P93" i="24"/>
  <c r="O80" i="24"/>
  <c r="N80" i="24"/>
  <c r="M80" i="24"/>
  <c r="L80" i="24"/>
  <c r="L73" i="24"/>
  <c r="I87" i="24"/>
  <c r="L89" i="24"/>
  <c r="O69" i="24"/>
  <c r="J71" i="24"/>
  <c r="R79" i="24"/>
  <c r="P80" i="24"/>
  <c r="O85" i="24"/>
  <c r="J87" i="24"/>
  <c r="N69" i="24"/>
  <c r="I71" i="24"/>
  <c r="P73" i="24"/>
  <c r="O73" i="24"/>
  <c r="N73" i="24"/>
  <c r="M73" i="24"/>
  <c r="Q79" i="24"/>
  <c r="R82" i="24"/>
  <c r="N85" i="24"/>
  <c r="P89" i="24"/>
  <c r="O89" i="24"/>
  <c r="N89" i="24"/>
  <c r="M89" i="24"/>
  <c r="R68" i="24"/>
  <c r="J68" i="24"/>
  <c r="Q68" i="24"/>
  <c r="I68" i="24"/>
  <c r="P68" i="24"/>
  <c r="O68" i="24"/>
  <c r="P69" i="24"/>
  <c r="O71" i="24"/>
  <c r="I72" i="24"/>
  <c r="R73" i="24"/>
  <c r="Q80" i="24"/>
  <c r="R84" i="24"/>
  <c r="J84" i="24"/>
  <c r="Q84" i="24"/>
  <c r="I84" i="24"/>
  <c r="P84" i="24"/>
  <c r="O84" i="24"/>
  <c r="P85" i="24"/>
  <c r="O87" i="24"/>
  <c r="I88" i="24"/>
  <c r="R89" i="24"/>
  <c r="J81" i="23"/>
  <c r="J79" i="23"/>
  <c r="J76" i="23"/>
  <c r="J78" i="23"/>
  <c r="J69" i="23"/>
  <c r="J91" i="23"/>
  <c r="I68" i="23"/>
  <c r="C89" i="23"/>
  <c r="C73" i="23"/>
  <c r="I73" i="23" s="1"/>
  <c r="J88" i="23"/>
  <c r="J80" i="23"/>
  <c r="J72" i="23"/>
  <c r="I74" i="23"/>
  <c r="J65" i="23"/>
  <c r="I65" i="23"/>
  <c r="J64" i="23"/>
  <c r="J86" i="23"/>
  <c r="J70" i="23"/>
  <c r="C85" i="23"/>
  <c r="I85" i="23" s="1"/>
  <c r="I81" i="23"/>
  <c r="I64" i="23"/>
  <c r="C92" i="23"/>
  <c r="C84" i="23"/>
  <c r="I84" i="23" s="1"/>
  <c r="C68" i="23"/>
  <c r="I77" i="23"/>
  <c r="I93" i="23"/>
  <c r="C83" i="23"/>
  <c r="C75" i="23"/>
  <c r="C90" i="23"/>
  <c r="C82" i="23"/>
  <c r="C74" i="23"/>
  <c r="C66" i="23"/>
  <c r="I66" i="23" s="1"/>
  <c r="I80" i="23"/>
  <c r="I91" i="23"/>
  <c r="I76" i="23"/>
  <c r="I70" i="23"/>
  <c r="I86" i="23"/>
  <c r="I71" i="23"/>
  <c r="I87" i="23"/>
  <c r="I67" i="23"/>
  <c r="I72" i="23"/>
  <c r="I88" i="23"/>
  <c r="I78" i="23"/>
  <c r="I69" i="23"/>
  <c r="I79" i="23"/>
  <c r="I73" i="22"/>
  <c r="I81" i="22"/>
  <c r="I65" i="22"/>
  <c r="I89" i="22"/>
  <c r="I84" i="22"/>
  <c r="I67" i="22"/>
  <c r="I74" i="22"/>
  <c r="I85" i="22"/>
  <c r="I91" i="22"/>
  <c r="I66" i="22"/>
  <c r="I90" i="22"/>
  <c r="I77" i="22"/>
  <c r="I86" i="22"/>
  <c r="I70" i="22"/>
  <c r="I68" i="22"/>
  <c r="I80" i="22"/>
  <c r="I92" i="22"/>
  <c r="I75" i="22"/>
  <c r="I87" i="22"/>
  <c r="I71" i="22"/>
  <c r="I83" i="22"/>
  <c r="I76" i="22"/>
  <c r="I88" i="22"/>
  <c r="I72" i="22"/>
  <c r="I78" i="22"/>
  <c r="I91" i="21"/>
  <c r="I65" i="21"/>
  <c r="I89" i="21"/>
  <c r="I73" i="21"/>
  <c r="I71" i="21"/>
  <c r="I84" i="21"/>
  <c r="I92" i="21"/>
  <c r="I79" i="21"/>
  <c r="I87" i="21"/>
  <c r="I82" i="21"/>
  <c r="I90" i="21"/>
  <c r="I66" i="21"/>
  <c r="I72" i="21"/>
  <c r="I64" i="21"/>
  <c r="I69" i="21"/>
  <c r="I70" i="21"/>
  <c r="I76" i="21"/>
  <c r="I83" i="21"/>
  <c r="I86" i="21"/>
  <c r="I93" i="21"/>
  <c r="I67" i="21"/>
  <c r="I80" i="21"/>
  <c r="I78" i="21"/>
  <c r="I85" i="21"/>
  <c r="I68" i="21"/>
  <c r="I88" i="21"/>
  <c r="I70" i="20"/>
  <c r="I77" i="20"/>
  <c r="I78" i="20"/>
  <c r="I85" i="20"/>
  <c r="I76" i="20"/>
  <c r="I84" i="20"/>
  <c r="I91" i="20"/>
  <c r="I92" i="20"/>
  <c r="I68" i="20"/>
  <c r="I72" i="20"/>
  <c r="I79" i="20"/>
  <c r="I80" i="20"/>
  <c r="I86" i="20"/>
  <c r="I93" i="20"/>
  <c r="I87" i="20"/>
  <c r="I69" i="20"/>
  <c r="I75" i="20"/>
  <c r="I88" i="20"/>
  <c r="I82" i="19"/>
  <c r="I66" i="19"/>
  <c r="I90" i="19"/>
  <c r="I74" i="19"/>
  <c r="I89" i="19"/>
  <c r="I73" i="19"/>
  <c r="I64" i="19"/>
  <c r="I84" i="19"/>
  <c r="I88" i="19"/>
  <c r="I80" i="19"/>
  <c r="I72" i="19"/>
  <c r="I68" i="19"/>
  <c r="I87" i="19"/>
  <c r="I79" i="19"/>
  <c r="I71" i="19"/>
  <c r="I83" i="19"/>
  <c r="I67" i="19"/>
  <c r="I76" i="19"/>
  <c r="I81" i="19"/>
  <c r="I65" i="19"/>
  <c r="I86" i="19"/>
  <c r="I78" i="19"/>
  <c r="I70" i="19"/>
  <c r="I93" i="19"/>
  <c r="I85" i="19"/>
  <c r="I77" i="19"/>
  <c r="I69" i="19"/>
  <c r="I75" i="19"/>
  <c r="I92" i="19"/>
  <c r="J66" i="23" l="1"/>
  <c r="J83" i="23"/>
  <c r="J74" i="23"/>
  <c r="J75" i="23"/>
  <c r="J92" i="23"/>
  <c r="J82" i="23"/>
  <c r="J73" i="23"/>
  <c r="J90" i="23"/>
  <c r="I82" i="23"/>
  <c r="J85" i="23"/>
  <c r="J89" i="23"/>
  <c r="I92" i="23"/>
  <c r="I90" i="23"/>
  <c r="I89" i="23"/>
  <c r="J68" i="23"/>
  <c r="I75" i="23"/>
  <c r="I83" i="23"/>
  <c r="J84" i="23"/>
  <c r="B64" i="17"/>
  <c r="C34" i="17"/>
  <c r="C65" i="17" s="1"/>
  <c r="C36" i="17"/>
  <c r="C67" i="17" s="1"/>
  <c r="C37" i="17"/>
  <c r="C68" i="17" s="1"/>
  <c r="C40" i="17"/>
  <c r="C71" i="17" s="1"/>
  <c r="C41" i="17"/>
  <c r="C72" i="17" s="1"/>
  <c r="C43" i="17"/>
  <c r="C74" i="17" s="1"/>
  <c r="C45" i="17"/>
  <c r="C76" i="17" s="1"/>
  <c r="C48" i="17"/>
  <c r="C79" i="17" s="1"/>
  <c r="C49" i="17"/>
  <c r="C80" i="17" s="1"/>
  <c r="C50" i="17"/>
  <c r="C81" i="17" s="1"/>
  <c r="C51" i="17"/>
  <c r="C82" i="17" s="1"/>
  <c r="C52" i="17"/>
  <c r="C83" i="17" s="1"/>
  <c r="C53" i="17"/>
  <c r="C84" i="17" s="1"/>
  <c r="C55" i="17"/>
  <c r="C86" i="17" s="1"/>
  <c r="C56" i="17"/>
  <c r="C87" i="17" s="1"/>
  <c r="C57" i="17"/>
  <c r="C88" i="17" s="1"/>
  <c r="C58" i="17"/>
  <c r="C89" i="17" s="1"/>
  <c r="C60" i="17"/>
  <c r="C91" i="17" s="1"/>
  <c r="C61" i="17"/>
  <c r="C92" i="17" s="1"/>
  <c r="C62" i="17"/>
  <c r="C93" i="17" s="1"/>
  <c r="AG115" i="17"/>
  <c r="AG114" i="17"/>
  <c r="AG113" i="17"/>
  <c r="AG112" i="17"/>
  <c r="AG111" i="17"/>
  <c r="AG110" i="17"/>
  <c r="AG109" i="17"/>
  <c r="AG108" i="17"/>
  <c r="AG107" i="17"/>
  <c r="AG106" i="17"/>
  <c r="AG105" i="17"/>
  <c r="AG104" i="17"/>
  <c r="AG103" i="17"/>
  <c r="AG102" i="17"/>
  <c r="AG101" i="17"/>
  <c r="AG99" i="17"/>
  <c r="AG98" i="17"/>
  <c r="AG97" i="17"/>
  <c r="AG96" i="17"/>
  <c r="G93" i="17"/>
  <c r="F93" i="17"/>
  <c r="E93" i="17"/>
  <c r="D93" i="17"/>
  <c r="G92" i="17"/>
  <c r="F92" i="17"/>
  <c r="E92" i="17"/>
  <c r="D92" i="17"/>
  <c r="G91" i="17"/>
  <c r="F91" i="17"/>
  <c r="E91" i="17"/>
  <c r="D91" i="17"/>
  <c r="G90" i="17"/>
  <c r="F90" i="17"/>
  <c r="E90" i="17"/>
  <c r="D90" i="17"/>
  <c r="G89" i="17"/>
  <c r="F89" i="17"/>
  <c r="E89" i="17"/>
  <c r="D89" i="17"/>
  <c r="G88" i="17"/>
  <c r="F88" i="17"/>
  <c r="E88" i="17"/>
  <c r="D88" i="17"/>
  <c r="G87" i="17"/>
  <c r="F87" i="17"/>
  <c r="E87" i="17"/>
  <c r="D87" i="17"/>
  <c r="G86" i="17"/>
  <c r="F86" i="17"/>
  <c r="E86" i="17"/>
  <c r="D86" i="17"/>
  <c r="G85" i="17"/>
  <c r="F85" i="17"/>
  <c r="E85" i="17"/>
  <c r="D85" i="17"/>
  <c r="G84" i="17"/>
  <c r="F84" i="17"/>
  <c r="E84" i="17"/>
  <c r="D84" i="17"/>
  <c r="G83" i="17"/>
  <c r="F83" i="17"/>
  <c r="E83" i="17"/>
  <c r="D83" i="17"/>
  <c r="G82" i="17"/>
  <c r="F82" i="17"/>
  <c r="E82" i="17"/>
  <c r="D82" i="17"/>
  <c r="G81" i="17"/>
  <c r="F81" i="17"/>
  <c r="E81" i="17"/>
  <c r="D81" i="17"/>
  <c r="G80" i="17"/>
  <c r="F80" i="17"/>
  <c r="E80" i="17"/>
  <c r="D80" i="17"/>
  <c r="G79" i="17"/>
  <c r="F79" i="17"/>
  <c r="E79" i="17"/>
  <c r="D79" i="17"/>
  <c r="G78" i="17"/>
  <c r="F78" i="17"/>
  <c r="E78" i="17"/>
  <c r="D78" i="17"/>
  <c r="G77" i="17"/>
  <c r="F77" i="17"/>
  <c r="E77" i="17"/>
  <c r="D77" i="17"/>
  <c r="G76" i="17"/>
  <c r="F76" i="17"/>
  <c r="E76" i="17"/>
  <c r="D76" i="17"/>
  <c r="G75" i="17"/>
  <c r="F75" i="17"/>
  <c r="E75" i="17"/>
  <c r="D75" i="17"/>
  <c r="G74" i="17"/>
  <c r="F74" i="17"/>
  <c r="E74" i="17"/>
  <c r="D74" i="17"/>
  <c r="G73" i="17"/>
  <c r="F73" i="17"/>
  <c r="E73" i="17"/>
  <c r="D73" i="17"/>
  <c r="G72" i="17"/>
  <c r="F72" i="17"/>
  <c r="E72" i="17"/>
  <c r="D72" i="17"/>
  <c r="G71" i="17"/>
  <c r="F71" i="17"/>
  <c r="E71" i="17"/>
  <c r="D71" i="17"/>
  <c r="G70" i="17"/>
  <c r="F70" i="17"/>
  <c r="E70" i="17"/>
  <c r="D70" i="17"/>
  <c r="G69" i="17"/>
  <c r="F69" i="17"/>
  <c r="E69" i="17"/>
  <c r="D69" i="17"/>
  <c r="G68" i="17"/>
  <c r="F68" i="17"/>
  <c r="E68" i="17"/>
  <c r="D68" i="17"/>
  <c r="G67" i="17"/>
  <c r="F67" i="17"/>
  <c r="E67" i="17"/>
  <c r="D67" i="17"/>
  <c r="G66" i="17"/>
  <c r="F66" i="17"/>
  <c r="E66" i="17"/>
  <c r="D66" i="17"/>
  <c r="G65" i="17"/>
  <c r="F65" i="17"/>
  <c r="E65" i="17"/>
  <c r="D65" i="17"/>
  <c r="G64" i="17"/>
  <c r="F64" i="17"/>
  <c r="E64" i="17"/>
  <c r="D64" i="17"/>
  <c r="C59" i="17"/>
  <c r="C90" i="17" s="1"/>
  <c r="C54" i="17"/>
  <c r="C85" i="17" s="1"/>
  <c r="C47" i="17"/>
  <c r="C78" i="17" s="1"/>
  <c r="C46" i="17"/>
  <c r="C77" i="17" s="1"/>
  <c r="C44" i="17"/>
  <c r="C75" i="17" s="1"/>
  <c r="C42" i="17"/>
  <c r="C73" i="17" s="1"/>
  <c r="C39" i="17"/>
  <c r="C70" i="17" s="1"/>
  <c r="C38" i="17"/>
  <c r="C69" i="17" s="1"/>
  <c r="C35" i="17"/>
  <c r="C66" i="17" s="1"/>
  <c r="C33" i="17"/>
  <c r="C64" i="17" s="1"/>
  <c r="I91" i="17" l="1"/>
  <c r="I83" i="17"/>
  <c r="I67" i="17"/>
  <c r="I82" i="17"/>
  <c r="I74" i="17"/>
  <c r="I86" i="17"/>
  <c r="I92" i="17"/>
  <c r="I76" i="17"/>
  <c r="I65" i="17"/>
  <c r="I90" i="17"/>
  <c r="I70" i="17"/>
  <c r="I87" i="17"/>
  <c r="I79" i="17"/>
  <c r="I71" i="17"/>
  <c r="I73" i="17"/>
  <c r="I85" i="17"/>
  <c r="I93" i="17"/>
  <c r="I77" i="17"/>
  <c r="I66" i="17"/>
  <c r="I81" i="17"/>
  <c r="I64" i="17"/>
  <c r="I75" i="17"/>
  <c r="I89" i="17"/>
  <c r="I84" i="17"/>
  <c r="I78" i="17"/>
  <c r="I69" i="17"/>
  <c r="I88" i="17"/>
  <c r="I80" i="17"/>
  <c r="I72" i="17"/>
  <c r="AG100" i="17"/>
  <c r="P33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2" i="8"/>
  <c r="I68" i="17" l="1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3" i="12"/>
  <c r="M91" i="12"/>
  <c r="O91" i="12" s="1"/>
  <c r="K91" i="12"/>
  <c r="M90" i="12"/>
  <c r="O90" i="12" s="1"/>
  <c r="K90" i="12"/>
  <c r="M89" i="12"/>
  <c r="O89" i="12" s="1"/>
  <c r="K89" i="12"/>
  <c r="M88" i="12"/>
  <c r="O88" i="12" s="1"/>
  <c r="K88" i="12"/>
  <c r="K87" i="12"/>
  <c r="O87" i="12" s="1"/>
  <c r="K86" i="12"/>
  <c r="O86" i="12" s="1"/>
  <c r="K85" i="12"/>
  <c r="O85" i="12" s="1"/>
  <c r="O84" i="12"/>
  <c r="K84" i="12"/>
  <c r="K83" i="12"/>
  <c r="O83" i="12" s="1"/>
  <c r="K82" i="12"/>
  <c r="O82" i="12" s="1"/>
  <c r="K81" i="12"/>
  <c r="O81" i="12" s="1"/>
  <c r="O80" i="12"/>
  <c r="K80" i="12"/>
  <c r="K79" i="12"/>
  <c r="O79" i="12" s="1"/>
  <c r="K78" i="12"/>
  <c r="O78" i="12" s="1"/>
  <c r="M77" i="12"/>
  <c r="O77" i="12" s="1"/>
  <c r="K77" i="12"/>
  <c r="M76" i="12"/>
  <c r="O76" i="12" s="1"/>
  <c r="K76" i="12"/>
  <c r="K75" i="12"/>
  <c r="O75" i="12" s="1"/>
  <c r="K74" i="12"/>
  <c r="O74" i="12" s="1"/>
  <c r="O73" i="12"/>
  <c r="K73" i="12"/>
  <c r="K72" i="12"/>
  <c r="O72" i="12" s="1"/>
  <c r="K71" i="12"/>
  <c r="O71" i="12" s="1"/>
  <c r="K70" i="12"/>
  <c r="O70" i="12" s="1"/>
  <c r="O69" i="12"/>
  <c r="K69" i="12"/>
  <c r="K68" i="12"/>
  <c r="O68" i="12" s="1"/>
  <c r="K67" i="12"/>
  <c r="O67" i="12" s="1"/>
  <c r="K66" i="12"/>
  <c r="O66" i="12" s="1"/>
  <c r="O65" i="12"/>
  <c r="K65" i="12"/>
  <c r="K64" i="12"/>
  <c r="O64" i="12" s="1"/>
  <c r="K63" i="12"/>
  <c r="O63" i="12" s="1"/>
  <c r="K62" i="12"/>
  <c r="O62" i="12" s="1"/>
  <c r="O61" i="12"/>
  <c r="K61" i="12"/>
  <c r="K60" i="12"/>
  <c r="O60" i="12" s="1"/>
  <c r="K59" i="12"/>
  <c r="O59" i="12" s="1"/>
  <c r="K58" i="12"/>
  <c r="O58" i="12" s="1"/>
  <c r="O57" i="12"/>
  <c r="K57" i="12"/>
  <c r="K56" i="12"/>
  <c r="O56" i="12" s="1"/>
  <c r="K55" i="12"/>
  <c r="O55" i="12" s="1"/>
  <c r="K54" i="12"/>
  <c r="O54" i="12" s="1"/>
  <c r="O53" i="12"/>
  <c r="K53" i="12"/>
  <c r="K52" i="12"/>
  <c r="O52" i="12" s="1"/>
  <c r="K51" i="12"/>
  <c r="O51" i="12" s="1"/>
  <c r="K50" i="12"/>
  <c r="O50" i="12" s="1"/>
  <c r="O49" i="12"/>
  <c r="K49" i="12"/>
  <c r="K48" i="12"/>
  <c r="O48" i="12" s="1"/>
  <c r="K47" i="12"/>
  <c r="O47" i="12" s="1"/>
  <c r="K46" i="12"/>
  <c r="O46" i="12" s="1"/>
  <c r="O45" i="12"/>
  <c r="K45" i="12"/>
  <c r="K44" i="12"/>
  <c r="O44" i="12" s="1"/>
  <c r="K43" i="12"/>
  <c r="O43" i="12" s="1"/>
  <c r="K42" i="12"/>
  <c r="O42" i="12" s="1"/>
  <c r="O41" i="12"/>
  <c r="K41" i="12"/>
  <c r="K40" i="12"/>
  <c r="O40" i="12" s="1"/>
  <c r="K39" i="12"/>
  <c r="O39" i="12" s="1"/>
  <c r="K38" i="12"/>
  <c r="O38" i="12" s="1"/>
  <c r="O37" i="12"/>
  <c r="K37" i="12"/>
  <c r="K36" i="12"/>
  <c r="O36" i="12" s="1"/>
  <c r="K35" i="12"/>
  <c r="O35" i="12" s="1"/>
  <c r="K34" i="12"/>
  <c r="O34" i="12" s="1"/>
  <c r="O33" i="12"/>
  <c r="K33" i="12"/>
  <c r="K32" i="12"/>
  <c r="O32" i="12" s="1"/>
  <c r="K31" i="12"/>
  <c r="O31" i="12" s="1"/>
  <c r="K30" i="12"/>
  <c r="O30" i="12" s="1"/>
  <c r="O29" i="12"/>
  <c r="K29" i="12"/>
  <c r="K28" i="12"/>
  <c r="O28" i="12" s="1"/>
  <c r="K27" i="12"/>
  <c r="O27" i="12" s="1"/>
  <c r="K26" i="12"/>
  <c r="O26" i="12" s="1"/>
  <c r="O25" i="12"/>
  <c r="K25" i="12"/>
  <c r="K24" i="12"/>
  <c r="O24" i="12" s="1"/>
  <c r="K23" i="12"/>
  <c r="O23" i="12" s="1"/>
  <c r="K22" i="12"/>
  <c r="O22" i="12" s="1"/>
  <c r="O21" i="12"/>
  <c r="K21" i="12"/>
  <c r="K20" i="12"/>
  <c r="O20" i="12" s="1"/>
  <c r="K19" i="12"/>
  <c r="O19" i="12" s="1"/>
  <c r="K18" i="12"/>
  <c r="O18" i="12" s="1"/>
  <c r="O17" i="12"/>
  <c r="K17" i="12"/>
  <c r="K16" i="12"/>
  <c r="O16" i="12" s="1"/>
  <c r="K15" i="12"/>
  <c r="O15" i="12" s="1"/>
  <c r="K14" i="12"/>
  <c r="O14" i="12" s="1"/>
  <c r="O13" i="12"/>
  <c r="K13" i="12"/>
  <c r="K12" i="12"/>
  <c r="O12" i="12" s="1"/>
  <c r="K11" i="12"/>
  <c r="O11" i="12" s="1"/>
  <c r="K10" i="12"/>
  <c r="O10" i="12" s="1"/>
  <c r="O9" i="12"/>
  <c r="K9" i="12"/>
  <c r="K8" i="12"/>
  <c r="O8" i="12" s="1"/>
  <c r="K7" i="12"/>
  <c r="O7" i="12" s="1"/>
  <c r="K6" i="12"/>
  <c r="O6" i="12" s="1"/>
  <c r="O5" i="12"/>
  <c r="K5" i="12"/>
  <c r="K4" i="12"/>
  <c r="O4" i="12" s="1"/>
  <c r="K3" i="12"/>
  <c r="O3" i="12" s="1"/>
  <c r="C91" i="11"/>
  <c r="C90" i="11"/>
  <c r="C89" i="11"/>
  <c r="C88" i="11"/>
  <c r="C77" i="11"/>
  <c r="C76" i="11"/>
  <c r="C75" i="11"/>
  <c r="AG114" i="10"/>
  <c r="AG113" i="10"/>
  <c r="AG112" i="10"/>
  <c r="AG111" i="10"/>
  <c r="AG110" i="10"/>
  <c r="AG109" i="10"/>
  <c r="AG108" i="10"/>
  <c r="AG107" i="10"/>
  <c r="AG106" i="10"/>
  <c r="AG105" i="10"/>
  <c r="AG104" i="10"/>
  <c r="AG103" i="10"/>
  <c r="AG102" i="10"/>
  <c r="AG101" i="10"/>
  <c r="AG100" i="10"/>
  <c r="AG99" i="10"/>
  <c r="AG98" i="10"/>
  <c r="AG97" i="10"/>
  <c r="AG96" i="10"/>
  <c r="AG95" i="10"/>
  <c r="G93" i="10"/>
  <c r="F93" i="10"/>
  <c r="E93" i="10"/>
  <c r="D93" i="10"/>
  <c r="G92" i="10"/>
  <c r="F92" i="10"/>
  <c r="E92" i="10"/>
  <c r="D92" i="10"/>
  <c r="G91" i="10"/>
  <c r="F91" i="10"/>
  <c r="E91" i="10"/>
  <c r="D91" i="10"/>
  <c r="G90" i="10"/>
  <c r="F90" i="10"/>
  <c r="E90" i="10"/>
  <c r="D90" i="10"/>
  <c r="G89" i="10"/>
  <c r="F89" i="10"/>
  <c r="E89" i="10"/>
  <c r="D89" i="10"/>
  <c r="G88" i="10"/>
  <c r="F88" i="10"/>
  <c r="E88" i="10"/>
  <c r="D88" i="10"/>
  <c r="G87" i="10"/>
  <c r="F87" i="10"/>
  <c r="E87" i="10"/>
  <c r="D87" i="10"/>
  <c r="C87" i="10"/>
  <c r="G86" i="10"/>
  <c r="I86" i="10" s="1"/>
  <c r="F86" i="10"/>
  <c r="E86" i="10"/>
  <c r="D86" i="10"/>
  <c r="G85" i="10"/>
  <c r="F85" i="10"/>
  <c r="E85" i="10"/>
  <c r="D85" i="10"/>
  <c r="G84" i="10"/>
  <c r="F84" i="10"/>
  <c r="E84" i="10"/>
  <c r="D84" i="10"/>
  <c r="G83" i="10"/>
  <c r="F83" i="10"/>
  <c r="E83" i="10"/>
  <c r="D83" i="10"/>
  <c r="I82" i="10"/>
  <c r="G82" i="10"/>
  <c r="F82" i="10"/>
  <c r="E82" i="10"/>
  <c r="D82" i="10"/>
  <c r="G81" i="10"/>
  <c r="F81" i="10"/>
  <c r="E81" i="10"/>
  <c r="D81" i="10"/>
  <c r="G80" i="10"/>
  <c r="F80" i="10"/>
  <c r="E80" i="10"/>
  <c r="D80" i="10"/>
  <c r="G79" i="10"/>
  <c r="F79" i="10"/>
  <c r="E79" i="10"/>
  <c r="D79" i="10"/>
  <c r="G78" i="10"/>
  <c r="F78" i="10"/>
  <c r="E78" i="10"/>
  <c r="I78" i="10" s="1"/>
  <c r="D78" i="10"/>
  <c r="G77" i="10"/>
  <c r="F77" i="10"/>
  <c r="E77" i="10"/>
  <c r="D77" i="10"/>
  <c r="G76" i="10"/>
  <c r="F76" i="10"/>
  <c r="E76" i="10"/>
  <c r="D76" i="10"/>
  <c r="G75" i="10"/>
  <c r="F75" i="10"/>
  <c r="E75" i="10"/>
  <c r="D75" i="10"/>
  <c r="C75" i="10"/>
  <c r="G74" i="10"/>
  <c r="F74" i="10"/>
  <c r="E74" i="10"/>
  <c r="D74" i="10"/>
  <c r="G73" i="10"/>
  <c r="F73" i="10"/>
  <c r="E73" i="10"/>
  <c r="D73" i="10"/>
  <c r="G72" i="10"/>
  <c r="F72" i="10"/>
  <c r="E72" i="10"/>
  <c r="D72" i="10"/>
  <c r="G71" i="10"/>
  <c r="F71" i="10"/>
  <c r="E71" i="10"/>
  <c r="D71" i="10"/>
  <c r="C71" i="10"/>
  <c r="G70" i="10"/>
  <c r="F70" i="10"/>
  <c r="E70" i="10"/>
  <c r="D70" i="10"/>
  <c r="I70" i="10" s="1"/>
  <c r="G69" i="10"/>
  <c r="F69" i="10"/>
  <c r="E69" i="10"/>
  <c r="D69" i="10"/>
  <c r="G68" i="10"/>
  <c r="F68" i="10"/>
  <c r="E68" i="10"/>
  <c r="D68" i="10"/>
  <c r="G67" i="10"/>
  <c r="F67" i="10"/>
  <c r="E67" i="10"/>
  <c r="D67" i="10"/>
  <c r="G66" i="10"/>
  <c r="F66" i="10"/>
  <c r="E66" i="10"/>
  <c r="D66" i="10"/>
  <c r="G65" i="10"/>
  <c r="F65" i="10"/>
  <c r="E65" i="10"/>
  <c r="D65" i="10"/>
  <c r="G64" i="10"/>
  <c r="F64" i="10"/>
  <c r="E64" i="10"/>
  <c r="D64" i="10"/>
  <c r="P62" i="10"/>
  <c r="C62" i="10" s="1"/>
  <c r="C93" i="10" s="1"/>
  <c r="P61" i="10"/>
  <c r="C61" i="10" s="1"/>
  <c r="C92" i="10" s="1"/>
  <c r="P60" i="10"/>
  <c r="C60" i="10"/>
  <c r="C91" i="10" s="1"/>
  <c r="I91" i="10" s="1"/>
  <c r="P59" i="10"/>
  <c r="C59" i="10" s="1"/>
  <c r="C90" i="10" s="1"/>
  <c r="P58" i="10"/>
  <c r="C58" i="10" s="1"/>
  <c r="C89" i="10" s="1"/>
  <c r="C57" i="10"/>
  <c r="C88" i="10" s="1"/>
  <c r="C56" i="10"/>
  <c r="P55" i="10"/>
  <c r="C55" i="10"/>
  <c r="C86" i="10" s="1"/>
  <c r="P54" i="10"/>
  <c r="C54" i="10" s="1"/>
  <c r="C85" i="10" s="1"/>
  <c r="P53" i="10"/>
  <c r="C53" i="10" s="1"/>
  <c r="C84" i="10" s="1"/>
  <c r="P52" i="10"/>
  <c r="C52" i="10" s="1"/>
  <c r="C83" i="10" s="1"/>
  <c r="P51" i="10"/>
  <c r="C51" i="10"/>
  <c r="C82" i="10" s="1"/>
  <c r="P50" i="10"/>
  <c r="C50" i="10" s="1"/>
  <c r="C81" i="10" s="1"/>
  <c r="P49" i="10"/>
  <c r="C49" i="10" s="1"/>
  <c r="C80" i="10" s="1"/>
  <c r="P48" i="10"/>
  <c r="C48" i="10" s="1"/>
  <c r="C79" i="10" s="1"/>
  <c r="P47" i="10"/>
  <c r="C47" i="10"/>
  <c r="C78" i="10" s="1"/>
  <c r="P46" i="10"/>
  <c r="C46" i="10" s="1"/>
  <c r="C77" i="10" s="1"/>
  <c r="P45" i="10"/>
  <c r="C45" i="10" s="1"/>
  <c r="C76" i="10" s="1"/>
  <c r="P44" i="10"/>
  <c r="C44" i="10" s="1"/>
  <c r="P43" i="10"/>
  <c r="C43" i="10"/>
  <c r="C74" i="10" s="1"/>
  <c r="P42" i="10"/>
  <c r="C42" i="10" s="1"/>
  <c r="C73" i="10" s="1"/>
  <c r="P41" i="10"/>
  <c r="C41" i="10" s="1"/>
  <c r="C72" i="10" s="1"/>
  <c r="P40" i="10"/>
  <c r="C40" i="10" s="1"/>
  <c r="P39" i="10"/>
  <c r="C39" i="10"/>
  <c r="C70" i="10" s="1"/>
  <c r="P38" i="10"/>
  <c r="C38" i="10" s="1"/>
  <c r="C69" i="10" s="1"/>
  <c r="P37" i="10"/>
  <c r="C37" i="10" s="1"/>
  <c r="C68" i="10" s="1"/>
  <c r="P36" i="10"/>
  <c r="C36" i="10" s="1"/>
  <c r="C67" i="10" s="1"/>
  <c r="P35" i="10"/>
  <c r="C35" i="10"/>
  <c r="C66" i="10" s="1"/>
  <c r="P34" i="10"/>
  <c r="C34" i="10" s="1"/>
  <c r="C65" i="10" s="1"/>
  <c r="P33" i="10"/>
  <c r="C33" i="10" s="1"/>
  <c r="C64" i="10" s="1"/>
  <c r="AG124" i="9"/>
  <c r="B122" i="9"/>
  <c r="AG120" i="9"/>
  <c r="AI120" i="9" s="1"/>
  <c r="AI119" i="9"/>
  <c r="AG119" i="9"/>
  <c r="AI118" i="9"/>
  <c r="AG118" i="9"/>
  <c r="AI117" i="9"/>
  <c r="AG117" i="9"/>
  <c r="AG116" i="9"/>
  <c r="AI116" i="9" s="1"/>
  <c r="AI115" i="9"/>
  <c r="AG115" i="9"/>
  <c r="AI114" i="9"/>
  <c r="AG114" i="9"/>
  <c r="AG113" i="9"/>
  <c r="AI113" i="9" s="1"/>
  <c r="AG112" i="9"/>
  <c r="AI112" i="9" s="1"/>
  <c r="AG111" i="9"/>
  <c r="G93" i="9"/>
  <c r="F93" i="9"/>
  <c r="E93" i="9"/>
  <c r="D93" i="9"/>
  <c r="G92" i="9"/>
  <c r="F92" i="9"/>
  <c r="E92" i="9"/>
  <c r="D92" i="9"/>
  <c r="G91" i="9"/>
  <c r="F91" i="9"/>
  <c r="E91" i="9"/>
  <c r="D91" i="9"/>
  <c r="G90" i="9"/>
  <c r="F90" i="9"/>
  <c r="E90" i="9"/>
  <c r="D90" i="9"/>
  <c r="G89" i="9"/>
  <c r="F89" i="9"/>
  <c r="E89" i="9"/>
  <c r="D89" i="9"/>
  <c r="G88" i="9"/>
  <c r="F88" i="9"/>
  <c r="E88" i="9"/>
  <c r="D88" i="9"/>
  <c r="G87" i="9"/>
  <c r="F87" i="9"/>
  <c r="E87" i="9"/>
  <c r="D87" i="9"/>
  <c r="G86" i="9"/>
  <c r="F86" i="9"/>
  <c r="E86" i="9"/>
  <c r="D86" i="9"/>
  <c r="G85" i="9"/>
  <c r="F85" i="9"/>
  <c r="E85" i="9"/>
  <c r="D85" i="9"/>
  <c r="G84" i="9"/>
  <c r="F84" i="9"/>
  <c r="E84" i="9"/>
  <c r="D84" i="9"/>
  <c r="G83" i="9"/>
  <c r="F83" i="9"/>
  <c r="E83" i="9"/>
  <c r="D83" i="9"/>
  <c r="G82" i="9"/>
  <c r="F82" i="9"/>
  <c r="E82" i="9"/>
  <c r="D82" i="9"/>
  <c r="G81" i="9"/>
  <c r="F81" i="9"/>
  <c r="E81" i="9"/>
  <c r="D81" i="9"/>
  <c r="G80" i="9"/>
  <c r="F80" i="9"/>
  <c r="E80" i="9"/>
  <c r="D80" i="9"/>
  <c r="G79" i="9"/>
  <c r="F79" i="9"/>
  <c r="E79" i="9"/>
  <c r="D79" i="9"/>
  <c r="G78" i="9"/>
  <c r="F78" i="9"/>
  <c r="E78" i="9"/>
  <c r="D78" i="9"/>
  <c r="G77" i="9"/>
  <c r="F77" i="9"/>
  <c r="E77" i="9"/>
  <c r="D77" i="9"/>
  <c r="G76" i="9"/>
  <c r="F76" i="9"/>
  <c r="E76" i="9"/>
  <c r="D76" i="9"/>
  <c r="G75" i="9"/>
  <c r="F75" i="9"/>
  <c r="E75" i="9"/>
  <c r="D75" i="9"/>
  <c r="G74" i="9"/>
  <c r="F74" i="9"/>
  <c r="E74" i="9"/>
  <c r="D74" i="9"/>
  <c r="G73" i="9"/>
  <c r="F73" i="9"/>
  <c r="E73" i="9"/>
  <c r="D73" i="9"/>
  <c r="G72" i="9"/>
  <c r="F72" i="9"/>
  <c r="E72" i="9"/>
  <c r="D72" i="9"/>
  <c r="G71" i="9"/>
  <c r="F71" i="9"/>
  <c r="E71" i="9"/>
  <c r="D71" i="9"/>
  <c r="G70" i="9"/>
  <c r="F70" i="9"/>
  <c r="E70" i="9"/>
  <c r="D70" i="9"/>
  <c r="G69" i="9"/>
  <c r="F69" i="9"/>
  <c r="E69" i="9"/>
  <c r="D69" i="9"/>
  <c r="G68" i="9"/>
  <c r="F68" i="9"/>
  <c r="E68" i="9"/>
  <c r="D68" i="9"/>
  <c r="G67" i="9"/>
  <c r="F67" i="9"/>
  <c r="E67" i="9"/>
  <c r="D67" i="9"/>
  <c r="G66" i="9"/>
  <c r="F66" i="9"/>
  <c r="E66" i="9"/>
  <c r="D66" i="9"/>
  <c r="G65" i="9"/>
  <c r="F65" i="9"/>
  <c r="E65" i="9"/>
  <c r="D65" i="9"/>
  <c r="G64" i="9"/>
  <c r="F64" i="9"/>
  <c r="E64" i="9"/>
  <c r="D64" i="9"/>
  <c r="P62" i="9"/>
  <c r="C62" i="9"/>
  <c r="C93" i="9" s="1"/>
  <c r="I93" i="9" s="1"/>
  <c r="P61" i="9"/>
  <c r="C61" i="9" s="1"/>
  <c r="C92" i="9" s="1"/>
  <c r="I92" i="9" s="1"/>
  <c r="P60" i="9"/>
  <c r="C60" i="9" s="1"/>
  <c r="C91" i="9" s="1"/>
  <c r="I91" i="9" s="1"/>
  <c r="P59" i="9"/>
  <c r="C59" i="9" s="1"/>
  <c r="C90" i="9" s="1"/>
  <c r="I90" i="9" s="1"/>
  <c r="P58" i="9"/>
  <c r="C58" i="9" s="1"/>
  <c r="C89" i="9" s="1"/>
  <c r="I89" i="9" s="1"/>
  <c r="C57" i="9"/>
  <c r="C88" i="9" s="1"/>
  <c r="I88" i="9" s="1"/>
  <c r="C56" i="9"/>
  <c r="C87" i="9" s="1"/>
  <c r="I87" i="9" s="1"/>
  <c r="P55" i="9"/>
  <c r="C55" i="9" s="1"/>
  <c r="C86" i="9" s="1"/>
  <c r="I86" i="9" s="1"/>
  <c r="P54" i="9"/>
  <c r="C54" i="9" s="1"/>
  <c r="C85" i="9" s="1"/>
  <c r="I85" i="9" s="1"/>
  <c r="P53" i="9"/>
  <c r="C53" i="9" s="1"/>
  <c r="C84" i="9" s="1"/>
  <c r="I84" i="9" s="1"/>
  <c r="P52" i="9"/>
  <c r="C52" i="9" s="1"/>
  <c r="C83" i="9" s="1"/>
  <c r="P51" i="9"/>
  <c r="C51" i="9" s="1"/>
  <c r="C82" i="9" s="1"/>
  <c r="I82" i="9" s="1"/>
  <c r="P50" i="9"/>
  <c r="C50" i="9" s="1"/>
  <c r="C81" i="9" s="1"/>
  <c r="I81" i="9" s="1"/>
  <c r="P49" i="9"/>
  <c r="C49" i="9" s="1"/>
  <c r="C80" i="9" s="1"/>
  <c r="I80" i="9" s="1"/>
  <c r="P48" i="9"/>
  <c r="C48" i="9" s="1"/>
  <c r="C79" i="9" s="1"/>
  <c r="P47" i="9"/>
  <c r="C47" i="9" s="1"/>
  <c r="C78" i="9" s="1"/>
  <c r="I78" i="9" s="1"/>
  <c r="P46" i="9"/>
  <c r="C46" i="9" s="1"/>
  <c r="C77" i="9" s="1"/>
  <c r="P45" i="9"/>
  <c r="C45" i="9" s="1"/>
  <c r="C76" i="9" s="1"/>
  <c r="I76" i="9" s="1"/>
  <c r="P44" i="9"/>
  <c r="C44" i="9" s="1"/>
  <c r="C75" i="9" s="1"/>
  <c r="I75" i="9" s="1"/>
  <c r="P43" i="9"/>
  <c r="C43" i="9" s="1"/>
  <c r="C74" i="9" s="1"/>
  <c r="P42" i="9"/>
  <c r="C42" i="9" s="1"/>
  <c r="C73" i="9" s="1"/>
  <c r="I73" i="9" s="1"/>
  <c r="P41" i="9"/>
  <c r="C41" i="9" s="1"/>
  <c r="C72" i="9" s="1"/>
  <c r="I72" i="9" s="1"/>
  <c r="P40" i="9"/>
  <c r="C40" i="9" s="1"/>
  <c r="C71" i="9" s="1"/>
  <c r="I71" i="9" s="1"/>
  <c r="P39" i="9"/>
  <c r="C39" i="9" s="1"/>
  <c r="C70" i="9" s="1"/>
  <c r="I70" i="9" s="1"/>
  <c r="P38" i="9"/>
  <c r="C38" i="9" s="1"/>
  <c r="C69" i="9" s="1"/>
  <c r="I69" i="9" s="1"/>
  <c r="P37" i="9"/>
  <c r="C37" i="9" s="1"/>
  <c r="C68" i="9" s="1"/>
  <c r="I68" i="9" s="1"/>
  <c r="P36" i="9"/>
  <c r="C36" i="9" s="1"/>
  <c r="C67" i="9" s="1"/>
  <c r="P35" i="9"/>
  <c r="C35" i="9" s="1"/>
  <c r="C66" i="9" s="1"/>
  <c r="I66" i="9" s="1"/>
  <c r="P34" i="9"/>
  <c r="C34" i="9" s="1"/>
  <c r="C65" i="9" s="1"/>
  <c r="I65" i="9" s="1"/>
  <c r="C33" i="9"/>
  <c r="C64" i="9" s="1"/>
  <c r="I64" i="9" s="1"/>
  <c r="G93" i="8"/>
  <c r="F93" i="8"/>
  <c r="D93" i="8"/>
  <c r="G92" i="8"/>
  <c r="F92" i="8"/>
  <c r="D92" i="8"/>
  <c r="G91" i="8"/>
  <c r="F91" i="8"/>
  <c r="D91" i="8"/>
  <c r="G90" i="8"/>
  <c r="F90" i="8"/>
  <c r="D90" i="8"/>
  <c r="G89" i="8"/>
  <c r="F89" i="8"/>
  <c r="D89" i="8"/>
  <c r="G88" i="8"/>
  <c r="F88" i="8"/>
  <c r="D88" i="8"/>
  <c r="G87" i="8"/>
  <c r="F87" i="8"/>
  <c r="E87" i="8"/>
  <c r="D87" i="8"/>
  <c r="G86" i="8"/>
  <c r="F86" i="8"/>
  <c r="E86" i="8"/>
  <c r="D86" i="8"/>
  <c r="G85" i="8"/>
  <c r="F85" i="8"/>
  <c r="D85" i="8"/>
  <c r="G84" i="8"/>
  <c r="F84" i="8"/>
  <c r="D84" i="8"/>
  <c r="G83" i="8"/>
  <c r="F83" i="8"/>
  <c r="D83" i="8"/>
  <c r="G82" i="8"/>
  <c r="F82" i="8"/>
  <c r="E82" i="8"/>
  <c r="D82" i="8"/>
  <c r="G81" i="8"/>
  <c r="F81" i="8"/>
  <c r="D81" i="8"/>
  <c r="G80" i="8"/>
  <c r="F80" i="8"/>
  <c r="D80" i="8"/>
  <c r="G79" i="8"/>
  <c r="F79" i="8"/>
  <c r="D79" i="8"/>
  <c r="G78" i="8"/>
  <c r="F78" i="8"/>
  <c r="E78" i="8"/>
  <c r="D78" i="8"/>
  <c r="G77" i="8"/>
  <c r="F77" i="8"/>
  <c r="D77" i="8"/>
  <c r="G76" i="8"/>
  <c r="F76" i="8"/>
  <c r="D76" i="8"/>
  <c r="G75" i="8"/>
  <c r="F75" i="8"/>
  <c r="D75" i="8"/>
  <c r="G74" i="8"/>
  <c r="F74" i="8"/>
  <c r="D74" i="8"/>
  <c r="G73" i="8"/>
  <c r="F73" i="8"/>
  <c r="D73" i="8"/>
  <c r="G72" i="8"/>
  <c r="F72" i="8"/>
  <c r="D72" i="8"/>
  <c r="G71" i="8"/>
  <c r="F71" i="8"/>
  <c r="E71" i="8"/>
  <c r="D71" i="8"/>
  <c r="G70" i="8"/>
  <c r="F70" i="8"/>
  <c r="E70" i="8"/>
  <c r="D70" i="8"/>
  <c r="G69" i="8"/>
  <c r="F69" i="8"/>
  <c r="D69" i="8"/>
  <c r="G68" i="8"/>
  <c r="F68" i="8"/>
  <c r="D68" i="8"/>
  <c r="G67" i="8"/>
  <c r="F67" i="8"/>
  <c r="D67" i="8"/>
  <c r="G66" i="8"/>
  <c r="F66" i="8"/>
  <c r="D66" i="8"/>
  <c r="G65" i="8"/>
  <c r="F65" i="8"/>
  <c r="D65" i="8"/>
  <c r="G64" i="8"/>
  <c r="F64" i="8"/>
  <c r="D64" i="8"/>
  <c r="P62" i="8"/>
  <c r="E93" i="8"/>
  <c r="C62" i="8"/>
  <c r="C93" i="8" s="1"/>
  <c r="P61" i="8"/>
  <c r="C61" i="8" s="1"/>
  <c r="C92" i="8" s="1"/>
  <c r="E92" i="8"/>
  <c r="P60" i="8"/>
  <c r="C60" i="8" s="1"/>
  <c r="C91" i="8" s="1"/>
  <c r="P59" i="8"/>
  <c r="E90" i="8"/>
  <c r="C59" i="8"/>
  <c r="C90" i="8" s="1"/>
  <c r="P58" i="8"/>
  <c r="C58" i="8" s="1"/>
  <c r="C89" i="8" s="1"/>
  <c r="C57" i="8"/>
  <c r="C88" i="8" s="1"/>
  <c r="C56" i="8"/>
  <c r="C87" i="8" s="1"/>
  <c r="I87" i="8" s="1"/>
  <c r="P55" i="8"/>
  <c r="C55" i="8" s="1"/>
  <c r="C86" i="8" s="1"/>
  <c r="P54" i="8"/>
  <c r="C54" i="8" s="1"/>
  <c r="C85" i="8" s="1"/>
  <c r="P53" i="8"/>
  <c r="C53" i="8" s="1"/>
  <c r="C84" i="8" s="1"/>
  <c r="E84" i="8"/>
  <c r="P52" i="8"/>
  <c r="C52" i="8" s="1"/>
  <c r="C83" i="8" s="1"/>
  <c r="P51" i="8"/>
  <c r="C51" i="8"/>
  <c r="C82" i="8" s="1"/>
  <c r="P50" i="8"/>
  <c r="C50" i="8" s="1"/>
  <c r="C81" i="8" s="1"/>
  <c r="E81" i="8"/>
  <c r="P49" i="8"/>
  <c r="C49" i="8" s="1"/>
  <c r="C80" i="8" s="1"/>
  <c r="E80" i="8"/>
  <c r="P48" i="8"/>
  <c r="C48" i="8" s="1"/>
  <c r="C79" i="8" s="1"/>
  <c r="E79" i="8"/>
  <c r="P47" i="8"/>
  <c r="C47" i="8" s="1"/>
  <c r="C78" i="8" s="1"/>
  <c r="P46" i="8"/>
  <c r="C46" i="8" s="1"/>
  <c r="C77" i="8" s="1"/>
  <c r="P45" i="8"/>
  <c r="C45" i="8" s="1"/>
  <c r="C76" i="8" s="1"/>
  <c r="E76" i="8"/>
  <c r="P44" i="8"/>
  <c r="C44" i="8" s="1"/>
  <c r="C75" i="8" s="1"/>
  <c r="P43" i="8"/>
  <c r="C43" i="8" s="1"/>
  <c r="C74" i="8" s="1"/>
  <c r="E74" i="8"/>
  <c r="P42" i="8"/>
  <c r="C42" i="8" s="1"/>
  <c r="C73" i="8" s="1"/>
  <c r="E73" i="8"/>
  <c r="P41" i="8"/>
  <c r="C41" i="8" s="1"/>
  <c r="C72" i="8" s="1"/>
  <c r="E72" i="8"/>
  <c r="P40" i="8"/>
  <c r="C40" i="8" s="1"/>
  <c r="C71" i="8" s="1"/>
  <c r="P39" i="8"/>
  <c r="C39" i="8" s="1"/>
  <c r="C70" i="8" s="1"/>
  <c r="P38" i="8"/>
  <c r="C38" i="8" s="1"/>
  <c r="C69" i="8" s="1"/>
  <c r="P37" i="8"/>
  <c r="E68" i="8"/>
  <c r="C37" i="8"/>
  <c r="C68" i="8" s="1"/>
  <c r="P36" i="8"/>
  <c r="C36" i="8" s="1"/>
  <c r="C67" i="8" s="1"/>
  <c r="P35" i="8"/>
  <c r="C35" i="8" s="1"/>
  <c r="C66" i="8" s="1"/>
  <c r="E66" i="8"/>
  <c r="P34" i="8"/>
  <c r="E65" i="8"/>
  <c r="C34" i="8"/>
  <c r="C65" i="8" s="1"/>
  <c r="C33" i="8"/>
  <c r="C64" i="8" s="1"/>
  <c r="E64" i="8"/>
  <c r="F32" i="8"/>
  <c r="D20" i="8"/>
  <c r="D16" i="8"/>
  <c r="D15" i="8"/>
  <c r="D11" i="8"/>
  <c r="D4" i="8"/>
  <c r="E1" i="8"/>
  <c r="D28" i="8" s="1"/>
  <c r="D1" i="8"/>
  <c r="E91" i="8" s="1"/>
  <c r="G93" i="7"/>
  <c r="F93" i="7"/>
  <c r="I93" i="7" s="1"/>
  <c r="E93" i="7"/>
  <c r="D93" i="7"/>
  <c r="G92" i="7"/>
  <c r="F92" i="7"/>
  <c r="E92" i="7"/>
  <c r="D92" i="7"/>
  <c r="C92" i="7"/>
  <c r="I92" i="7" s="1"/>
  <c r="G91" i="7"/>
  <c r="F91" i="7"/>
  <c r="E91" i="7"/>
  <c r="D91" i="7"/>
  <c r="G90" i="7"/>
  <c r="F90" i="7"/>
  <c r="E90" i="7"/>
  <c r="D90" i="7"/>
  <c r="G89" i="7"/>
  <c r="F89" i="7"/>
  <c r="E89" i="7"/>
  <c r="D89" i="7"/>
  <c r="G88" i="7"/>
  <c r="F88" i="7"/>
  <c r="E88" i="7"/>
  <c r="D88" i="7"/>
  <c r="C88" i="7"/>
  <c r="I88" i="7" s="1"/>
  <c r="G87" i="7"/>
  <c r="F87" i="7"/>
  <c r="E87" i="7"/>
  <c r="D87" i="7"/>
  <c r="C87" i="7"/>
  <c r="G86" i="7"/>
  <c r="F86" i="7"/>
  <c r="E86" i="7"/>
  <c r="D86" i="7"/>
  <c r="G85" i="7"/>
  <c r="F85" i="7"/>
  <c r="E85" i="7"/>
  <c r="D85" i="7"/>
  <c r="G84" i="7"/>
  <c r="F84" i="7"/>
  <c r="E84" i="7"/>
  <c r="D84" i="7"/>
  <c r="G83" i="7"/>
  <c r="F83" i="7"/>
  <c r="E83" i="7"/>
  <c r="D83" i="7"/>
  <c r="G82" i="7"/>
  <c r="F82" i="7"/>
  <c r="E82" i="7"/>
  <c r="D82" i="7"/>
  <c r="G81" i="7"/>
  <c r="F81" i="7"/>
  <c r="E81" i="7"/>
  <c r="D81" i="7"/>
  <c r="G80" i="7"/>
  <c r="F80" i="7"/>
  <c r="E80" i="7"/>
  <c r="D80" i="7"/>
  <c r="G79" i="7"/>
  <c r="F79" i="7"/>
  <c r="E79" i="7"/>
  <c r="D79" i="7"/>
  <c r="C79" i="7"/>
  <c r="I79" i="7" s="1"/>
  <c r="G78" i="7"/>
  <c r="F78" i="7"/>
  <c r="E78" i="7"/>
  <c r="D78" i="7"/>
  <c r="G77" i="7"/>
  <c r="F77" i="7"/>
  <c r="E77" i="7"/>
  <c r="D77" i="7"/>
  <c r="G76" i="7"/>
  <c r="F76" i="7"/>
  <c r="E76" i="7"/>
  <c r="D76" i="7"/>
  <c r="C76" i="7"/>
  <c r="G75" i="7"/>
  <c r="F75" i="7"/>
  <c r="E75" i="7"/>
  <c r="D75" i="7"/>
  <c r="C75" i="7"/>
  <c r="I75" i="7" s="1"/>
  <c r="G74" i="7"/>
  <c r="F74" i="7"/>
  <c r="E74" i="7"/>
  <c r="D74" i="7"/>
  <c r="G73" i="7"/>
  <c r="F73" i="7"/>
  <c r="E73" i="7"/>
  <c r="D73" i="7"/>
  <c r="G72" i="7"/>
  <c r="F72" i="7"/>
  <c r="E72" i="7"/>
  <c r="D72" i="7"/>
  <c r="C72" i="7"/>
  <c r="I72" i="7" s="1"/>
  <c r="G71" i="7"/>
  <c r="F71" i="7"/>
  <c r="E71" i="7"/>
  <c r="D71" i="7"/>
  <c r="C71" i="7"/>
  <c r="G70" i="7"/>
  <c r="F70" i="7"/>
  <c r="E70" i="7"/>
  <c r="D70" i="7"/>
  <c r="G69" i="7"/>
  <c r="F69" i="7"/>
  <c r="E69" i="7"/>
  <c r="D69" i="7"/>
  <c r="G68" i="7"/>
  <c r="F68" i="7"/>
  <c r="E68" i="7"/>
  <c r="D68" i="7"/>
  <c r="G67" i="7"/>
  <c r="F67" i="7"/>
  <c r="E67" i="7"/>
  <c r="D67" i="7"/>
  <c r="G66" i="7"/>
  <c r="F66" i="7"/>
  <c r="E66" i="7"/>
  <c r="D66" i="7"/>
  <c r="G65" i="7"/>
  <c r="F65" i="7"/>
  <c r="E65" i="7"/>
  <c r="D65" i="7"/>
  <c r="G64" i="7"/>
  <c r="F64" i="7"/>
  <c r="E64" i="7"/>
  <c r="D64" i="7"/>
  <c r="P62" i="7"/>
  <c r="C62" i="7" s="1"/>
  <c r="C93" i="7" s="1"/>
  <c r="P61" i="7"/>
  <c r="C61" i="7" s="1"/>
  <c r="P60" i="7"/>
  <c r="C60" i="7"/>
  <c r="C91" i="7" s="1"/>
  <c r="P59" i="7"/>
  <c r="C59" i="7"/>
  <c r="C90" i="7" s="1"/>
  <c r="P58" i="7"/>
  <c r="C58" i="7" s="1"/>
  <c r="C89" i="7" s="1"/>
  <c r="C57" i="7"/>
  <c r="C56" i="7"/>
  <c r="P55" i="7"/>
  <c r="C55" i="7" s="1"/>
  <c r="C86" i="7" s="1"/>
  <c r="I86" i="7" s="1"/>
  <c r="P54" i="7"/>
  <c r="C54" i="7" s="1"/>
  <c r="C85" i="7" s="1"/>
  <c r="P53" i="7"/>
  <c r="C53" i="7" s="1"/>
  <c r="C84" i="7" s="1"/>
  <c r="P52" i="7"/>
  <c r="C52" i="7" s="1"/>
  <c r="C83" i="7" s="1"/>
  <c r="P51" i="7"/>
  <c r="C51" i="7"/>
  <c r="C82" i="7" s="1"/>
  <c r="P50" i="7"/>
  <c r="C50" i="7" s="1"/>
  <c r="C81" i="7" s="1"/>
  <c r="I81" i="7" s="1"/>
  <c r="P49" i="7"/>
  <c r="C49" i="7" s="1"/>
  <c r="C80" i="7" s="1"/>
  <c r="P48" i="7"/>
  <c r="C48" i="7" s="1"/>
  <c r="P47" i="7"/>
  <c r="C47" i="7" s="1"/>
  <c r="C78" i="7" s="1"/>
  <c r="P46" i="7"/>
  <c r="C46" i="7"/>
  <c r="C77" i="7" s="1"/>
  <c r="P45" i="7"/>
  <c r="C45" i="7" s="1"/>
  <c r="P44" i="7"/>
  <c r="C44" i="7" s="1"/>
  <c r="P43" i="7"/>
  <c r="C43" i="7" s="1"/>
  <c r="C74" i="7" s="1"/>
  <c r="I74" i="7" s="1"/>
  <c r="P42" i="7"/>
  <c r="C42" i="7" s="1"/>
  <c r="C73" i="7" s="1"/>
  <c r="P41" i="7"/>
  <c r="C41" i="7" s="1"/>
  <c r="P40" i="7"/>
  <c r="C40" i="7" s="1"/>
  <c r="P39" i="7"/>
  <c r="C39" i="7" s="1"/>
  <c r="C70" i="7" s="1"/>
  <c r="P38" i="7"/>
  <c r="C38" i="7" s="1"/>
  <c r="C69" i="7" s="1"/>
  <c r="P37" i="7"/>
  <c r="C37" i="7" s="1"/>
  <c r="C68" i="7" s="1"/>
  <c r="P36" i="7"/>
  <c r="C36" i="7" s="1"/>
  <c r="C67" i="7" s="1"/>
  <c r="P35" i="7"/>
  <c r="C35" i="7"/>
  <c r="C66" i="7" s="1"/>
  <c r="I66" i="7" s="1"/>
  <c r="P34" i="7"/>
  <c r="C34" i="7" s="1"/>
  <c r="C65" i="7" s="1"/>
  <c r="I65" i="7" s="1"/>
  <c r="P33" i="7"/>
  <c r="C33" i="7" s="1"/>
  <c r="C64" i="7" s="1"/>
  <c r="I64" i="7" s="1"/>
  <c r="N91" i="6"/>
  <c r="L91" i="6"/>
  <c r="P91" i="6" s="1"/>
  <c r="N90" i="6"/>
  <c r="P90" i="6" s="1"/>
  <c r="L90" i="6"/>
  <c r="P89" i="6"/>
  <c r="N89" i="6"/>
  <c r="L89" i="6"/>
  <c r="N88" i="6"/>
  <c r="P88" i="6" s="1"/>
  <c r="L88" i="6"/>
  <c r="L87" i="6"/>
  <c r="P87" i="6" s="1"/>
  <c r="P86" i="6"/>
  <c r="L86" i="6"/>
  <c r="P85" i="6"/>
  <c r="L85" i="6"/>
  <c r="P84" i="6"/>
  <c r="L84" i="6"/>
  <c r="L83" i="6"/>
  <c r="P83" i="6" s="1"/>
  <c r="P82" i="6"/>
  <c r="L82" i="6"/>
  <c r="P81" i="6"/>
  <c r="L81" i="6"/>
  <c r="P80" i="6"/>
  <c r="L80" i="6"/>
  <c r="L79" i="6"/>
  <c r="P79" i="6" s="1"/>
  <c r="P78" i="6"/>
  <c r="L78" i="6"/>
  <c r="N77" i="6"/>
  <c r="L77" i="6"/>
  <c r="P77" i="6" s="1"/>
  <c r="P76" i="6"/>
  <c r="N76" i="6"/>
  <c r="L76" i="6"/>
  <c r="P75" i="6"/>
  <c r="L75" i="6"/>
  <c r="P74" i="6"/>
  <c r="L74" i="6"/>
  <c r="P73" i="6"/>
  <c r="L73" i="6"/>
  <c r="L72" i="6"/>
  <c r="P72" i="6" s="1"/>
  <c r="P71" i="6"/>
  <c r="L71" i="6"/>
  <c r="P70" i="6"/>
  <c r="L70" i="6"/>
  <c r="P69" i="6"/>
  <c r="L69" i="6"/>
  <c r="L68" i="6"/>
  <c r="P68" i="6" s="1"/>
  <c r="P67" i="6"/>
  <c r="L67" i="6"/>
  <c r="P66" i="6"/>
  <c r="L66" i="6"/>
  <c r="P65" i="6"/>
  <c r="L65" i="6"/>
  <c r="L64" i="6"/>
  <c r="P64" i="6" s="1"/>
  <c r="P63" i="6"/>
  <c r="L63" i="6"/>
  <c r="P62" i="6"/>
  <c r="L62" i="6"/>
  <c r="P61" i="6"/>
  <c r="L61" i="6"/>
  <c r="L60" i="6"/>
  <c r="P60" i="6" s="1"/>
  <c r="P59" i="6"/>
  <c r="L59" i="6"/>
  <c r="P58" i="6"/>
  <c r="L58" i="6"/>
  <c r="P57" i="6"/>
  <c r="L57" i="6"/>
  <c r="L56" i="6"/>
  <c r="P56" i="6" s="1"/>
  <c r="P55" i="6"/>
  <c r="L55" i="6"/>
  <c r="P54" i="6"/>
  <c r="L54" i="6"/>
  <c r="P53" i="6"/>
  <c r="L53" i="6"/>
  <c r="L52" i="6"/>
  <c r="P52" i="6" s="1"/>
  <c r="P51" i="6"/>
  <c r="L51" i="6"/>
  <c r="P50" i="6"/>
  <c r="L50" i="6"/>
  <c r="P49" i="6"/>
  <c r="L49" i="6"/>
  <c r="L48" i="6"/>
  <c r="P48" i="6" s="1"/>
  <c r="P47" i="6"/>
  <c r="L47" i="6"/>
  <c r="P46" i="6"/>
  <c r="L46" i="6"/>
  <c r="P45" i="6"/>
  <c r="L45" i="6"/>
  <c r="L44" i="6"/>
  <c r="P44" i="6" s="1"/>
  <c r="P43" i="6"/>
  <c r="L43" i="6"/>
  <c r="P42" i="6"/>
  <c r="L42" i="6"/>
  <c r="P41" i="6"/>
  <c r="L41" i="6"/>
  <c r="L40" i="6"/>
  <c r="P40" i="6" s="1"/>
  <c r="P39" i="6"/>
  <c r="L39" i="6"/>
  <c r="P38" i="6"/>
  <c r="L38" i="6"/>
  <c r="P37" i="6"/>
  <c r="L37" i="6"/>
  <c r="L36" i="6"/>
  <c r="P36" i="6" s="1"/>
  <c r="P35" i="6"/>
  <c r="L35" i="6"/>
  <c r="P34" i="6"/>
  <c r="L34" i="6"/>
  <c r="P33" i="6"/>
  <c r="L33" i="6"/>
  <c r="L32" i="6"/>
  <c r="P32" i="6" s="1"/>
  <c r="P31" i="6"/>
  <c r="L31" i="6"/>
  <c r="P30" i="6"/>
  <c r="L30" i="6"/>
  <c r="P29" i="6"/>
  <c r="L29" i="6"/>
  <c r="L28" i="6"/>
  <c r="P28" i="6" s="1"/>
  <c r="P27" i="6"/>
  <c r="L27" i="6"/>
  <c r="P26" i="6"/>
  <c r="L26" i="6"/>
  <c r="P25" i="6"/>
  <c r="L25" i="6"/>
  <c r="L24" i="6"/>
  <c r="P24" i="6" s="1"/>
  <c r="P23" i="6"/>
  <c r="L23" i="6"/>
  <c r="P22" i="6"/>
  <c r="L22" i="6"/>
  <c r="P21" i="6"/>
  <c r="L21" i="6"/>
  <c r="L20" i="6"/>
  <c r="P20" i="6" s="1"/>
  <c r="P19" i="6"/>
  <c r="L19" i="6"/>
  <c r="P18" i="6"/>
  <c r="L18" i="6"/>
  <c r="P17" i="6"/>
  <c r="L17" i="6"/>
  <c r="L16" i="6"/>
  <c r="P16" i="6" s="1"/>
  <c r="P15" i="6"/>
  <c r="L15" i="6"/>
  <c r="P14" i="6"/>
  <c r="L14" i="6"/>
  <c r="P13" i="6"/>
  <c r="L13" i="6"/>
  <c r="L12" i="6"/>
  <c r="P12" i="6" s="1"/>
  <c r="P11" i="6"/>
  <c r="L11" i="6"/>
  <c r="P10" i="6"/>
  <c r="L10" i="6"/>
  <c r="P9" i="6"/>
  <c r="L9" i="6"/>
  <c r="L8" i="6"/>
  <c r="P8" i="6" s="1"/>
  <c r="P7" i="6"/>
  <c r="L7" i="6"/>
  <c r="P6" i="6"/>
  <c r="L6" i="6"/>
  <c r="P5" i="6"/>
  <c r="L5" i="6"/>
  <c r="L4" i="6"/>
  <c r="P4" i="6" s="1"/>
  <c r="P3" i="6"/>
  <c r="L3" i="6"/>
  <c r="I74" i="9" l="1"/>
  <c r="I80" i="8"/>
  <c r="I73" i="8"/>
  <c r="I93" i="8"/>
  <c r="I90" i="8"/>
  <c r="I68" i="8"/>
  <c r="I78" i="8"/>
  <c r="I65" i="8"/>
  <c r="I71" i="8"/>
  <c r="I92" i="8"/>
  <c r="I70" i="8"/>
  <c r="I84" i="8"/>
  <c r="I76" i="8"/>
  <c r="I72" i="8"/>
  <c r="I81" i="8"/>
  <c r="I66" i="8"/>
  <c r="I86" i="8"/>
  <c r="I64" i="8"/>
  <c r="I70" i="7"/>
  <c r="I84" i="7"/>
  <c r="I91" i="7"/>
  <c r="I71" i="7"/>
  <c r="I78" i="7"/>
  <c r="I85" i="7"/>
  <c r="I73" i="7"/>
  <c r="I67" i="7"/>
  <c r="I68" i="7"/>
  <c r="I90" i="7"/>
  <c r="I77" i="7"/>
  <c r="I80" i="7"/>
  <c r="I82" i="7"/>
  <c r="I87" i="7"/>
  <c r="I69" i="7"/>
  <c r="I83" i="7"/>
  <c r="I76" i="7"/>
  <c r="I89" i="7"/>
  <c r="I87" i="10"/>
  <c r="I83" i="10"/>
  <c r="I90" i="10"/>
  <c r="I66" i="10"/>
  <c r="I71" i="10"/>
  <c r="I79" i="10"/>
  <c r="I75" i="10"/>
  <c r="I72" i="10"/>
  <c r="I85" i="10"/>
  <c r="I67" i="10"/>
  <c r="I74" i="10"/>
  <c r="I80" i="10"/>
  <c r="I64" i="10"/>
  <c r="I75" i="8"/>
  <c r="I79" i="8"/>
  <c r="I74" i="8"/>
  <c r="I91" i="8"/>
  <c r="D12" i="8"/>
  <c r="D23" i="8"/>
  <c r="I76" i="10"/>
  <c r="I89" i="10"/>
  <c r="I79" i="9"/>
  <c r="I77" i="9"/>
  <c r="I77" i="10"/>
  <c r="D27" i="8"/>
  <c r="I65" i="10"/>
  <c r="I84" i="10"/>
  <c r="I88" i="8"/>
  <c r="I82" i="8"/>
  <c r="I73" i="10"/>
  <c r="I92" i="10"/>
  <c r="D29" i="8"/>
  <c r="D25" i="8"/>
  <c r="D21" i="8"/>
  <c r="D17" i="8"/>
  <c r="D13" i="8"/>
  <c r="D9" i="8"/>
  <c r="D5" i="8"/>
  <c r="D30" i="8"/>
  <c r="D26" i="8"/>
  <c r="D22" i="8"/>
  <c r="D18" i="8"/>
  <c r="D14" i="8"/>
  <c r="D10" i="8"/>
  <c r="D6" i="8"/>
  <c r="D2" i="8"/>
  <c r="I93" i="10"/>
  <c r="I68" i="10"/>
  <c r="I81" i="10"/>
  <c r="D7" i="8"/>
  <c r="D3" i="8"/>
  <c r="D8" i="8"/>
  <c r="D19" i="8"/>
  <c r="D24" i="8"/>
  <c r="D31" i="8"/>
  <c r="I67" i="9"/>
  <c r="I83" i="9"/>
  <c r="I69" i="10"/>
  <c r="I88" i="10"/>
  <c r="E67" i="8"/>
  <c r="I67" i="8" s="1"/>
  <c r="E75" i="8"/>
  <c r="E83" i="8"/>
  <c r="I83" i="8" s="1"/>
  <c r="E89" i="8"/>
  <c r="I89" i="8" s="1"/>
  <c r="E69" i="8"/>
  <c r="I69" i="8" s="1"/>
  <c r="E77" i="8"/>
  <c r="I77" i="8" s="1"/>
  <c r="E85" i="8"/>
  <c r="I85" i="8" s="1"/>
  <c r="E88" i="8"/>
</calcChain>
</file>

<file path=xl/sharedStrings.xml><?xml version="1.0" encoding="utf-8"?>
<sst xmlns="http://schemas.openxmlformats.org/spreadsheetml/2006/main" count="17255" uniqueCount="487">
  <si>
    <t>Time:</t>
  </si>
  <si>
    <t>0.000000e+00,</t>
  </si>
  <si>
    <t>species</t>
  </si>
  <si>
    <t>MAK</t>
  </si>
  <si>
    <t>virgin</t>
  </si>
  <si>
    <t>biomass</t>
  </si>
  <si>
    <t>is</t>
  </si>
  <si>
    <t>t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</si>
  <si>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</si>
  <si>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</si>
  <si>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</si>
  <si>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</si>
  <si>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</si>
  <si>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</si>
  <si>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</si>
  <si>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</si>
  <si>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</si>
  <si>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</si>
  <si>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</si>
  <si>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</si>
  <si>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</si>
  <si>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</si>
  <si>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</si>
  <si>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</si>
  <si>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</si>
  <si>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</si>
  <si>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</si>
  <si>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</si>
  <si>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</si>
  <si>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</si>
  <si>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</si>
  <si>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</si>
  <si>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</si>
  <si>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</si>
  <si>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</si>
  <si>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</si>
  <si>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</si>
  <si>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</si>
  <si>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</si>
  <si>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</si>
  <si>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</si>
  <si>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</si>
  <si>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</si>
  <si>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</si>
  <si>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</si>
  <si>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</si>
  <si>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</si>
  <si>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</si>
  <si>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</si>
  <si>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</si>
  <si>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</si>
  <si>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</si>
  <si>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</si>
  <si>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</si>
  <si>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</si>
  <si>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</si>
  <si>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</si>
  <si>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</si>
  <si>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</si>
  <si>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</si>
  <si>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</si>
  <si>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</si>
  <si>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</si>
  <si>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</si>
  <si>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</si>
  <si>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</si>
  <si>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</si>
  <si>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</si>
  <si>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</si>
  <si>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</si>
  <si>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</si>
  <si>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</si>
  <si>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</si>
  <si>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</si>
  <si>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</si>
  <si>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</si>
  <si>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</si>
  <si>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</si>
  <si>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</si>
  <si>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</si>
  <si>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</si>
  <si>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</si>
  <si>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</si>
  <si>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</si>
  <si>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</si>
  <si>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</si>
  <si>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</si>
  <si>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</si>
  <si>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</si>
  <si>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</si>
  <si>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</si>
  <si>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</si>
  <si>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</si>
  <si>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</si>
  <si>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</si>
  <si>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DIN</t>
  </si>
  <si>
    <t>0.000000e+000,</t>
  </si>
  <si>
    <t>run</t>
  </si>
  <si>
    <t>target biomass</t>
  </si>
  <si>
    <t>to get target biomass</t>
  </si>
  <si>
    <t>scalingUsed</t>
  </si>
  <si>
    <t>b4scale</t>
  </si>
  <si>
    <t>use this scaling</t>
  </si>
  <si>
    <t>Source</t>
  </si>
  <si>
    <t>NEUS v1.0</t>
  </si>
  <si>
    <t>Slucey non-Q corrected biomass mean of first 5 years</t>
  </si>
  <si>
    <t>Slucey Q corrected biomass mean of first 5 years</t>
  </si>
  <si>
    <t>NEUS v 1.0</t>
  </si>
  <si>
    <t>NEUS v 1.0 33% of parent</t>
  </si>
  <si>
    <t>NEUS v1.0 47% parent</t>
  </si>
  <si>
    <t>NEUS v1.0 20% of parent</t>
  </si>
  <si>
    <t>Slucey non q-corrected mean of all years</t>
  </si>
  <si>
    <t>NEUS v1.0 50% parent</t>
  </si>
  <si>
    <t>NEUS v1.0 0.01% parent</t>
  </si>
  <si>
    <t>Slucey non-Q corrected biomass mean of all years</t>
  </si>
  <si>
    <t>NEUS v 1.0 40% of parent group</t>
  </si>
  <si>
    <t>NEUS v1.0 40% parent</t>
  </si>
  <si>
    <t>NEUS v1.0 20% parent</t>
  </si>
  <si>
    <t>NEUS v 1.0 80% of parent group</t>
  </si>
  <si>
    <t>NEUS v1.0 60% parent</t>
  </si>
  <si>
    <t>NEUS v 1.0 1% of parent group</t>
  </si>
  <si>
    <t>NEUS v1.0 40% of parent</t>
  </si>
  <si>
    <t>NEUS v1.0 5% parent</t>
  </si>
  <si>
    <t>NEUS v1.0 10 percent of parent</t>
  </si>
  <si>
    <t>NEUS v 1.0 85% of parent</t>
  </si>
  <si>
    <t>NEUS v1.0 10% parent</t>
  </si>
  <si>
    <t>NEUS v1.0 90% of parent</t>
  </si>
  <si>
    <t>Calculation based on proportion from v1.0 and biomass from COPEPOD based on displacement volume</t>
  </si>
  <si>
    <t>New value from chlorophyll biomass RM 2017</t>
  </si>
  <si>
    <t xml:space="preserve"> Northern_Shrimp_N1 =</t>
  </si>
  <si>
    <t xml:space="preserve"> Loligo_Squid_N1 =</t>
  </si>
  <si>
    <t>old</t>
  </si>
  <si>
    <t>FNSH_S1</t>
  </si>
  <si>
    <t xml:space="preserve">  _</t>
  </si>
  <si>
    <t xml:space="preserve"> _</t>
  </si>
  <si>
    <t>FNSH_S2</t>
  </si>
  <si>
    <t>FNSH_S3</t>
  </si>
  <si>
    <t>FNSH_S4</t>
  </si>
  <si>
    <t>stock boundary</t>
  </si>
  <si>
    <t>Winter</t>
  </si>
  <si>
    <t>Summer</t>
  </si>
  <si>
    <t>SOURCE</t>
  </si>
  <si>
    <t xml:space="preserve"> _ </t>
  </si>
  <si>
    <t>36th SAW Fig C19, p381</t>
  </si>
  <si>
    <t>BoxBioPct</t>
  </si>
  <si>
    <t>N_layers</t>
  </si>
  <si>
    <t>biomass(mg)/20/5.7*boxBioPctScalar/nCohorts/boxVol</t>
  </si>
  <si>
    <t>COPY INTO ALL RELEVANT CELLS</t>
  </si>
  <si>
    <t xml:space="preserve">  0,   _,  _,  _,   _,</t>
  </si>
  <si>
    <t>orig</t>
  </si>
  <si>
    <t>mod</t>
  </si>
  <si>
    <t xml:space="preserve"> _ ;</t>
  </si>
  <si>
    <t>51st SAW Fig B39, 2010</t>
  </si>
  <si>
    <t>biomass(mg)/20/5.7*boxBioPctScalar/2cohorts/boxVol</t>
  </si>
  <si>
    <t>NOTE divided by 2 for 2 cohorts (juv, adult) - use same vals for each</t>
  </si>
  <si>
    <t>Also now placing vals in only bottom layer, so no diding by nLayers</t>
  </si>
  <si>
    <t xml:space="preserve">  0,  _,  _,  _,   _,</t>
  </si>
  <si>
    <t>FROM</t>
  </si>
  <si>
    <t xml:space="preserve">  0,  _,  _,  _,  _ ;</t>
  </si>
  <si>
    <t>KEVIN</t>
  </si>
  <si>
    <t>fall</t>
  </si>
  <si>
    <t>NA</t>
  </si>
  <si>
    <t>spring</t>
  </si>
  <si>
    <t>OLD</t>
  </si>
  <si>
    <t>FLSQ_S4</t>
  </si>
  <si>
    <t>FLSQ_S3</t>
  </si>
  <si>
    <t>FLSQ_S2</t>
  </si>
  <si>
    <t>FLSQ_S1</t>
  </si>
  <si>
    <t>NEW</t>
  </si>
  <si>
    <t>double trawl suvey non_Q corrected timeseries mean (no reliable published values)</t>
  </si>
  <si>
    <t>FISQ_S1</t>
  </si>
  <si>
    <t>FISQ_S1juv</t>
  </si>
  <si>
    <t>FISQ_S2</t>
  </si>
  <si>
    <t>FISQ_S2juv</t>
  </si>
  <si>
    <t>FISQ_S3</t>
  </si>
  <si>
    <t>FISQ_S3juv</t>
  </si>
  <si>
    <t>FISQ_S4</t>
  </si>
  <si>
    <t>FISQ_S4juv</t>
  </si>
  <si>
    <t>s1</t>
  </si>
  <si>
    <t>s2</t>
  </si>
  <si>
    <t>s3</t>
  </si>
  <si>
    <t>s4</t>
  </si>
  <si>
    <t>(same for both adult and juvenile)</t>
  </si>
  <si>
    <t>order</t>
  </si>
  <si>
    <t>Code</t>
  </si>
  <si>
    <t>Checked Final</t>
  </si>
  <si>
    <t>Name</t>
  </si>
  <si>
    <t>Mackerel</t>
  </si>
  <si>
    <t>Herring</t>
  </si>
  <si>
    <t>White_Hake</t>
  </si>
  <si>
    <t>Bluefish</t>
  </si>
  <si>
    <t>Windowpane</t>
  </si>
  <si>
    <t>Summerflounder</t>
  </si>
  <si>
    <t>Winterflounder</t>
  </si>
  <si>
    <t>Witchflounder</t>
  </si>
  <si>
    <t>Fourspotflounder</t>
  </si>
  <si>
    <t>Halibut</t>
  </si>
  <si>
    <t>Plaice</t>
  </si>
  <si>
    <t>Other_Flatfish</t>
  </si>
  <si>
    <t>BluefinTuna</t>
  </si>
  <si>
    <t>Tunas</t>
  </si>
  <si>
    <t>Billfish</t>
  </si>
  <si>
    <t>Mesopelagic_Mig_Fish</t>
  </si>
  <si>
    <t>Butterfish</t>
  </si>
  <si>
    <t>Benthopelagic_Fish</t>
  </si>
  <si>
    <t>Anchovies</t>
  </si>
  <si>
    <t>Monkfish</t>
  </si>
  <si>
    <t>Menhaden</t>
  </si>
  <si>
    <t>Shallow_Demersal_Fish</t>
  </si>
  <si>
    <t>Cod</t>
  </si>
  <si>
    <t>Silver_Hake</t>
  </si>
  <si>
    <t>Offshore_Hake</t>
  </si>
  <si>
    <t>Pollock</t>
  </si>
  <si>
    <t>Red_Hake</t>
  </si>
  <si>
    <t>Black_Sea_Bass</t>
  </si>
  <si>
    <t>Scup</t>
  </si>
  <si>
    <t>Tilefish</t>
  </si>
  <si>
    <t>Redfish</t>
  </si>
  <si>
    <t>Ocean_Pout</t>
  </si>
  <si>
    <t>Atlantic_Salmon</t>
  </si>
  <si>
    <t>Drums_Croakers</t>
  </si>
  <si>
    <t>Striped_Bass</t>
  </si>
  <si>
    <t>Tautog</t>
  </si>
  <si>
    <t>Wolffish</t>
  </si>
  <si>
    <t>Atlantic_States_Demersals</t>
  </si>
  <si>
    <t>Misc_Demersal_Fish</t>
  </si>
  <si>
    <t>Haddock</t>
  </si>
  <si>
    <t>Yellowtail_Flounder</t>
  </si>
  <si>
    <t>Spiny_Dogfish</t>
  </si>
  <si>
    <t>Smooth_Dogfish</t>
  </si>
  <si>
    <t>Sandbar_Shark</t>
  </si>
  <si>
    <t>Demersal_Shark</t>
  </si>
  <si>
    <t>Blue_Shark</t>
  </si>
  <si>
    <t>Porbeagle_Shark</t>
  </si>
  <si>
    <t>Pelagic_Shark</t>
  </si>
  <si>
    <t>Winter_Skate</t>
  </si>
  <si>
    <t>Little_Skate</t>
  </si>
  <si>
    <t>Skate</t>
  </si>
  <si>
    <t>Seabird</t>
  </si>
  <si>
    <t>Pinniped</t>
  </si>
  <si>
    <t>Turtle</t>
  </si>
  <si>
    <t>Right_Whale</t>
  </si>
  <si>
    <t>Baleen_Whale</t>
  </si>
  <si>
    <t>Small_Whale</t>
  </si>
  <si>
    <t>Tooth_Whale</t>
  </si>
  <si>
    <t>Invasive_Species</t>
  </si>
  <si>
    <t>Loligo_Squid</t>
  </si>
  <si>
    <t>Illex_Squid</t>
  </si>
  <si>
    <t>Scallop</t>
  </si>
  <si>
    <t>Quahog</t>
  </si>
  <si>
    <t>Surf_Clam</t>
  </si>
  <si>
    <t>Filter_Other</t>
  </si>
  <si>
    <t>Benthic_grazer</t>
  </si>
  <si>
    <t>Lobster</t>
  </si>
  <si>
    <t>Red_Crab</t>
  </si>
  <si>
    <t>Macrobenth_Shallow</t>
  </si>
  <si>
    <t>Northern_Shrimp</t>
  </si>
  <si>
    <t>Other_Shrimp</t>
  </si>
  <si>
    <t>Carniv_Zoo</t>
  </si>
  <si>
    <t>Deposit_Feeder</t>
  </si>
  <si>
    <t>Macroalgae</t>
  </si>
  <si>
    <t>MicroPB</t>
  </si>
  <si>
    <t>SG</t>
  </si>
  <si>
    <t>Seagrass</t>
  </si>
  <si>
    <t>Benthic_Carniv</t>
  </si>
  <si>
    <t>Gelat_Zoo</t>
  </si>
  <si>
    <t>Diatom</t>
  </si>
  <si>
    <t>DinoFlag</t>
  </si>
  <si>
    <t>PicoPhytopl</t>
  </si>
  <si>
    <t>Zoo</t>
  </si>
  <si>
    <t>MicroZoo</t>
  </si>
  <si>
    <t>Pelag_Bact</t>
  </si>
  <si>
    <t>Sed_Bact</t>
  </si>
  <si>
    <t>Meiobenth</t>
  </si>
  <si>
    <t>Lab_Det</t>
  </si>
  <si>
    <t>Ref_Det</t>
  </si>
  <si>
    <t>Carrion</t>
  </si>
  <si>
    <t>from 8/14/2018</t>
  </si>
  <si>
    <t>previos biomass</t>
  </si>
  <si>
    <t>_</t>
  </si>
  <si>
    <t xml:space="preserve">  0, _, _, _, _,</t>
  </si>
  <si>
    <t xml:space="preserve">  0.000430393365812319, _, _, _, _,</t>
  </si>
  <si>
    <t xml:space="preserve">  5.82500070973159E-05, _, _, _, _,</t>
  </si>
  <si>
    <t xml:space="preserve">  0.000144499844223561, _, _, _, _,</t>
  </si>
  <si>
    <t xml:space="preserve">  0.00333949526261375, _, _, _, _,</t>
  </si>
  <si>
    <t xml:space="preserve">  0.000114153841966718, _, _, _, _,</t>
  </si>
  <si>
    <t xml:space="preserve">  0.00120100192820242, _, _, _, _,</t>
  </si>
  <si>
    <t xml:space="preserve">  0.00632947239780047, _, _, _, _,</t>
  </si>
  <si>
    <t xml:space="preserve">  0.000604089359925022, _, _, _, _,</t>
  </si>
  <si>
    <t xml:space="preserve">  0.000048799855510843, _, _, _, _,</t>
  </si>
  <si>
    <t xml:space="preserve">  0.000126325363054245, _, _, _, _,</t>
  </si>
  <si>
    <t xml:space="preserve">  9.64112739641647E-05, _, _, _, _,</t>
  </si>
  <si>
    <t xml:space="preserve">  0.00165764075916749, _, _, _, _,</t>
  </si>
  <si>
    <t xml:space="preserve">  0.000478783981045048, _, _, _, _,</t>
  </si>
  <si>
    <t xml:space="preserve">  0.00145282259143649, _, _, _, _,</t>
  </si>
  <si>
    <t xml:space="preserve">  0.000972333439276544, _, _, _, _,</t>
  </si>
  <si>
    <t xml:space="preserve">  1.53861342352259E-06, _, _, _, _,</t>
  </si>
  <si>
    <t xml:space="preserve">  0.00232913606603539, _, _, _, _,</t>
  </si>
  <si>
    <t xml:space="preserve">  0.00229898719071568, _, _, _, _,</t>
  </si>
  <si>
    <t xml:space="preserve">  0.0015162616439909, _, _, _, _,</t>
  </si>
  <si>
    <t xml:space="preserve">  0.00286400592999136, _, _, _, _,</t>
  </si>
  <si>
    <t xml:space="preserve">  0.00676834468203566, _, _, _, _,</t>
  </si>
  <si>
    <t xml:space="preserve">  0.00358453695180929, _, _, _, _,</t>
  </si>
  <si>
    <t xml:space="preserve">  0, _, _, _, _ ;</t>
  </si>
  <si>
    <t xml:space="preserve">  0.0305734022782892, _, _, _, _,</t>
  </si>
  <si>
    <t xml:space="preserve">  0.0211088271373986, _, _, _, _,</t>
  </si>
  <si>
    <t xml:space="preserve">  0.00855951665817174, _, _, _, _,</t>
  </si>
  <si>
    <t xml:space="preserve">  0.0144816674570812, _, _, _, _,</t>
  </si>
  <si>
    <t xml:space="preserve">  0.032490819899342, _, _, _, _,</t>
  </si>
  <si>
    <t xml:space="preserve">  0.0101889772248056, _, _, _, _,</t>
  </si>
  <si>
    <t xml:space="preserve">  0.0194002878280991, _, _, _, _,</t>
  </si>
  <si>
    <t xml:space="preserve">  0.018392655758024, _, _, _, _,</t>
  </si>
  <si>
    <t xml:space="preserve">  0.00797147150493803, _, _, _, _,</t>
  </si>
  <si>
    <t xml:space="preserve">  0.00690580792568152, _, _, _, _,</t>
  </si>
  <si>
    <t xml:space="preserve">  0.008533195441265, _, _, _, _,</t>
  </si>
  <si>
    <t xml:space="preserve">  0.0132839003797817, _, _, _, _,</t>
  </si>
  <si>
    <t xml:space="preserve">  0.127045644798631, _, _, _, _,</t>
  </si>
  <si>
    <t xml:space="preserve">  0.0611616925592116, _, _, _, _,</t>
  </si>
  <si>
    <t xml:space="preserve">  0.109180101112684, _, _, _, _,</t>
  </si>
  <si>
    <t xml:space="preserve">  0.0211079694146868, _, _, _, _,</t>
  </si>
  <si>
    <t xml:space="preserve">  0.0203480982370452, _, _, _, _,</t>
  </si>
  <si>
    <t xml:space="preserve">  0.0661614014489144, _, _, _, _,</t>
  </si>
  <si>
    <t xml:space="preserve">  0.0430379432071301, _, _, _, _,</t>
  </si>
  <si>
    <t xml:space="preserve">  0.0262156125187451, _, _, _, _,</t>
  </si>
  <si>
    <t xml:space="preserve">  0.0297018010163396, _, _, _, _,</t>
  </si>
  <si>
    <t xml:space="preserve">  0.0204002619830187, _, _, _, _,</t>
  </si>
  <si>
    <t xml:space="preserve">  0.0457151536127584, _, _, _, _,</t>
  </si>
  <si>
    <t xml:space="preserve">  0.0219755976652584, _, _, _, _,</t>
  </si>
  <si>
    <t xml:space="preserve">  0.0273041087951024, _, _, _, _,</t>
  </si>
  <si>
    <t xml:space="preserve">  0.0259104764920236, _, _, _, _,</t>
  </si>
  <si>
    <t xml:space="preserve">  0.0187008222925746, _, _, _, _,</t>
  </si>
  <si>
    <t>based on shinyrAtlantis distribtion changer - depth limit 120m remove boundary boxes</t>
  </si>
  <si>
    <t>double NSH biomas</t>
  </si>
  <si>
    <t>RunScalingUsed</t>
  </si>
  <si>
    <t>BioB4scale</t>
  </si>
  <si>
    <t>updatedScale</t>
  </si>
  <si>
    <t>unscaled</t>
  </si>
  <si>
    <t>scaled</t>
  </si>
  <si>
    <t>SCALAR</t>
  </si>
  <si>
    <t xml:space="preserve"> Redfish1_Nums =</t>
  </si>
  <si>
    <t>number of cohort 1 calc from scaled biomass</t>
  </si>
  <si>
    <t>proportion based on box biomass percent</t>
  </si>
  <si>
    <t xml:space="preserve">  9, _, _, _, _,</t>
  </si>
  <si>
    <t xml:space="preserve">  1139, _, _, _, _,</t>
  </si>
  <si>
    <t xml:space="preserve">  360, _, _, _, _,</t>
  </si>
  <si>
    <t xml:space="preserve">  1575, _, _, _, _,</t>
  </si>
  <si>
    <t xml:space="preserve">  1963, _, _, _, _,</t>
  </si>
  <si>
    <t xml:space="preserve">  73309, _, _, _, _,</t>
  </si>
  <si>
    <t xml:space="preserve">  6358, _, _, _, _,</t>
  </si>
  <si>
    <t xml:space="preserve">  225742, _, _, _, _,</t>
  </si>
  <si>
    <t xml:space="preserve">  307371, _, _, _, _,</t>
  </si>
  <si>
    <t xml:space="preserve">  94760, _, _, _, _,</t>
  </si>
  <si>
    <t xml:space="preserve">  13547, _, _, _, _,</t>
  </si>
  <si>
    <t xml:space="preserve">  31186, _, _, _, _,</t>
  </si>
  <si>
    <t xml:space="preserve">  48901, _, _, _, _,</t>
  </si>
  <si>
    <t xml:space="preserve">  270758, _, _, _, _,</t>
  </si>
  <si>
    <t xml:space="preserve">  96887, _, _, _, _,</t>
  </si>
  <si>
    <t xml:space="preserve">  53999, _, _, _, _,</t>
  </si>
  <si>
    <t xml:space="preserve">  224841, _, _, _, _,</t>
  </si>
  <si>
    <t xml:space="preserve">  271558, _, _, _, _,</t>
  </si>
  <si>
    <t xml:space="preserve">  81128, _, _, _, _,</t>
  </si>
  <si>
    <t xml:space="preserve">  58914, _, _, _, _,</t>
  </si>
  <si>
    <t>number of cohort 1 calc from scaled biomass (saved in Git/R/New_nums_N_init_RM20181018.xlsx)</t>
  </si>
  <si>
    <t>*0.6376282^9,0)</t>
  </si>
  <si>
    <t>cohort 1</t>
  </si>
  <si>
    <t>cohort 2</t>
  </si>
  <si>
    <t>cohort 3</t>
  </si>
  <si>
    <t>cohort 4</t>
  </si>
  <si>
    <t>cohort 10</t>
  </si>
  <si>
    <t>formula</t>
  </si>
  <si>
    <t>use for (copy and paste into init)</t>
  </si>
  <si>
    <t>ROUND(C33,0)</t>
  </si>
  <si>
    <t>ROUND(C33*0.6376282,0)</t>
  </si>
  <si>
    <t>ROUND(C33*0.6376282^2,0)</t>
  </si>
  <si>
    <t>ROUND(C33*0.6376282^3,0)</t>
  </si>
  <si>
    <t>ROUND(C35*0.6376282^9,0)</t>
  </si>
  <si>
    <t xml:space="preserve">  3929, _, _, _, _,</t>
  </si>
  <si>
    <t xml:space="preserve">  7858, _, _, _, _,</t>
  </si>
  <si>
    <t xml:space="preserve">  15716, _, _, _, _,</t>
  </si>
  <si>
    <t xml:space="preserve">  2505, _, _, _, _,</t>
  </si>
  <si>
    <t xml:space="preserve">  20041, _, _, _, _,</t>
  </si>
  <si>
    <t xml:space="preserve">  5010, _, _, _, _,</t>
  </si>
  <si>
    <t xml:space="preserve">  15031, _, _, _, _,</t>
  </si>
  <si>
    <t xml:space="preserve">  25052, _, _, _, _,</t>
  </si>
  <si>
    <t xml:space="preserve">  35072, _, _, _, _,</t>
  </si>
  <si>
    <t xml:space="preserve">  17536, _, _, _, _,</t>
  </si>
  <si>
    <t xml:space="preserve">  22547, _, _, _, _,</t>
  </si>
  <si>
    <t xml:space="preserve">  10021, _, _, _, _,</t>
  </si>
  <si>
    <t xml:space="preserve">  27503, _, _, _, _,</t>
  </si>
  <si>
    <t xml:space="preserve">  31432, _, _, _, _,</t>
  </si>
  <si>
    <t xml:space="preserve">  35361, _, _, _, _,</t>
  </si>
  <si>
    <t xml:space="preserve">  43219, _, _, _, _,</t>
  </si>
  <si>
    <t xml:space="preserve">  11787, _, _, _, _,</t>
  </si>
  <si>
    <t xml:space="preserve">  23574, _, _, _, _,</t>
  </si>
  <si>
    <t xml:space="preserve">  19645, _, _, _, _,</t>
  </si>
  <si>
    <t xml:space="preserve">  64, _, _, _, _,</t>
  </si>
  <si>
    <t xml:space="preserve">  327, _, _, _, _,</t>
  </si>
  <si>
    <t xml:space="preserve">  695, _, _, _, _,</t>
  </si>
  <si>
    <t xml:space="preserve">  2495, _, _, _, _,</t>
  </si>
  <si>
    <t xml:space="preserve">  245, _, _, _, _,</t>
  </si>
  <si>
    <t xml:space="preserve">  205, _, _, _, _,</t>
  </si>
  <si>
    <t xml:space="preserve">  41, _, _, _, _,</t>
  </si>
  <si>
    <t xml:space="preserve">  82, _, _, _, _,</t>
  </si>
  <si>
    <t xml:space="preserve">  18, _, _, _, _,</t>
  </si>
  <si>
    <t xml:space="preserve">  73, _, _, _, _,</t>
  </si>
  <si>
    <t xml:space="preserve">  156, _, _, _, _,</t>
  </si>
  <si>
    <t xml:space="preserve">  339, _, _, _, _,</t>
  </si>
  <si>
    <t xml:space="preserve">  266, _, _, _, _,</t>
  </si>
  <si>
    <t>COHORT 1 NUMS</t>
  </si>
  <si>
    <t>OLD FPLA_S2juv</t>
  </si>
  <si>
    <t>spr.stk.mn</t>
  </si>
  <si>
    <t>normalise</t>
  </si>
  <si>
    <t>combine striped and bay anchovy rasters, average</t>
  </si>
  <si>
    <t>fall.stk.mn</t>
  </si>
  <si>
    <t>int.stk.mn</t>
  </si>
  <si>
    <t>combine Rosette, smooth, thorny, barndoor, clearnose; stack and average KDE</t>
  </si>
  <si>
    <t>Skate1_Nums</t>
  </si>
  <si>
    <t>=</t>
  </si>
  <si>
    <t>_,</t>
  </si>
  <si>
    <t>;</t>
  </si>
  <si>
    <t>from Rminit_2018</t>
  </si>
  <si>
    <t>scalar from run file</t>
  </si>
  <si>
    <t>total nums cohrt 1</t>
  </si>
  <si>
    <t>new nums cohort 1</t>
  </si>
  <si>
    <t>Bluefish1_Nums</t>
  </si>
  <si>
    <t xml:space="preserve"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t>
  </si>
  <si>
    <t xml:space="preserve">  0, 0.0941, 0.2295, 0.1068, 0.0282, 0.0849, 0.1489, 0.0794, 0.0494, 0, 0, 0, 0, 0.1085, 0, 0.0703, 0, 0, 0, 0, 0, 0, 0, 0, 0, 0, 0, 0, 0, 0 ;</t>
  </si>
  <si>
    <t>CRD 06-25 p369</t>
  </si>
  <si>
    <t xml:space="preserve">  0, 0.163401316, 0.163401316, 0.163401316, 0.163401316, 0.163401316, 0.163401316, 0.163401316, 0.088379386, 0, 0, 0, 0, 0.088379386, 0, 0.088379386, 0, 0, 0, 0, 0, 0, 0, 0, 0, 0, 0, 0, 0, 0 ;</t>
  </si>
  <si>
    <t xml:space="preserve">  0, 0, 286.941609468405, 0, 0, 286.924976095042, 287.06406178004, 287.161741675816, 286.982344649134, 287.115928093719, 0, 0, 286.779016476727, 287.161104132294, 0, 287.192135890684, 0, 0, 0, 0, 0, 0, 0, 0, 0, 0, 0, 0, 0, 0 ;</t>
  </si>
  <si>
    <t>NOAA TM148</t>
  </si>
  <si>
    <t xml:space="preserve">  0, 67.1800620400568, 67.169624003467, 67.2106814919619, 67.1100631326957, 67.2183511878286, 67.2072937091949, 67.2188746729358, 67.1256052351668, 0, 0, 0, 0, 67.2066000827306, 0, 67.2090784058426, 0, 0, 0, 0, 0, 0, 0, 0, 0, 0, 0, 0, 0, 0 ;</t>
  </si>
  <si>
    <t>NOAA TM142</t>
  </si>
  <si>
    <t>Scalar, also used for XXX_cover</t>
  </si>
  <si>
    <t>SEE 'spring_invert_PA_scaled_Atl_boxes.xlsx' for biomass scaling</t>
  </si>
  <si>
    <t>Init_entry</t>
  </si>
  <si>
    <t>totalBiomass(mg)</t>
  </si>
  <si>
    <t>SPP</t>
  </si>
  <si>
    <t>VALUES SAVED HERE RM 20180823</t>
  </si>
  <si>
    <t>total NEUS biomass in mg</t>
  </si>
  <si>
    <t>(paste scalar here)</t>
  </si>
  <si>
    <t>XXX_N =</t>
  </si>
  <si>
    <t xml:space="preserve"> </t>
  </si>
  <si>
    <t xml:space="preserve"> Filter_Other_N =</t>
  </si>
  <si>
    <t>Box area (m2)</t>
  </si>
  <si>
    <t>newScalar</t>
  </si>
  <si>
    <t>mt</t>
  </si>
  <si>
    <t>mg</t>
  </si>
  <si>
    <t>wet weight</t>
  </si>
  <si>
    <t>median biomass over timeseries from 51st SAW Loligo (mt)</t>
  </si>
  <si>
    <t xml:space="preserve">  0.0180653577938049,  _,  _,  _,   _,</t>
  </si>
  <si>
    <t xml:space="preserve">  0.00211812464522296,  _,  _,  _,   _,</t>
  </si>
  <si>
    <t xml:space="preserve">  0.00179006973046051,  _,  _,  _,   _,</t>
  </si>
  <si>
    <t xml:space="preserve">  0.0416176196723218,  _,  _,  _,   _,</t>
  </si>
  <si>
    <t xml:space="preserve">  0.00294293695366016,  _,  _,  _,   _,</t>
  </si>
  <si>
    <t xml:space="preserve">  0.00458874163739009,  _,  _,  _,   _,</t>
  </si>
  <si>
    <t xml:space="preserve">  0.0125692209757725,  _,  _,  _,   _,</t>
  </si>
  <si>
    <t xml:space="preserve">  0.00782988562454365,  _,  _,  _,   _,</t>
  </si>
  <si>
    <t xml:space="preserve">  0.00167522077101705,  _,  _,  _,   _,</t>
  </si>
  <si>
    <t xml:space="preserve">  0.00317594145079732,  _,  _,  _,   _,</t>
  </si>
  <si>
    <t xml:space="preserve">  0.00101488489119947,  _,  _,  _,   _,</t>
  </si>
  <si>
    <t xml:space="preserve">  0.020698930824772,  _,  _,  _,   _,</t>
  </si>
  <si>
    <t xml:space="preserve">  0.00450189584504105,  _,  _,  _,   _,</t>
  </si>
  <si>
    <t xml:space="preserve">  0.00249448714040612,  _,  _,  _,   _,</t>
  </si>
  <si>
    <t xml:space="preserve">  0.00356139918741484,  _,  _,  _,   _,</t>
  </si>
  <si>
    <t xml:space="preserve">  0.00125501009684309,  _,  _,  _,   _,</t>
  </si>
  <si>
    <t xml:space="preserve">  0.00907473396083756,  _,  _,  _,   _,</t>
  </si>
  <si>
    <t xml:space="preserve">  0.00895726850798808,  _,  _,  _,   _,</t>
  </si>
  <si>
    <t xml:space="preserve">  0.00344672536433328,  _,  _,  _,   _,</t>
  </si>
  <si>
    <t xml:space="preserve">  0.00569795011794906,  _,  _,  _,   _,</t>
  </si>
  <si>
    <t xml:space="preserve">  0.0106365650386992,  _,  _,  _,   _,</t>
  </si>
  <si>
    <t xml:space="preserve">  0.00607766756097989,  _,  _,  _,   _,</t>
  </si>
  <si>
    <t>65th SAW</t>
  </si>
  <si>
    <t>sum</t>
  </si>
  <si>
    <t>MAB 1979 (mt)</t>
  </si>
  <si>
    <t>GBK1979 (mt)</t>
  </si>
  <si>
    <t>surplus production model in 1968</t>
  </si>
  <si>
    <t>double NSH</t>
  </si>
  <si>
    <t>36 SAW report surplus production model fo 1968 (mt), p381</t>
  </si>
  <si>
    <t>65 SAW sum GBK + MAB 1979 biomass (mt) p54</t>
  </si>
  <si>
    <t>51st SAW median timeseries 1974-2010 biomass (mt) p1</t>
  </si>
  <si>
    <t>Slucey Q corrected biomass time series mean</t>
  </si>
  <si>
    <t>Slucey non-Q corrected biomass mean of time series</t>
  </si>
  <si>
    <t>48th SAW efficiency corrected mean 1990-2006 p255</t>
  </si>
  <si>
    <t>61 SAW estimate mt whole biomass p90 T27</t>
  </si>
  <si>
    <t>na, catches ~ 30,000 mt/yr</t>
  </si>
  <si>
    <t>T D.7.1 48th SAW depths &lt; 320m estimate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</si>
</sst>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"/>
    <numFmt numFmtId="166" formatCode="0.0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</font>
    <font>
      <sz val="10"/>
      <color rgb="FF333333"/>
      <name val="Courier New"/>
      <family val="3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FFFFFF"/>
      <name val="Segoe UI"/>
      <family val="2"/>
      <charset val="1"/>
    </font>
    <font>
      <sz val="8"/>
      <color rgb="FFC5C8C6"/>
      <name val="Segoe UI"/>
      <family val="2"/>
      <charset val="1"/>
    </font>
    <font>
      <sz val="10"/>
      <color rgb="FFFF0000"/>
      <name val="Courier New"/>
      <family val="3"/>
    </font>
    <font>
      <sz val="10"/>
      <color rgb="FFC5C8C6"/>
      <name val="Lucida Console"/>
      <family val="3"/>
    </font>
    <font>
      <sz val="8"/>
      <color rgb="FFFF0000"/>
      <name val="Segoe U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333333"/>
      <name val="Courier New"/>
      <family val="3"/>
    </font>
    <font>
      <sz val="8"/>
      <color rgb="FFC5C8C6"/>
      <name val="Segoe UI"/>
      <family val="2"/>
    </font>
    <font>
      <sz val="1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4E5C68"/>
        <bgColor rgb="FF333399"/>
      </patternFill>
    </fill>
    <fill>
      <patternFill patternType="solid">
        <fgColor rgb="FF1D1F21"/>
        <bgColor rgb="FF0C1F3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33399"/>
      </patternFill>
    </fill>
    <fill>
      <patternFill patternType="solid">
        <fgColor rgb="FFFFFF00"/>
        <bgColor rgb="FF0C1F30"/>
      </patternFill>
    </fill>
    <fill>
      <patternFill patternType="solid">
        <fgColor rgb="FF1D1F21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rgb="FF0C1F30"/>
      </right>
      <top/>
      <bottom/>
      <diagonal/>
    </border>
  </borders>
  <cellStyleXfs count="4">
    <xf numFmtId="0" fontId="0" fillId="0" borderId="0"/>
    <xf numFmtId="0" fontId="3" fillId="2" borderId="0" applyBorder="0" applyProtection="0"/>
    <xf numFmtId="0" fontId="2" fillId="0" borderId="0"/>
    <xf numFmtId="0" fontId="1" fillId="0" borderId="0"/>
  </cellStyleXfs>
  <cellXfs count="50">
    <xf numFmtId="0" fontId="0" fillId="0" borderId="0" xfId="0"/>
    <xf numFmtId="0" fontId="0" fillId="3" borderId="0" xfId="0" applyFill="1"/>
    <xf numFmtId="11" fontId="0" fillId="0" borderId="0" xfId="0" applyNumberFormat="1"/>
    <xf numFmtId="164" fontId="0" fillId="0" borderId="0" xfId="0" applyNumberFormat="1"/>
    <xf numFmtId="0" fontId="3" fillId="2" borderId="0" xfId="1" applyFont="1" applyBorder="1" applyAlignment="1" applyProtection="1"/>
    <xf numFmtId="0" fontId="4" fillId="0" borderId="1" xfId="0" applyFont="1" applyBorder="1" applyAlignment="1">
      <alignment horizontal="left" vertical="center" indent="1"/>
    </xf>
    <xf numFmtId="0" fontId="5" fillId="0" borderId="0" xfId="0" applyFont="1"/>
    <xf numFmtId="0" fontId="6" fillId="0" borderId="0" xfId="0" applyFont="1"/>
    <xf numFmtId="11" fontId="0" fillId="3" borderId="0" xfId="0" applyNumberFormat="1" applyFont="1" applyFill="1"/>
    <xf numFmtId="11" fontId="0" fillId="0" borderId="2" xfId="0" applyNumberFormat="1" applyBorder="1"/>
    <xf numFmtId="0" fontId="0" fillId="0" borderId="3" xfId="0" applyFont="1" applyBorder="1"/>
    <xf numFmtId="0" fontId="0" fillId="0" borderId="4" xfId="0" applyFont="1" applyBorder="1"/>
    <xf numFmtId="0" fontId="7" fillId="4" borderId="5" xfId="0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/>
    </xf>
    <xf numFmtId="11" fontId="8" fillId="5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/>
    <xf numFmtId="0" fontId="0" fillId="6" borderId="0" xfId="0" applyFill="1"/>
    <xf numFmtId="16" fontId="0" fillId="6" borderId="0" xfId="0" applyNumberFormat="1" applyFill="1"/>
    <xf numFmtId="0" fontId="9" fillId="0" borderId="1" xfId="0" applyFont="1" applyBorder="1" applyAlignment="1">
      <alignment horizontal="left" vertical="center" indent="1"/>
    </xf>
    <xf numFmtId="0" fontId="6" fillId="3" borderId="0" xfId="0" applyFont="1" applyFill="1"/>
    <xf numFmtId="0" fontId="2" fillId="0" borderId="0" xfId="2"/>
    <xf numFmtId="0" fontId="0" fillId="0" borderId="0" xfId="0" applyFill="1"/>
    <xf numFmtId="164" fontId="0" fillId="0" borderId="0" xfId="0" applyNumberFormat="1" applyFill="1"/>
    <xf numFmtId="0" fontId="0" fillId="7" borderId="0" xfId="0" applyFill="1"/>
    <xf numFmtId="165" fontId="0" fillId="0" borderId="0" xfId="0" applyNumberFormat="1"/>
    <xf numFmtId="0" fontId="10" fillId="0" borderId="0" xfId="0" applyFont="1" applyAlignment="1">
      <alignment vertical="center"/>
    </xf>
    <xf numFmtId="4" fontId="0" fillId="0" borderId="0" xfId="0" applyNumberFormat="1"/>
    <xf numFmtId="11" fontId="6" fillId="0" borderId="0" xfId="0" applyNumberFormat="1" applyFont="1"/>
    <xf numFmtId="1" fontId="6" fillId="0" borderId="0" xfId="0" applyNumberFormat="1" applyFont="1"/>
    <xf numFmtId="4" fontId="0" fillId="7" borderId="0" xfId="0" applyNumberFormat="1" applyFill="1"/>
    <xf numFmtId="165" fontId="0" fillId="7" borderId="0" xfId="0" applyNumberFormat="1" applyFill="1"/>
    <xf numFmtId="2" fontId="0" fillId="7" borderId="0" xfId="0" applyNumberFormat="1" applyFill="1"/>
    <xf numFmtId="1" fontId="11" fillId="8" borderId="8" xfId="0" applyNumberFormat="1" applyFont="1" applyFill="1" applyBorder="1" applyAlignment="1">
      <alignment horizontal="center" vertical="center"/>
    </xf>
    <xf numFmtId="1" fontId="11" fillId="9" borderId="8" xfId="0" applyNumberFormat="1" applyFont="1" applyFill="1" applyBorder="1" applyAlignment="1">
      <alignment horizontal="center" vertical="center"/>
    </xf>
    <xf numFmtId="1" fontId="6" fillId="7" borderId="0" xfId="0" applyNumberFormat="1" applyFont="1" applyFill="1" applyAlignment="1">
      <alignment horizontal="center"/>
    </xf>
    <xf numFmtId="1" fontId="11" fillId="9" borderId="0" xfId="0" applyNumberFormat="1" applyFont="1" applyFill="1" applyBorder="1" applyAlignment="1">
      <alignment horizontal="center" vertical="center"/>
    </xf>
    <xf numFmtId="0" fontId="1" fillId="0" borderId="0" xfId="3"/>
    <xf numFmtId="2" fontId="1" fillId="0" borderId="0" xfId="3" applyNumberFormat="1"/>
    <xf numFmtId="11" fontId="1" fillId="0" borderId="0" xfId="3" applyNumberFormat="1"/>
    <xf numFmtId="0" fontId="12" fillId="0" borderId="0" xfId="3" applyFont="1"/>
    <xf numFmtId="0" fontId="13" fillId="0" borderId="0" xfId="3" applyFont="1"/>
    <xf numFmtId="0" fontId="14" fillId="0" borderId="1" xfId="3" applyFont="1" applyBorder="1" applyAlignment="1">
      <alignment horizontal="left" vertical="center" indent="1"/>
    </xf>
    <xf numFmtId="2" fontId="14" fillId="0" borderId="1" xfId="3" applyNumberFormat="1" applyFont="1" applyBorder="1" applyAlignment="1">
      <alignment horizontal="left" vertical="center" indent="1"/>
    </xf>
    <xf numFmtId="0" fontId="1" fillId="7" borderId="0" xfId="3" applyFill="1"/>
    <xf numFmtId="0" fontId="15" fillId="10" borderId="5" xfId="3" applyFont="1" applyFill="1" applyBorder="1" applyAlignment="1">
      <alignment horizontal="right" vertical="center"/>
    </xf>
    <xf numFmtId="166" fontId="0" fillId="0" borderId="0" xfId="0" applyNumberFormat="1"/>
    <xf numFmtId="0" fontId="16" fillId="7" borderId="0" xfId="0" applyFont="1" applyFill="1"/>
  </cellXfs>
  <cellStyles count="4">
    <cellStyle name="Explanatory Text" xfId="1" builtinId="53" customBuiltin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E5C68"/>
      <rgbColor rgb="FF969696"/>
      <rgbColor rgb="FF003366"/>
      <rgbColor rgb="FF339966"/>
      <rgbColor rgb="FF0C1F30"/>
      <rgbColor rgb="FF1D1F2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LSQ!$B$34:$B$55</c:f>
              <c:numCache>
                <c:formatCode>General</c:formatCode>
                <c:ptCount val="22"/>
                <c:pt idx="0">
                  <c:v>3.2298010206481167E-2</c:v>
                </c:pt>
                <c:pt idx="1">
                  <c:v>1.9156733730463334E-2</c:v>
                </c:pt>
                <c:pt idx="2">
                  <c:v>2.6507773960083164E-2</c:v>
                </c:pt>
                <c:pt idx="3">
                  <c:v>2.5999187325698864E-2</c:v>
                </c:pt>
                <c:pt idx="4">
                  <c:v>2.8574187358598367E-2</c:v>
                </c:pt>
                <c:pt idx="5">
                  <c:v>8.1028321301191572E-2</c:v>
                </c:pt>
                <c:pt idx="6">
                  <c:v>3.6393305989158964E-2</c:v>
                </c:pt>
                <c:pt idx="7">
                  <c:v>2.1730250740320797E-2</c:v>
                </c:pt>
                <c:pt idx="8">
                  <c:v>2.0457887658855617E-2</c:v>
                </c:pt>
                <c:pt idx="9">
                  <c:v>2.2193539018872763E-2</c:v>
                </c:pt>
                <c:pt idx="10">
                  <c:v>2.4899798870239964E-2</c:v>
                </c:pt>
                <c:pt idx="11">
                  <c:v>8.0463363750753761E-2</c:v>
                </c:pt>
                <c:pt idx="12">
                  <c:v>2.5774447827977567E-2</c:v>
                </c:pt>
                <c:pt idx="13">
                  <c:v>3.6092210717060466E-2</c:v>
                </c:pt>
                <c:pt idx="14">
                  <c:v>2.7501921985231263E-2</c:v>
                </c:pt>
                <c:pt idx="15">
                  <c:v>1.8329947167650195E-2</c:v>
                </c:pt>
                <c:pt idx="16">
                  <c:v>3.0912241549939164E-2</c:v>
                </c:pt>
                <c:pt idx="17">
                  <c:v>3.0912241549939164E-2</c:v>
                </c:pt>
                <c:pt idx="18">
                  <c:v>0.10032693045850767</c:v>
                </c:pt>
                <c:pt idx="19">
                  <c:v>0.10797625556186827</c:v>
                </c:pt>
                <c:pt idx="20">
                  <c:v>9.8849783643577965E-2</c:v>
                </c:pt>
                <c:pt idx="21">
                  <c:v>0.10362165962752996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4-42A2-A01B-3ACB14D4F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618992"/>
        <c:axId val="255618576"/>
      </c:barChart>
      <c:catAx>
        <c:axId val="25561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18576"/>
        <c:crosses val="autoZero"/>
        <c:auto val="1"/>
        <c:lblAlgn val="ctr"/>
        <c:lblOffset val="100"/>
        <c:noMultiLvlLbl val="0"/>
      </c:catAx>
      <c:valAx>
        <c:axId val="2556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1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43</xdr:row>
      <xdr:rowOff>0</xdr:rowOff>
    </xdr:from>
    <xdr:to>
      <xdr:col>25</xdr:col>
      <xdr:colOff>228600</xdr:colOff>
      <xdr:row>57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L1" zoomScaleNormal="100" workbookViewId="0">
      <selection activeCell="P35" sqref="P35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20544509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0.03</v>
      </c>
      <c r="C4" s="9">
        <f t="shared" si="0"/>
        <v>616335.27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616335.27</v>
      </c>
      <c r="R4" s="7" t="s">
        <v>154</v>
      </c>
    </row>
    <row r="5" spans="1:22" ht="15.75" thickBot="1" x14ac:dyDescent="0.3">
      <c r="A5">
        <v>2</v>
      </c>
      <c r="B5" s="27">
        <v>7.0000000000000007E-2</v>
      </c>
      <c r="C5" s="9">
        <f t="shared" si="0"/>
        <v>1438115.6300000001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1438115.6300000001</v>
      </c>
      <c r="R5" s="7" t="s">
        <v>155</v>
      </c>
    </row>
    <row r="6" spans="1:22" ht="15.75" thickBot="1" x14ac:dyDescent="0.3">
      <c r="A6">
        <v>3</v>
      </c>
      <c r="B6" s="27">
        <v>0.11</v>
      </c>
      <c r="C6" s="9">
        <f t="shared" si="0"/>
        <v>2259895.9900000002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2259895.9900000002</v>
      </c>
    </row>
    <row r="7" spans="1:22" ht="15.75" thickBot="1" x14ac:dyDescent="0.3">
      <c r="A7">
        <v>4</v>
      </c>
      <c r="B7" s="27">
        <v>0.04</v>
      </c>
      <c r="C7" s="9">
        <f t="shared" si="0"/>
        <v>821780.36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821780.36</v>
      </c>
    </row>
    <row r="8" spans="1:22" ht="15.75" thickBot="1" x14ac:dyDescent="0.3">
      <c r="A8">
        <v>5</v>
      </c>
      <c r="B8" s="27">
        <v>0.09</v>
      </c>
      <c r="C8" s="9">
        <f t="shared" si="0"/>
        <v>1849005.8099999998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1849005.8099999998</v>
      </c>
    </row>
    <row r="9" spans="1:22" ht="15.75" thickBot="1" x14ac:dyDescent="0.3">
      <c r="A9">
        <v>6</v>
      </c>
      <c r="B9" s="27">
        <v>0.09</v>
      </c>
      <c r="C9" s="9">
        <f t="shared" si="0"/>
        <v>1849005.8099999998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1849005.8099999998</v>
      </c>
    </row>
    <row r="10" spans="1:22" ht="15.75" thickBot="1" x14ac:dyDescent="0.3">
      <c r="A10">
        <v>7</v>
      </c>
      <c r="B10" s="27">
        <v>0.03</v>
      </c>
      <c r="C10" s="9">
        <f t="shared" si="0"/>
        <v>616335.27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616335.27</v>
      </c>
    </row>
    <row r="11" spans="1:22" ht="15.75" thickBot="1" x14ac:dyDescent="0.3">
      <c r="A11" s="1">
        <v>8</v>
      </c>
      <c r="B11" s="27">
        <v>0.03</v>
      </c>
      <c r="C11" s="9">
        <f t="shared" si="0"/>
        <v>616335.27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616335.27</v>
      </c>
    </row>
    <row r="12" spans="1:22" ht="15.75" thickBot="1" x14ac:dyDescent="0.3">
      <c r="A12">
        <v>9</v>
      </c>
      <c r="B12" s="27">
        <v>0.06</v>
      </c>
      <c r="C12" s="9">
        <f t="shared" si="0"/>
        <v>1232670.54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1232670.54</v>
      </c>
    </row>
    <row r="13" spans="1:22" ht="15.75" thickBot="1" x14ac:dyDescent="0.3">
      <c r="A13" s="1">
        <v>10</v>
      </c>
      <c r="B13" s="27">
        <v>0.01</v>
      </c>
      <c r="C13" s="9">
        <f t="shared" si="0"/>
        <v>205445.09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205445.09</v>
      </c>
    </row>
    <row r="14" spans="1:22" ht="15.75" thickBot="1" x14ac:dyDescent="0.3">
      <c r="A14" s="1">
        <v>11</v>
      </c>
      <c r="B14" s="27">
        <v>0.04</v>
      </c>
      <c r="C14" s="9">
        <f t="shared" si="0"/>
        <v>821780.36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821780.36</v>
      </c>
    </row>
    <row r="15" spans="1:22" ht="15.75" thickBot="1" x14ac:dyDescent="0.3">
      <c r="A15" s="1">
        <v>12</v>
      </c>
      <c r="B15" s="27">
        <v>0.08</v>
      </c>
      <c r="C15" s="9">
        <f t="shared" si="0"/>
        <v>1643560.72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1643560.72</v>
      </c>
    </row>
    <row r="16" spans="1:22" ht="15.75" thickBot="1" x14ac:dyDescent="0.3">
      <c r="A16" s="1">
        <v>13</v>
      </c>
      <c r="B16" s="27">
        <v>0.05</v>
      </c>
      <c r="C16" s="9">
        <f t="shared" si="0"/>
        <v>1027225.4500000001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1027225.4500000001</v>
      </c>
    </row>
    <row r="17" spans="1:21" ht="15.75" thickBot="1" x14ac:dyDescent="0.3">
      <c r="A17">
        <v>14</v>
      </c>
      <c r="B17" s="27">
        <v>0.05</v>
      </c>
      <c r="C17" s="9">
        <f t="shared" si="0"/>
        <v>1027225.4500000001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1027225.4500000001</v>
      </c>
    </row>
    <row r="18" spans="1:21" ht="15.75" thickBot="1" x14ac:dyDescent="0.3">
      <c r="A18">
        <v>15</v>
      </c>
      <c r="B18" s="27">
        <v>0.04</v>
      </c>
      <c r="C18" s="9">
        <f t="shared" si="0"/>
        <v>821780.36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821780.36</v>
      </c>
    </row>
    <row r="19" spans="1:21" ht="15.75" thickBot="1" x14ac:dyDescent="0.3">
      <c r="A19" s="1">
        <v>16</v>
      </c>
      <c r="B19" s="27">
        <v>0.01</v>
      </c>
      <c r="C19" s="9">
        <f t="shared" si="0"/>
        <v>205445.09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205445.09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0.01</v>
      </c>
      <c r="C21" s="9">
        <f t="shared" si="0"/>
        <v>205445.09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205445.09</v>
      </c>
    </row>
    <row r="22" spans="1:21" ht="15.75" thickBot="1" x14ac:dyDescent="0.3">
      <c r="A22" s="1">
        <v>19</v>
      </c>
      <c r="B22" s="27">
        <v>0.04</v>
      </c>
      <c r="C22" s="9">
        <f t="shared" si="0"/>
        <v>821780.36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821780.36</v>
      </c>
    </row>
    <row r="23" spans="1:21" ht="15.75" thickBot="1" x14ac:dyDescent="0.3">
      <c r="A23" s="1">
        <v>20</v>
      </c>
      <c r="B23" s="27">
        <v>0.06</v>
      </c>
      <c r="C23" s="9">
        <f t="shared" si="0"/>
        <v>1232670.54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1232670.54</v>
      </c>
    </row>
    <row r="24" spans="1:21" ht="15.75" thickBot="1" x14ac:dyDescent="0.3">
      <c r="A24" s="1">
        <v>21</v>
      </c>
      <c r="B24" s="27">
        <v>0.04</v>
      </c>
      <c r="C24" s="9">
        <f t="shared" si="0"/>
        <v>821780.36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821780.36</v>
      </c>
    </row>
    <row r="25" spans="1:21" ht="15.75" thickBot="1" x14ac:dyDescent="0.3">
      <c r="A25" s="1">
        <v>22</v>
      </c>
      <c r="B25" s="27">
        <v>0.02</v>
      </c>
      <c r="C25" s="9">
        <f t="shared" si="0"/>
        <v>410890.18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410890.18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616335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616335, _, _, _, _,</v>
      </c>
      <c r="J35" t="str">
        <f t="shared" ref="J35:J62" si="5">"  "&amp;ROUND(C35*0.637628,0)&amp;", "&amp;D35&amp;", "&amp;E35&amp;", "&amp;F35&amp;", "&amp;G35&amp;","</f>
        <v xml:space="preserve">  392992, _, _, _, _,</v>
      </c>
      <c r="K35" t="str">
        <f t="shared" ref="K35:K62" si="6">"  "&amp;ROUND(C35*0.637628^2,0)&amp;", "&amp;D35&amp;", "&amp;E35&amp;", "&amp;F35&amp;", "&amp;G35&amp;","</f>
        <v xml:space="preserve">  250583, _, _, _, _,</v>
      </c>
      <c r="L35" t="str">
        <f t="shared" ref="L35:L62" si="7">"  "&amp;ROUND(C35*0.637628^3,0)&amp;", "&amp;D35&amp;", "&amp;E35&amp;", "&amp;F35&amp;", "&amp;G35&amp;","</f>
        <v xml:space="preserve">  159779, _, _, _, _,</v>
      </c>
      <c r="M35" t="str">
        <f t="shared" ref="M35:M62" si="8">"  "&amp;ROUND(C35*0.637628^4,0)&amp;", "&amp;D35&amp;", "&amp;E35&amp;", "&amp;F35&amp;", "&amp;G35&amp;","</f>
        <v xml:space="preserve">  101879, _, _, _, _,</v>
      </c>
      <c r="N35" t="str">
        <f t="shared" ref="N35:N62" si="9">"  "&amp;ROUND(C35*0.637628^5,0)&amp;", "&amp;D35&amp;", "&amp;E35&amp;", "&amp;F35&amp;", "&amp;G35&amp;","</f>
        <v xml:space="preserve">  64961, _, _, _, _,</v>
      </c>
      <c r="O35" t="str">
        <f t="shared" ref="O35:O62" si="10">"  "&amp;ROUND(C35*0.637628^6,0)&amp;", "&amp;D35&amp;", "&amp;E35&amp;", "&amp;F35&amp;", "&amp;G35&amp;","</f>
        <v xml:space="preserve">  41421, _, _, _, _,</v>
      </c>
      <c r="P35" t="str">
        <f t="shared" ref="P35:P62" si="11">"  "&amp;ROUND(C35*0.637628^7,0)&amp;", "&amp;D35&amp;", "&amp;E35&amp;", "&amp;F35&amp;", "&amp;G35&amp;","</f>
        <v xml:space="preserve">  26411, _, _, _, _,</v>
      </c>
      <c r="Q35" t="str">
        <f t="shared" ref="Q35:Q62" si="12">"  "&amp;ROUND(C35*0.637628^8,0)&amp;", "&amp;D35&amp;", "&amp;E35&amp;", "&amp;F35&amp;", "&amp;G35&amp;","</f>
        <v xml:space="preserve">  16841, _, _, _, _,</v>
      </c>
      <c r="R35" t="str">
        <f t="shared" ref="R35:R62" si="13">"  "&amp;ROUND(C35*0.637628^9,0)&amp;", "&amp;D35&amp;", "&amp;E35&amp;", "&amp;F35&amp;", "&amp;G35&amp;","</f>
        <v xml:space="preserve">  10738, _, _, _, _,</v>
      </c>
    </row>
    <row r="36" spans="1:18" x14ac:dyDescent="0.25">
      <c r="C36" s="15">
        <f t="shared" si="4"/>
        <v>1438116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1438116, _, _, _, _,</v>
      </c>
      <c r="J36" t="str">
        <f t="shared" si="5"/>
        <v xml:space="preserve">  916983, _, _, _, _,</v>
      </c>
      <c r="K36" t="str">
        <f t="shared" si="6"/>
        <v xml:space="preserve">  584694, _, _, _, _,</v>
      </c>
      <c r="L36" t="str">
        <f t="shared" si="7"/>
        <v xml:space="preserve">  372817, _, _, _, _,</v>
      </c>
      <c r="M36" t="str">
        <f t="shared" si="8"/>
        <v xml:space="preserve">  237719, _, _, _, _,</v>
      </c>
      <c r="N36" t="str">
        <f t="shared" si="9"/>
        <v xml:space="preserve">  151576, _, _, _, _,</v>
      </c>
      <c r="O36" t="str">
        <f t="shared" si="10"/>
        <v xml:space="preserve">  96649, _, _, _, _,</v>
      </c>
      <c r="P36" t="str">
        <f t="shared" si="11"/>
        <v xml:space="preserve">  61626, _, _, _, _,</v>
      </c>
      <c r="Q36" t="str">
        <f t="shared" si="12"/>
        <v xml:space="preserve">  39295, _, _, _, _,</v>
      </c>
      <c r="R36" t="str">
        <f t="shared" si="13"/>
        <v xml:space="preserve">  25055, _, _, _, _,</v>
      </c>
    </row>
    <row r="37" spans="1:18" x14ac:dyDescent="0.25">
      <c r="C37" s="15">
        <f t="shared" si="4"/>
        <v>2259896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2259896, _, _, _, _,</v>
      </c>
      <c r="J37" t="str">
        <f t="shared" si="5"/>
        <v xml:space="preserve">  1440973, _, _, _, _,</v>
      </c>
      <c r="K37" t="str">
        <f t="shared" si="6"/>
        <v xml:space="preserve">  918805, _, _, _, _,</v>
      </c>
      <c r="L37" t="str">
        <f t="shared" si="7"/>
        <v xml:space="preserve">  585856, _, _, _, _,</v>
      </c>
      <c r="M37" t="str">
        <f t="shared" si="8"/>
        <v xml:space="preserve">  373558, _, _, _, _,</v>
      </c>
      <c r="N37" t="str">
        <f t="shared" si="9"/>
        <v xml:space="preserve">  238191, _, _, _, _,</v>
      </c>
      <c r="O37" t="str">
        <f t="shared" si="10"/>
        <v xml:space="preserve">  151877, _, _, _, _,</v>
      </c>
      <c r="P37" t="str">
        <f t="shared" si="11"/>
        <v xml:space="preserve">  96841, _, _, _, _,</v>
      </c>
      <c r="Q37" t="str">
        <f t="shared" si="12"/>
        <v xml:space="preserve">  61749, _, _, _, _,</v>
      </c>
      <c r="R37" t="str">
        <f t="shared" si="13"/>
        <v xml:space="preserve">  39373, _, _, _, _,</v>
      </c>
    </row>
    <row r="38" spans="1:18" x14ac:dyDescent="0.25">
      <c r="C38" s="15">
        <f t="shared" si="4"/>
        <v>821780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821780, _, _, _, _,</v>
      </c>
      <c r="J38" t="str">
        <f t="shared" si="5"/>
        <v xml:space="preserve">  523990, _, _, _, _,</v>
      </c>
      <c r="K38" t="str">
        <f t="shared" si="6"/>
        <v xml:space="preserve">  334111, _, _, _, _,</v>
      </c>
      <c r="L38" t="str">
        <f t="shared" si="7"/>
        <v xml:space="preserve">  213038, _, _, _, _,</v>
      </c>
      <c r="M38" t="str">
        <f t="shared" si="8"/>
        <v xml:space="preserve">  135839, _, _, _, _,</v>
      </c>
      <c r="N38" t="str">
        <f t="shared" si="9"/>
        <v xml:space="preserve">  86615, _, _, _, _,</v>
      </c>
      <c r="O38" t="str">
        <f t="shared" si="10"/>
        <v xml:space="preserve">  55228, _, _, _, _,</v>
      </c>
      <c r="P38" t="str">
        <f t="shared" si="11"/>
        <v xml:space="preserve">  35215, _, _, _, _,</v>
      </c>
      <c r="Q38" t="str">
        <f t="shared" si="12"/>
        <v xml:space="preserve">  22454, _, _, _, _,</v>
      </c>
      <c r="R38" t="str">
        <f t="shared" si="13"/>
        <v xml:space="preserve">  14317, _, _, _, _,</v>
      </c>
    </row>
    <row r="39" spans="1:18" x14ac:dyDescent="0.25">
      <c r="C39" s="15">
        <f t="shared" si="4"/>
        <v>1849006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1849006, _, _, _, _,</v>
      </c>
      <c r="J39" t="str">
        <f t="shared" si="5"/>
        <v xml:space="preserve">  1178978, _, _, _, _,</v>
      </c>
      <c r="K39" t="str">
        <f t="shared" si="6"/>
        <v xml:space="preserve">  751749, _, _, _, _,</v>
      </c>
      <c r="L39" t="str">
        <f t="shared" si="7"/>
        <v xml:space="preserve">  479336, _, _, _, _,</v>
      </c>
      <c r="M39" t="str">
        <f t="shared" si="8"/>
        <v xml:space="preserve">  305638, _, _, _, _,</v>
      </c>
      <c r="N39" t="str">
        <f t="shared" si="9"/>
        <v xml:space="preserve">  194884, _, _, _, _,</v>
      </c>
      <c r="O39" t="str">
        <f t="shared" si="10"/>
        <v xml:space="preserve">  124263, _, _, _, _,</v>
      </c>
      <c r="P39" t="str">
        <f t="shared" si="11"/>
        <v xml:space="preserve">  79234, _, _, _, _,</v>
      </c>
      <c r="Q39" t="str">
        <f t="shared" si="12"/>
        <v xml:space="preserve">  50522, _, _, _, _,</v>
      </c>
      <c r="R39" t="str">
        <f t="shared" si="13"/>
        <v xml:space="preserve">  32214, _, _, _, _,</v>
      </c>
    </row>
    <row r="40" spans="1:18" x14ac:dyDescent="0.25">
      <c r="C40" s="15">
        <f t="shared" si="4"/>
        <v>1849006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1849006, _, _, _, _,</v>
      </c>
      <c r="J40" t="str">
        <f t="shared" si="5"/>
        <v xml:space="preserve">  1178978, _, _, _, _,</v>
      </c>
      <c r="K40" t="str">
        <f t="shared" si="6"/>
        <v xml:space="preserve">  751749, _, _, _, _,</v>
      </c>
      <c r="L40" t="str">
        <f t="shared" si="7"/>
        <v xml:space="preserve">  479336, _, _, _, _,</v>
      </c>
      <c r="M40" t="str">
        <f t="shared" si="8"/>
        <v xml:space="preserve">  305638, _, _, _, _,</v>
      </c>
      <c r="N40" t="str">
        <f t="shared" si="9"/>
        <v xml:space="preserve">  194884, _, _, _, _,</v>
      </c>
      <c r="O40" t="str">
        <f t="shared" si="10"/>
        <v xml:space="preserve">  124263, _, _, _, _,</v>
      </c>
      <c r="P40" t="str">
        <f t="shared" si="11"/>
        <v xml:space="preserve">  79234, _, _, _, _,</v>
      </c>
      <c r="Q40" t="str">
        <f t="shared" si="12"/>
        <v xml:space="preserve">  50522, _, _, _, _,</v>
      </c>
      <c r="R40" t="str">
        <f t="shared" si="13"/>
        <v xml:space="preserve">  32214, _, _, _, _,</v>
      </c>
    </row>
    <row r="41" spans="1:18" x14ac:dyDescent="0.25">
      <c r="C41" s="15">
        <f t="shared" si="4"/>
        <v>616335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616335, _, _, _, _,</v>
      </c>
      <c r="J41" t="str">
        <f t="shared" si="5"/>
        <v xml:space="preserve">  392992, _, _, _, _,</v>
      </c>
      <c r="K41" t="str">
        <f t="shared" si="6"/>
        <v xml:space="preserve">  250583, _, _, _, _,</v>
      </c>
      <c r="L41" t="str">
        <f t="shared" si="7"/>
        <v xml:space="preserve">  159779, _, _, _, _,</v>
      </c>
      <c r="M41" t="str">
        <f t="shared" si="8"/>
        <v xml:space="preserve">  101879, _, _, _, _,</v>
      </c>
      <c r="N41" t="str">
        <f t="shared" si="9"/>
        <v xml:space="preserve">  64961, _, _, _, _,</v>
      </c>
      <c r="O41" t="str">
        <f t="shared" si="10"/>
        <v xml:space="preserve">  41421, _, _, _, _,</v>
      </c>
      <c r="P41" t="str">
        <f t="shared" si="11"/>
        <v xml:space="preserve">  26411, _, _, _, _,</v>
      </c>
      <c r="Q41" t="str">
        <f t="shared" si="12"/>
        <v xml:space="preserve">  16841, _, _, _, _,</v>
      </c>
      <c r="R41" t="str">
        <f t="shared" si="13"/>
        <v xml:space="preserve">  10738, _, _, _, _,</v>
      </c>
    </row>
    <row r="42" spans="1:18" x14ac:dyDescent="0.25">
      <c r="C42" s="15">
        <f t="shared" si="4"/>
        <v>616335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616335, _, _, _, _,</v>
      </c>
      <c r="J42" t="str">
        <f t="shared" si="5"/>
        <v xml:space="preserve">  392992, _, _, _, _,</v>
      </c>
      <c r="K42" t="str">
        <f t="shared" si="6"/>
        <v xml:space="preserve">  250583, _, _, _, _,</v>
      </c>
      <c r="L42" t="str">
        <f t="shared" si="7"/>
        <v xml:space="preserve">  159779, _, _, _, _,</v>
      </c>
      <c r="M42" t="str">
        <f t="shared" si="8"/>
        <v xml:space="preserve">  101879, _, _, _, _,</v>
      </c>
      <c r="N42" t="str">
        <f t="shared" si="9"/>
        <v xml:space="preserve">  64961, _, _, _, _,</v>
      </c>
      <c r="O42" t="str">
        <f t="shared" si="10"/>
        <v xml:space="preserve">  41421, _, _, _, _,</v>
      </c>
      <c r="P42" t="str">
        <f t="shared" si="11"/>
        <v xml:space="preserve">  26411, _, _, _, _,</v>
      </c>
      <c r="Q42" t="str">
        <f t="shared" si="12"/>
        <v xml:space="preserve">  16841, _, _, _, _,</v>
      </c>
      <c r="R42" t="str">
        <f t="shared" si="13"/>
        <v xml:space="preserve">  10738, _, _, _, _,</v>
      </c>
    </row>
    <row r="43" spans="1:18" x14ac:dyDescent="0.25">
      <c r="C43" s="15">
        <f t="shared" si="4"/>
        <v>1232671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1232671, _, _, _, _,</v>
      </c>
      <c r="J43" t="str">
        <f t="shared" si="5"/>
        <v xml:space="preserve">  785986, _, _, _, _,</v>
      </c>
      <c r="K43" t="str">
        <f t="shared" si="6"/>
        <v xml:space="preserve">  501166, _, _, _, _,</v>
      </c>
      <c r="L43" t="str">
        <f t="shared" si="7"/>
        <v xml:space="preserve">  319558, _, _, _, _,</v>
      </c>
      <c r="M43" t="str">
        <f t="shared" si="8"/>
        <v xml:space="preserve">  203759, _, _, _, _,</v>
      </c>
      <c r="N43" t="str">
        <f t="shared" si="9"/>
        <v xml:space="preserve">  129922, _, _, _, _,</v>
      </c>
      <c r="O43" t="str">
        <f t="shared" si="10"/>
        <v xml:space="preserve">  82842, _, _, _, _,</v>
      </c>
      <c r="P43" t="str">
        <f t="shared" si="11"/>
        <v xml:space="preserve">  52822, _, _, _, _,</v>
      </c>
      <c r="Q43" t="str">
        <f t="shared" si="12"/>
        <v xml:space="preserve">  33681, _, _, _, _,</v>
      </c>
      <c r="R43" t="str">
        <f t="shared" si="13"/>
        <v xml:space="preserve">  21476, _, _, _, _,</v>
      </c>
    </row>
    <row r="44" spans="1:18" x14ac:dyDescent="0.25">
      <c r="C44" s="15">
        <f t="shared" si="4"/>
        <v>205445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205445, _, _, _, _,</v>
      </c>
      <c r="J44" t="str">
        <f t="shared" si="5"/>
        <v xml:space="preserve">  130997, _, _, _, _,</v>
      </c>
      <c r="K44" t="str">
        <f t="shared" si="6"/>
        <v xml:space="preserve">  83528, _, _, _, _,</v>
      </c>
      <c r="L44" t="str">
        <f t="shared" si="7"/>
        <v xml:space="preserve">  53260, _, _, _, _,</v>
      </c>
      <c r="M44" t="str">
        <f t="shared" si="8"/>
        <v xml:space="preserve">  33960, _, _, _, _,</v>
      </c>
      <c r="N44" t="str">
        <f t="shared" si="9"/>
        <v xml:space="preserve">  21654, _, _, _, _,</v>
      </c>
      <c r="O44" t="str">
        <f t="shared" si="10"/>
        <v xml:space="preserve">  13807, _, _, _, _,</v>
      </c>
      <c r="P44" t="str">
        <f t="shared" si="11"/>
        <v xml:space="preserve">  8804, _, _, _, _,</v>
      </c>
      <c r="Q44" t="str">
        <f t="shared" si="12"/>
        <v xml:space="preserve">  5614, _, _, _, _,</v>
      </c>
      <c r="R44" t="str">
        <f t="shared" si="13"/>
        <v xml:space="preserve">  3579, _, _, _, _,</v>
      </c>
    </row>
    <row r="45" spans="1:18" x14ac:dyDescent="0.25">
      <c r="C45" s="15">
        <f t="shared" si="4"/>
        <v>821780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821780, _, _, _, _,</v>
      </c>
      <c r="J45" t="str">
        <f t="shared" si="5"/>
        <v xml:space="preserve">  523990, _, _, _, _,</v>
      </c>
      <c r="K45" t="str">
        <f t="shared" si="6"/>
        <v xml:space="preserve">  334111, _, _, _, _,</v>
      </c>
      <c r="L45" t="str">
        <f t="shared" si="7"/>
        <v xml:space="preserve">  213038, _, _, _, _,</v>
      </c>
      <c r="M45" t="str">
        <f t="shared" si="8"/>
        <v xml:space="preserve">  135839, _, _, _, _,</v>
      </c>
      <c r="N45" t="str">
        <f t="shared" si="9"/>
        <v xml:space="preserve">  86615, _, _, _, _,</v>
      </c>
      <c r="O45" t="str">
        <f t="shared" si="10"/>
        <v xml:space="preserve">  55228, _, _, _, _,</v>
      </c>
      <c r="P45" t="str">
        <f t="shared" si="11"/>
        <v xml:space="preserve">  35215, _, _, _, _,</v>
      </c>
      <c r="Q45" t="str">
        <f t="shared" si="12"/>
        <v xml:space="preserve">  22454, _, _, _, _,</v>
      </c>
      <c r="R45" t="str">
        <f t="shared" si="13"/>
        <v xml:space="preserve">  14317, _, _, _, _,</v>
      </c>
    </row>
    <row r="46" spans="1:18" x14ac:dyDescent="0.25">
      <c r="C46" s="15">
        <f t="shared" si="4"/>
        <v>1643561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1643561, _, _, _, _,</v>
      </c>
      <c r="J46" t="str">
        <f t="shared" si="5"/>
        <v xml:space="preserve">  1047981, _, _, _, _,</v>
      </c>
      <c r="K46" t="str">
        <f t="shared" si="6"/>
        <v xml:space="preserve">  668222, _, _, _, _,</v>
      </c>
      <c r="L46" t="str">
        <f t="shared" si="7"/>
        <v xml:space="preserve">  426077, _, _, _, _,</v>
      </c>
      <c r="M46" t="str">
        <f t="shared" si="8"/>
        <v xml:space="preserve">  271679, _, _, _, _,</v>
      </c>
      <c r="N46" t="str">
        <f t="shared" si="9"/>
        <v xml:space="preserve">  173230, _, _, _, _,</v>
      </c>
      <c r="O46" t="str">
        <f t="shared" si="10"/>
        <v xml:space="preserve">  110456, _, _, _, _,</v>
      </c>
      <c r="P46" t="str">
        <f t="shared" si="11"/>
        <v xml:space="preserve">  70430, _, _, _, _,</v>
      </c>
      <c r="Q46" t="str">
        <f t="shared" si="12"/>
        <v xml:space="preserve">  44908, _, _, _, _,</v>
      </c>
      <c r="R46" t="str">
        <f t="shared" si="13"/>
        <v xml:space="preserve">  28635, _, _, _, _,</v>
      </c>
    </row>
    <row r="47" spans="1:18" x14ac:dyDescent="0.25">
      <c r="C47" s="15">
        <f t="shared" si="4"/>
        <v>1027225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1027225, _, _, _, _,</v>
      </c>
      <c r="J47" t="str">
        <f t="shared" si="5"/>
        <v xml:space="preserve">  654987, _, _, _, _,</v>
      </c>
      <c r="K47" t="str">
        <f t="shared" si="6"/>
        <v xml:space="preserve">  417638, _, _, _, _,</v>
      </c>
      <c r="L47" t="str">
        <f t="shared" si="7"/>
        <v xml:space="preserve">  266298, _, _, _, _,</v>
      </c>
      <c r="M47" t="str">
        <f t="shared" si="8"/>
        <v xml:space="preserve">  169799, _, _, _, _,</v>
      </c>
      <c r="N47" t="str">
        <f t="shared" si="9"/>
        <v xml:space="preserve">  108269, _, _, _, _,</v>
      </c>
      <c r="O47" t="str">
        <f t="shared" si="10"/>
        <v xml:space="preserve">  69035, _, _, _, _,</v>
      </c>
      <c r="P47" t="str">
        <f t="shared" si="11"/>
        <v xml:space="preserve">  44019, _, _, _, _,</v>
      </c>
      <c r="Q47" t="str">
        <f t="shared" si="12"/>
        <v xml:space="preserve">  28068, _, _, _, _,</v>
      </c>
      <c r="R47" t="str">
        <f t="shared" si="13"/>
        <v xml:space="preserve">  17897, _, _, _, _,</v>
      </c>
    </row>
    <row r="48" spans="1:18" x14ac:dyDescent="0.25">
      <c r="C48" s="15">
        <f t="shared" si="4"/>
        <v>1027225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1027225, _, _, _, _,</v>
      </c>
      <c r="J48" t="str">
        <f t="shared" si="5"/>
        <v xml:space="preserve">  654987, _, _, _, _,</v>
      </c>
      <c r="K48" t="str">
        <f t="shared" si="6"/>
        <v xml:space="preserve">  417638, _, _, _, _,</v>
      </c>
      <c r="L48" t="str">
        <f t="shared" si="7"/>
        <v xml:space="preserve">  266298, _, _, _, _,</v>
      </c>
      <c r="M48" t="str">
        <f t="shared" si="8"/>
        <v xml:space="preserve">  169799, _, _, _, _,</v>
      </c>
      <c r="N48" t="str">
        <f t="shared" si="9"/>
        <v xml:space="preserve">  108269, _, _, _, _,</v>
      </c>
      <c r="O48" t="str">
        <f t="shared" si="10"/>
        <v xml:space="preserve">  69035, _, _, _, _,</v>
      </c>
      <c r="P48" t="str">
        <f t="shared" si="11"/>
        <v xml:space="preserve">  44019, _, _, _, _,</v>
      </c>
      <c r="Q48" t="str">
        <f t="shared" si="12"/>
        <v xml:space="preserve">  28068, _, _, _, _,</v>
      </c>
      <c r="R48" t="str">
        <f t="shared" si="13"/>
        <v xml:space="preserve">  17897, _, _, _, _,</v>
      </c>
    </row>
    <row r="49" spans="3:18" x14ac:dyDescent="0.25">
      <c r="C49" s="15">
        <f t="shared" si="4"/>
        <v>821780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821780, _, _, _, _,</v>
      </c>
      <c r="J49" t="str">
        <f t="shared" si="5"/>
        <v xml:space="preserve">  523990, _, _, _, _,</v>
      </c>
      <c r="K49" t="str">
        <f t="shared" si="6"/>
        <v xml:space="preserve">  334111, _, _, _, _,</v>
      </c>
      <c r="L49" t="str">
        <f t="shared" si="7"/>
        <v xml:space="preserve">  213038, _, _, _, _,</v>
      </c>
      <c r="M49" t="str">
        <f t="shared" si="8"/>
        <v xml:space="preserve">  135839, _, _, _, _,</v>
      </c>
      <c r="N49" t="str">
        <f t="shared" si="9"/>
        <v xml:space="preserve">  86615, _, _, _, _,</v>
      </c>
      <c r="O49" t="str">
        <f t="shared" si="10"/>
        <v xml:space="preserve">  55228, _, _, _, _,</v>
      </c>
      <c r="P49" t="str">
        <f t="shared" si="11"/>
        <v xml:space="preserve">  35215, _, _, _, _,</v>
      </c>
      <c r="Q49" t="str">
        <f t="shared" si="12"/>
        <v xml:space="preserve">  22454, _, _, _, _,</v>
      </c>
      <c r="R49" t="str">
        <f t="shared" si="13"/>
        <v xml:space="preserve">  14317, _, _, _, _,</v>
      </c>
    </row>
    <row r="50" spans="3:18" x14ac:dyDescent="0.25">
      <c r="C50" s="15">
        <f t="shared" si="4"/>
        <v>205445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205445, _, _, _, _,</v>
      </c>
      <c r="J50" t="str">
        <f t="shared" si="5"/>
        <v xml:space="preserve">  130997, _, _, _, _,</v>
      </c>
      <c r="K50" t="str">
        <f t="shared" si="6"/>
        <v xml:space="preserve">  83528, _, _, _, _,</v>
      </c>
      <c r="L50" t="str">
        <f t="shared" si="7"/>
        <v xml:space="preserve">  53260, _, _, _, _,</v>
      </c>
      <c r="M50" t="str">
        <f t="shared" si="8"/>
        <v xml:space="preserve">  33960, _, _, _, _,</v>
      </c>
      <c r="N50" t="str">
        <f t="shared" si="9"/>
        <v xml:space="preserve">  21654, _, _, _, _,</v>
      </c>
      <c r="O50" t="str">
        <f t="shared" si="10"/>
        <v xml:space="preserve">  13807, _, _, _, _,</v>
      </c>
      <c r="P50" t="str">
        <f t="shared" si="11"/>
        <v xml:space="preserve">  8804, _, _, _, _,</v>
      </c>
      <c r="Q50" t="str">
        <f t="shared" si="12"/>
        <v xml:space="preserve">  5614, _, _, _, _,</v>
      </c>
      <c r="R50" t="str">
        <f t="shared" si="13"/>
        <v xml:space="preserve">  3579,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205445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205445, _, _, _, _,</v>
      </c>
      <c r="J52" t="str">
        <f t="shared" si="5"/>
        <v xml:space="preserve">  130997, _, _, _, _,</v>
      </c>
      <c r="K52" t="str">
        <f t="shared" si="6"/>
        <v xml:space="preserve">  83528, _, _, _, _,</v>
      </c>
      <c r="L52" t="str">
        <f t="shared" si="7"/>
        <v xml:space="preserve">  53260, _, _, _, _,</v>
      </c>
      <c r="M52" t="str">
        <f t="shared" si="8"/>
        <v xml:space="preserve">  33960, _, _, _, _,</v>
      </c>
      <c r="N52" t="str">
        <f t="shared" si="9"/>
        <v xml:space="preserve">  21654, _, _, _, _,</v>
      </c>
      <c r="O52" t="str">
        <f t="shared" si="10"/>
        <v xml:space="preserve">  13807, _, _, _, _,</v>
      </c>
      <c r="P52" t="str">
        <f t="shared" si="11"/>
        <v xml:space="preserve">  8804, _, _, _, _,</v>
      </c>
      <c r="Q52" t="str">
        <f t="shared" si="12"/>
        <v xml:space="preserve">  5614, _, _, _, _,</v>
      </c>
      <c r="R52" t="str">
        <f t="shared" si="13"/>
        <v xml:space="preserve">  3579, _, _, _, _,</v>
      </c>
    </row>
    <row r="53" spans="3:18" x14ac:dyDescent="0.25">
      <c r="C53" s="15">
        <f t="shared" si="4"/>
        <v>821780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821780, _, _, _, _,</v>
      </c>
      <c r="J53" t="str">
        <f t="shared" si="5"/>
        <v xml:space="preserve">  523990, _, _, _, _,</v>
      </c>
      <c r="K53" t="str">
        <f t="shared" si="6"/>
        <v xml:space="preserve">  334111, _, _, _, _,</v>
      </c>
      <c r="L53" t="str">
        <f t="shared" si="7"/>
        <v xml:space="preserve">  213038, _, _, _, _,</v>
      </c>
      <c r="M53" t="str">
        <f t="shared" si="8"/>
        <v xml:space="preserve">  135839, _, _, _, _,</v>
      </c>
      <c r="N53" t="str">
        <f t="shared" si="9"/>
        <v xml:space="preserve">  86615, _, _, _, _,</v>
      </c>
      <c r="O53" t="str">
        <f t="shared" si="10"/>
        <v xml:space="preserve">  55228, _, _, _, _,</v>
      </c>
      <c r="P53" t="str">
        <f t="shared" si="11"/>
        <v xml:space="preserve">  35215, _, _, _, _,</v>
      </c>
      <c r="Q53" t="str">
        <f t="shared" si="12"/>
        <v xml:space="preserve">  22454, _, _, _, _,</v>
      </c>
      <c r="R53" t="str">
        <f t="shared" si="13"/>
        <v xml:space="preserve">  14317, _, _, _, _,</v>
      </c>
    </row>
    <row r="54" spans="3:18" x14ac:dyDescent="0.25">
      <c r="C54" s="15">
        <f t="shared" si="4"/>
        <v>1232671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1232671, _, _, _, _,</v>
      </c>
      <c r="J54" t="str">
        <f t="shared" si="5"/>
        <v xml:space="preserve">  785986, _, _, _, _,</v>
      </c>
      <c r="K54" t="str">
        <f t="shared" si="6"/>
        <v xml:space="preserve">  501166, _, _, _, _,</v>
      </c>
      <c r="L54" t="str">
        <f t="shared" si="7"/>
        <v xml:space="preserve">  319558, _, _, _, _,</v>
      </c>
      <c r="M54" t="str">
        <f t="shared" si="8"/>
        <v xml:space="preserve">  203759, _, _, _, _,</v>
      </c>
      <c r="N54" t="str">
        <f t="shared" si="9"/>
        <v xml:space="preserve">  129922, _, _, _, _,</v>
      </c>
      <c r="O54" t="str">
        <f t="shared" si="10"/>
        <v xml:space="preserve">  82842, _, _, _, _,</v>
      </c>
      <c r="P54" t="str">
        <f t="shared" si="11"/>
        <v xml:space="preserve">  52822, _, _, _, _,</v>
      </c>
      <c r="Q54" t="str">
        <f t="shared" si="12"/>
        <v xml:space="preserve">  33681, _, _, _, _,</v>
      </c>
      <c r="R54" t="str">
        <f t="shared" si="13"/>
        <v xml:space="preserve">  21476, _, _, _, _,</v>
      </c>
    </row>
    <row r="55" spans="3:18" x14ac:dyDescent="0.25">
      <c r="C55" s="15">
        <f t="shared" si="4"/>
        <v>821780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821780, _, _, _, _,</v>
      </c>
      <c r="J55" t="str">
        <f t="shared" si="5"/>
        <v xml:space="preserve">  523990, _, _, _, _,</v>
      </c>
      <c r="K55" t="str">
        <f t="shared" si="6"/>
        <v xml:space="preserve">  334111, _, _, _, _,</v>
      </c>
      <c r="L55" t="str">
        <f t="shared" si="7"/>
        <v xml:space="preserve">  213038, _, _, _, _,</v>
      </c>
      <c r="M55" t="str">
        <f t="shared" si="8"/>
        <v xml:space="preserve">  135839, _, _, _, _,</v>
      </c>
      <c r="N55" t="str">
        <f t="shared" si="9"/>
        <v xml:space="preserve">  86615, _, _, _, _,</v>
      </c>
      <c r="O55" t="str">
        <f t="shared" si="10"/>
        <v xml:space="preserve">  55228, _, _, _, _,</v>
      </c>
      <c r="P55" t="str">
        <f t="shared" si="11"/>
        <v xml:space="preserve">  35215, _, _, _, _,</v>
      </c>
      <c r="Q55" t="str">
        <f t="shared" si="12"/>
        <v xml:space="preserve">  22454, _, _, _, _,</v>
      </c>
      <c r="R55" t="str">
        <f t="shared" si="13"/>
        <v xml:space="preserve">  14317, _, _, _, _,</v>
      </c>
    </row>
    <row r="56" spans="3:18" x14ac:dyDescent="0.25">
      <c r="C56" s="15">
        <f t="shared" si="4"/>
        <v>410890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410890, _, _, _, _,</v>
      </c>
      <c r="J56" t="str">
        <f t="shared" si="5"/>
        <v xml:space="preserve">  261995, _, _, _, _,</v>
      </c>
      <c r="K56" t="str">
        <f t="shared" si="6"/>
        <v xml:space="preserve">  167055, _, _, _, _,</v>
      </c>
      <c r="L56" t="str">
        <f t="shared" si="7"/>
        <v xml:space="preserve">  106519, _, _, _, _,</v>
      </c>
      <c r="M56" t="str">
        <f t="shared" si="8"/>
        <v xml:space="preserve">  67920, _, _, _, _,</v>
      </c>
      <c r="N56" t="str">
        <f t="shared" si="9"/>
        <v xml:space="preserve">  43307, _, _, _, _,</v>
      </c>
      <c r="O56" t="str">
        <f t="shared" si="10"/>
        <v xml:space="preserve">  27614, _, _, _, _,</v>
      </c>
      <c r="P56" t="str">
        <f t="shared" si="11"/>
        <v xml:space="preserve">  17607, _, _, _, _,</v>
      </c>
      <c r="Q56" t="str">
        <f t="shared" si="12"/>
        <v xml:space="preserve">  11227, _, _, _, _,</v>
      </c>
      <c r="R56" t="str">
        <f t="shared" si="13"/>
        <v xml:space="preserve">  7159,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0.03</v>
      </c>
      <c r="D66" s="27">
        <v>7.0000000000000007E-2</v>
      </c>
      <c r="E66" s="27">
        <v>0.11</v>
      </c>
      <c r="F66" s="27">
        <v>0.04</v>
      </c>
      <c r="G66" s="27">
        <v>0.09</v>
      </c>
      <c r="H66" s="27">
        <v>0.09</v>
      </c>
      <c r="I66" s="27">
        <v>0.03</v>
      </c>
      <c r="J66" s="27">
        <v>0.03</v>
      </c>
      <c r="K66" s="27">
        <v>0.06</v>
      </c>
      <c r="L66" s="27">
        <v>0.01</v>
      </c>
      <c r="M66" s="27">
        <v>0.04</v>
      </c>
      <c r="N66" s="27">
        <v>0.08</v>
      </c>
      <c r="O66" s="27">
        <v>0.05</v>
      </c>
      <c r="P66" s="27">
        <v>0.05</v>
      </c>
      <c r="Q66" s="27">
        <v>0.04</v>
      </c>
      <c r="R66" s="27">
        <v>0.01</v>
      </c>
      <c r="S66" s="27">
        <v>0</v>
      </c>
      <c r="T66" s="27">
        <v>0.01</v>
      </c>
      <c r="U66" s="27">
        <v>0.04</v>
      </c>
      <c r="V66" s="27">
        <v>0.06</v>
      </c>
      <c r="W66" s="27">
        <v>0.04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0.02</v>
      </c>
      <c r="D67" s="15">
        <v>0.04</v>
      </c>
      <c r="E67" s="15">
        <v>0.05</v>
      </c>
      <c r="F67" s="15">
        <v>0.04</v>
      </c>
      <c r="G67" s="15">
        <v>7.0000000000000007E-2</v>
      </c>
      <c r="H67" s="15">
        <v>0.08</v>
      </c>
      <c r="I67" s="15">
        <v>0.05</v>
      </c>
      <c r="J67" s="15">
        <v>0.05</v>
      </c>
      <c r="K67" s="15">
        <v>0.06</v>
      </c>
      <c r="L67" s="15">
        <v>0.04</v>
      </c>
      <c r="M67" s="15">
        <v>0.05</v>
      </c>
      <c r="N67" s="15">
        <v>0.08</v>
      </c>
      <c r="O67" s="15">
        <v>7.0000000000000007E-2</v>
      </c>
      <c r="P67" s="15">
        <v>0.04</v>
      </c>
      <c r="Q67" s="15">
        <v>0.03</v>
      </c>
      <c r="R67" s="15">
        <v>0.04</v>
      </c>
      <c r="S67" s="15">
        <v>0.02</v>
      </c>
      <c r="T67" s="15">
        <v>0.02</v>
      </c>
      <c r="U67" s="15">
        <v>0.04</v>
      </c>
      <c r="V67" s="15">
        <v>0.06</v>
      </c>
      <c r="W67" s="15">
        <v>0.03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0.01</v>
      </c>
      <c r="D68" s="29">
        <v>0.01</v>
      </c>
      <c r="E68" s="29">
        <v>0</v>
      </c>
      <c r="F68" s="29">
        <v>0.05</v>
      </c>
      <c r="G68" s="29">
        <v>0.06</v>
      </c>
      <c r="H68" s="29">
        <v>7.0000000000000007E-2</v>
      </c>
      <c r="I68" s="29">
        <v>7.0000000000000007E-2</v>
      </c>
      <c r="J68" s="29">
        <v>0.06</v>
      </c>
      <c r="K68" s="29">
        <v>7.0000000000000007E-2</v>
      </c>
      <c r="L68" s="29">
        <v>7.0000000000000007E-2</v>
      </c>
      <c r="M68" s="29">
        <v>7.0000000000000007E-2</v>
      </c>
      <c r="N68" s="29">
        <v>7.0000000000000007E-2</v>
      </c>
      <c r="O68" s="29">
        <v>0.09</v>
      </c>
      <c r="P68" s="29">
        <v>0.03</v>
      </c>
      <c r="Q68" s="29">
        <v>0.03</v>
      </c>
      <c r="R68" s="29">
        <v>0.06</v>
      </c>
      <c r="S68" s="29">
        <v>0.03</v>
      </c>
      <c r="T68" s="29">
        <v>0.03</v>
      </c>
      <c r="U68" s="29">
        <v>0.04</v>
      </c>
      <c r="V68" s="29">
        <v>0.05</v>
      </c>
      <c r="W68" s="29">
        <v>0.01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0.02</v>
      </c>
      <c r="D69" s="15">
        <v>0.04</v>
      </c>
      <c r="E69" s="15">
        <v>0.05</v>
      </c>
      <c r="F69" s="15">
        <v>0.04</v>
      </c>
      <c r="G69" s="15">
        <v>7.0000000000000007E-2</v>
      </c>
      <c r="H69" s="15">
        <v>0.08</v>
      </c>
      <c r="I69" s="15">
        <v>0.05</v>
      </c>
      <c r="J69" s="15">
        <v>0.05</v>
      </c>
      <c r="K69" s="15">
        <v>0.06</v>
      </c>
      <c r="L69" s="15">
        <v>0.04</v>
      </c>
      <c r="M69" s="15">
        <v>0.05</v>
      </c>
      <c r="N69" s="15">
        <v>0.08</v>
      </c>
      <c r="O69" s="15">
        <v>7.0000000000000007E-2</v>
      </c>
      <c r="P69" s="15">
        <v>0.04</v>
      </c>
      <c r="Q69" s="15">
        <v>0.03</v>
      </c>
      <c r="R69" s="15">
        <v>0.04</v>
      </c>
      <c r="S69" s="15">
        <v>0.02</v>
      </c>
      <c r="T69" s="15">
        <v>0.02</v>
      </c>
      <c r="U69" s="15">
        <v>0.04</v>
      </c>
      <c r="V69" s="15">
        <v>0.06</v>
      </c>
      <c r="W69" s="15">
        <v>0.03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9"/>
  <sheetViews>
    <sheetView topLeftCell="K49" zoomScaleNormal="100" workbookViewId="0">
      <selection activeCell="B69" sqref="B69:AE69"/>
    </sheetView>
  </sheetViews>
  <sheetFormatPr defaultRowHeight="15" x14ac:dyDescent="0.25"/>
  <cols>
    <col min="1" max="1" width="11.5703125" customWidth="1"/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4068808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0.02</v>
      </c>
      <c r="C4" s="9">
        <f t="shared" si="0"/>
        <v>81376.160000000003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81376.160000000003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203440.40000000002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203440.40000000002</v>
      </c>
      <c r="R5" s="7" t="s">
        <v>155</v>
      </c>
    </row>
    <row r="6" spans="1:22" ht="15.75" thickBot="1" x14ac:dyDescent="0.3">
      <c r="A6">
        <v>3</v>
      </c>
      <c r="B6" s="27">
        <v>0.11</v>
      </c>
      <c r="C6" s="9">
        <f t="shared" si="0"/>
        <v>447568.88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447568.88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0.01</v>
      </c>
      <c r="C8" s="9">
        <f t="shared" si="0"/>
        <v>40688.080000000002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40688.080000000002</v>
      </c>
    </row>
    <row r="9" spans="1:22" ht="15.75" thickBot="1" x14ac:dyDescent="0.3">
      <c r="A9">
        <v>6</v>
      </c>
      <c r="B9" s="27">
        <v>0.01</v>
      </c>
      <c r="C9" s="9">
        <f t="shared" si="0"/>
        <v>40688.080000000002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40688.080000000002</v>
      </c>
    </row>
    <row r="10" spans="1:22" ht="15.75" thickBot="1" x14ac:dyDescent="0.3">
      <c r="A10">
        <v>7</v>
      </c>
      <c r="B10" s="27">
        <v>0</v>
      </c>
      <c r="C10" s="9">
        <f t="shared" si="0"/>
        <v>0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0</v>
      </c>
    </row>
    <row r="11" spans="1:22" ht="15.75" thickBot="1" x14ac:dyDescent="0.3">
      <c r="A11" s="1">
        <v>8</v>
      </c>
      <c r="B11" s="27">
        <v>0.05</v>
      </c>
      <c r="C11" s="9">
        <f t="shared" si="0"/>
        <v>203440.40000000002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203440.40000000002</v>
      </c>
    </row>
    <row r="12" spans="1:22" ht="15.75" thickBot="1" x14ac:dyDescent="0.3">
      <c r="A12">
        <v>9</v>
      </c>
      <c r="B12" s="27">
        <v>0.04</v>
      </c>
      <c r="C12" s="9">
        <f t="shared" si="0"/>
        <v>162752.32000000001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162752.32000000001</v>
      </c>
    </row>
    <row r="13" spans="1:22" ht="15.75" thickBot="1" x14ac:dyDescent="0.3">
      <c r="A13" s="1">
        <v>10</v>
      </c>
      <c r="B13" s="27">
        <v>0.05</v>
      </c>
      <c r="C13" s="9">
        <f t="shared" si="0"/>
        <v>203440.40000000002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203440.40000000002</v>
      </c>
    </row>
    <row r="14" spans="1:22" ht="15.75" thickBot="1" x14ac:dyDescent="0.3">
      <c r="A14" s="1">
        <v>11</v>
      </c>
      <c r="B14" s="27">
        <v>0.09</v>
      </c>
      <c r="C14" s="9">
        <f t="shared" si="0"/>
        <v>366192.72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366192.72</v>
      </c>
    </row>
    <row r="15" spans="1:22" ht="15.75" thickBot="1" x14ac:dyDescent="0.3">
      <c r="A15" s="1">
        <v>12</v>
      </c>
      <c r="B15" s="27">
        <v>7.0000000000000007E-2</v>
      </c>
      <c r="C15" s="9">
        <f t="shared" si="0"/>
        <v>284816.56000000006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284816.56000000006</v>
      </c>
    </row>
    <row r="16" spans="1:22" ht="15.75" thickBot="1" x14ac:dyDescent="0.3">
      <c r="A16" s="1">
        <v>13</v>
      </c>
      <c r="B16" s="27">
        <v>0.03</v>
      </c>
      <c r="C16" s="9">
        <f t="shared" si="0"/>
        <v>122064.23999999999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122064.23999999999</v>
      </c>
    </row>
    <row r="17" spans="1:21" ht="15.75" thickBot="1" x14ac:dyDescent="0.3">
      <c r="A17">
        <v>14</v>
      </c>
      <c r="B17" s="27">
        <v>7.0000000000000007E-2</v>
      </c>
      <c r="C17" s="9">
        <f t="shared" si="0"/>
        <v>284816.56000000006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284816.56000000006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284816.56000000006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284816.56000000006</v>
      </c>
    </row>
    <row r="19" spans="1:21" ht="15.75" thickBot="1" x14ac:dyDescent="0.3">
      <c r="A19" s="1">
        <v>16</v>
      </c>
      <c r="B19" s="27">
        <v>0.06</v>
      </c>
      <c r="C19" s="9">
        <f t="shared" si="0"/>
        <v>244128.47999999998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244128.47999999998</v>
      </c>
    </row>
    <row r="20" spans="1:21" ht="15.75" thickBot="1" x14ac:dyDescent="0.3">
      <c r="A20" s="1">
        <v>17</v>
      </c>
      <c r="B20" s="27">
        <v>0.02</v>
      </c>
      <c r="C20" s="9">
        <f t="shared" si="0"/>
        <v>81376.160000000003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81376.160000000003</v>
      </c>
    </row>
    <row r="21" spans="1:21" ht="15.75" thickBot="1" x14ac:dyDescent="0.3">
      <c r="A21" s="1">
        <v>18</v>
      </c>
      <c r="B21" s="27">
        <v>0.03</v>
      </c>
      <c r="C21" s="9">
        <f t="shared" si="0"/>
        <v>122064.23999999999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122064.23999999999</v>
      </c>
    </row>
    <row r="22" spans="1:21" ht="15.75" thickBot="1" x14ac:dyDescent="0.3">
      <c r="A22" s="1">
        <v>19</v>
      </c>
      <c r="B22" s="27">
        <v>0.05</v>
      </c>
      <c r="C22" s="9">
        <f t="shared" si="0"/>
        <v>203440.40000000002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203440.40000000002</v>
      </c>
    </row>
    <row r="23" spans="1:21" ht="15.75" thickBot="1" x14ac:dyDescent="0.3">
      <c r="A23" s="1">
        <v>20</v>
      </c>
      <c r="B23" s="27">
        <v>0.08</v>
      </c>
      <c r="C23" s="9">
        <f t="shared" si="0"/>
        <v>325504.64000000001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325504.64000000001</v>
      </c>
    </row>
    <row r="24" spans="1:21" ht="15.75" thickBot="1" x14ac:dyDescent="0.3">
      <c r="A24" s="1">
        <v>21</v>
      </c>
      <c r="B24" s="27">
        <v>7.0000000000000007E-2</v>
      </c>
      <c r="C24" s="9">
        <f t="shared" si="0"/>
        <v>284816.56000000006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284816.56000000006</v>
      </c>
    </row>
    <row r="25" spans="1:21" ht="15.75" thickBot="1" x14ac:dyDescent="0.3">
      <c r="A25" s="1">
        <v>22</v>
      </c>
      <c r="B25" s="27">
        <v>0.02</v>
      </c>
      <c r="C25" s="9">
        <f t="shared" si="0"/>
        <v>81376.160000000003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81376.160000000003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81376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81376, _, _, _, _,</v>
      </c>
      <c r="J35" t="str">
        <f t="shared" ref="J35:J62" si="5">"  "&amp;ROUND(C35*0.637628,0)&amp;", "&amp;D35&amp;", "&amp;E35&amp;", "&amp;F35&amp;", "&amp;G35&amp;","</f>
        <v xml:space="preserve">  51888, _, _, _, _,</v>
      </c>
      <c r="K35" t="str">
        <f t="shared" ref="K35:K62" si="6">"  "&amp;ROUND(C35*0.637628^2,0)&amp;", "&amp;D35&amp;", "&amp;E35&amp;", "&amp;F35&amp;", "&amp;G35&amp;","</f>
        <v xml:space="preserve">  33085, _, _, _, _,</v>
      </c>
      <c r="L35" t="str">
        <f t="shared" ref="L35:L62" si="7">"  "&amp;ROUND(C35*0.637628^3,0)&amp;", "&amp;D35&amp;", "&amp;E35&amp;", "&amp;F35&amp;", "&amp;G35&amp;","</f>
        <v xml:space="preserve">  21096, _, _, _, _,</v>
      </c>
      <c r="M35" t="str">
        <f t="shared" ref="M35:M62" si="8">"  "&amp;ROUND(C35*0.637628^4,0)&amp;", "&amp;D35&amp;", "&amp;E35&amp;", "&amp;F35&amp;", "&amp;G35&amp;","</f>
        <v xml:space="preserve">  13451, _, _, _, _,</v>
      </c>
      <c r="N35" t="str">
        <f t="shared" ref="N35:N62" si="9">"  "&amp;ROUND(C35*0.637628^5,0)&amp;", "&amp;D35&amp;", "&amp;E35&amp;", "&amp;F35&amp;", "&amp;G35&amp;","</f>
        <v xml:space="preserve">  8577, _, _, _, _,</v>
      </c>
      <c r="O35" t="str">
        <f t="shared" ref="O35:O62" si="10">"  "&amp;ROUND(C35*0.637628^6,0)&amp;", "&amp;D35&amp;", "&amp;E35&amp;", "&amp;F35&amp;", "&amp;G35&amp;","</f>
        <v xml:space="preserve">  5469, _, _, _, _,</v>
      </c>
      <c r="P35" t="str">
        <f t="shared" ref="P35:P62" si="11">"  "&amp;ROUND(C35*0.637628^7,0)&amp;", "&amp;D35&amp;", "&amp;E35&amp;", "&amp;F35&amp;", "&amp;G35&amp;","</f>
        <v xml:space="preserve">  3487, _, _, _, _,</v>
      </c>
      <c r="Q35" t="str">
        <f t="shared" ref="Q35:Q62" si="12">"  "&amp;ROUND(C35*0.637628^8,0)&amp;", "&amp;D35&amp;", "&amp;E35&amp;", "&amp;F35&amp;", "&amp;G35&amp;","</f>
        <v xml:space="preserve">  2223, _, _, _, _,</v>
      </c>
      <c r="R35" t="str">
        <f t="shared" ref="R35:R62" si="13">"  "&amp;ROUND(C35*0.637628^9,0)&amp;", "&amp;D35&amp;", "&amp;E35&amp;", "&amp;F35&amp;", "&amp;G35&amp;","</f>
        <v xml:space="preserve">  1418, _, _, _, _,</v>
      </c>
    </row>
    <row r="36" spans="1:18" x14ac:dyDescent="0.25">
      <c r="C36" s="15">
        <f t="shared" si="4"/>
        <v>203440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203440, _, _, _, _,</v>
      </c>
      <c r="J36" t="str">
        <f t="shared" si="5"/>
        <v xml:space="preserve">  129719, _, _, _, _,</v>
      </c>
      <c r="K36" t="str">
        <f t="shared" si="6"/>
        <v xml:space="preserve">  82712, _, _, _, _,</v>
      </c>
      <c r="L36" t="str">
        <f t="shared" si="7"/>
        <v xml:space="preserve">  52740, _, _, _, _,</v>
      </c>
      <c r="M36" t="str">
        <f t="shared" si="8"/>
        <v xml:space="preserve">  33628, _, _, _, _,</v>
      </c>
      <c r="N36" t="str">
        <f t="shared" si="9"/>
        <v xml:space="preserve">  21442, _, _, _, _,</v>
      </c>
      <c r="O36" t="str">
        <f t="shared" si="10"/>
        <v xml:space="preserve">  13672, _, _, _, _,</v>
      </c>
      <c r="P36" t="str">
        <f t="shared" si="11"/>
        <v xml:space="preserve">  8718, _, _, _, _,</v>
      </c>
      <c r="Q36" t="str">
        <f t="shared" si="12"/>
        <v xml:space="preserve">  5559, _, _, _, _,</v>
      </c>
      <c r="R36" t="str">
        <f t="shared" si="13"/>
        <v xml:space="preserve">  3544, _, _, _, _,</v>
      </c>
    </row>
    <row r="37" spans="1:18" x14ac:dyDescent="0.25">
      <c r="C37" s="15">
        <f t="shared" si="4"/>
        <v>447569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447569, _, _, _, _,</v>
      </c>
      <c r="J37" t="str">
        <f t="shared" si="5"/>
        <v xml:space="preserve">  285383, _, _, _, _,</v>
      </c>
      <c r="K37" t="str">
        <f t="shared" si="6"/>
        <v xml:space="preserve">  181968, _, _, _, _,</v>
      </c>
      <c r="L37" t="str">
        <f t="shared" si="7"/>
        <v xml:space="preserve">  116028, _, _, _, _,</v>
      </c>
      <c r="M37" t="str">
        <f t="shared" si="8"/>
        <v xml:space="preserve">  73983, _, _, _, _,</v>
      </c>
      <c r="N37" t="str">
        <f t="shared" si="9"/>
        <v xml:space="preserve">  47173, _, _, _, _,</v>
      </c>
      <c r="O37" t="str">
        <f t="shared" si="10"/>
        <v xml:space="preserve">  30079, _, _, _, _,</v>
      </c>
      <c r="P37" t="str">
        <f t="shared" si="11"/>
        <v xml:space="preserve">  19179, _, _, _, _,</v>
      </c>
      <c r="Q37" t="str">
        <f t="shared" si="12"/>
        <v xml:space="preserve">  12229, _, _, _, _,</v>
      </c>
      <c r="R37" t="str">
        <f t="shared" si="13"/>
        <v xml:space="preserve">  7798,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40688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40688, _, _, _, _,</v>
      </c>
      <c r="J39" t="str">
        <f t="shared" si="5"/>
        <v xml:space="preserve">  25944, _, _, _, _,</v>
      </c>
      <c r="K39" t="str">
        <f t="shared" si="6"/>
        <v xml:space="preserve">  16542, _, _, _, _,</v>
      </c>
      <c r="L39" t="str">
        <f t="shared" si="7"/>
        <v xml:space="preserve">  10548, _, _, _, _,</v>
      </c>
      <c r="M39" t="str">
        <f t="shared" si="8"/>
        <v xml:space="preserve">  6726, _, _, _, _,</v>
      </c>
      <c r="N39" t="str">
        <f t="shared" si="9"/>
        <v xml:space="preserve">  4288, _, _, _, _,</v>
      </c>
      <c r="O39" t="str">
        <f t="shared" si="10"/>
        <v xml:space="preserve">  2734, _, _, _, _,</v>
      </c>
      <c r="P39" t="str">
        <f t="shared" si="11"/>
        <v xml:space="preserve">  1744, _, _, _, _,</v>
      </c>
      <c r="Q39" t="str">
        <f t="shared" si="12"/>
        <v xml:space="preserve">  1112, _, _, _, _,</v>
      </c>
      <c r="R39" t="str">
        <f t="shared" si="13"/>
        <v xml:space="preserve">  709, _, _, _, _,</v>
      </c>
    </row>
    <row r="40" spans="1:18" x14ac:dyDescent="0.25">
      <c r="C40" s="15">
        <f t="shared" si="4"/>
        <v>40688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40688, _, _, _, _,</v>
      </c>
      <c r="J40" t="str">
        <f t="shared" si="5"/>
        <v xml:space="preserve">  25944, _, _, _, _,</v>
      </c>
      <c r="K40" t="str">
        <f t="shared" si="6"/>
        <v xml:space="preserve">  16542, _, _, _, _,</v>
      </c>
      <c r="L40" t="str">
        <f t="shared" si="7"/>
        <v xml:space="preserve">  10548, _, _, _, _,</v>
      </c>
      <c r="M40" t="str">
        <f t="shared" si="8"/>
        <v xml:space="preserve">  6726, _, _, _, _,</v>
      </c>
      <c r="N40" t="str">
        <f t="shared" si="9"/>
        <v xml:space="preserve">  4288, _, _, _, _,</v>
      </c>
      <c r="O40" t="str">
        <f t="shared" si="10"/>
        <v xml:space="preserve">  2734, _, _, _, _,</v>
      </c>
      <c r="P40" t="str">
        <f t="shared" si="11"/>
        <v xml:space="preserve">  1744, _, _, _, _,</v>
      </c>
      <c r="Q40" t="str">
        <f t="shared" si="12"/>
        <v xml:space="preserve">  1112, _, _, _, _,</v>
      </c>
      <c r="R40" t="str">
        <f t="shared" si="13"/>
        <v xml:space="preserve">  709, _, _, _, _,</v>
      </c>
    </row>
    <row r="41" spans="1:18" x14ac:dyDescent="0.25">
      <c r="C41" s="15">
        <f t="shared" si="4"/>
        <v>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0, _, _, _, _,</v>
      </c>
      <c r="J41" t="str">
        <f t="shared" si="5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4"/>
        <v>203440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203440, _, _, _, _,</v>
      </c>
      <c r="J42" t="str">
        <f t="shared" si="5"/>
        <v xml:space="preserve">  129719, _, _, _, _,</v>
      </c>
      <c r="K42" t="str">
        <f t="shared" si="6"/>
        <v xml:space="preserve">  82712, _, _, _, _,</v>
      </c>
      <c r="L42" t="str">
        <f t="shared" si="7"/>
        <v xml:space="preserve">  52740, _, _, _, _,</v>
      </c>
      <c r="M42" t="str">
        <f t="shared" si="8"/>
        <v xml:space="preserve">  33628, _, _, _, _,</v>
      </c>
      <c r="N42" t="str">
        <f t="shared" si="9"/>
        <v xml:space="preserve">  21442, _, _, _, _,</v>
      </c>
      <c r="O42" t="str">
        <f t="shared" si="10"/>
        <v xml:space="preserve">  13672, _, _, _, _,</v>
      </c>
      <c r="P42" t="str">
        <f t="shared" si="11"/>
        <v xml:space="preserve">  8718, _, _, _, _,</v>
      </c>
      <c r="Q42" t="str">
        <f t="shared" si="12"/>
        <v xml:space="preserve">  5559, _, _, _, _,</v>
      </c>
      <c r="R42" t="str">
        <f t="shared" si="13"/>
        <v xml:space="preserve">  3544, _, _, _, _,</v>
      </c>
    </row>
    <row r="43" spans="1:18" x14ac:dyDescent="0.25">
      <c r="C43" s="15">
        <f t="shared" si="4"/>
        <v>162752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162752, _, _, _, _,</v>
      </c>
      <c r="J43" t="str">
        <f t="shared" si="5"/>
        <v xml:space="preserve">  103775, _, _, _, _,</v>
      </c>
      <c r="K43" t="str">
        <f t="shared" si="6"/>
        <v xml:space="preserve">  66170, _, _, _, _,</v>
      </c>
      <c r="L43" t="str">
        <f t="shared" si="7"/>
        <v xml:space="preserve">  42192, _, _, _, _,</v>
      </c>
      <c r="M43" t="str">
        <f t="shared" si="8"/>
        <v xml:space="preserve">  26903, _, _, _, _,</v>
      </c>
      <c r="N43" t="str">
        <f t="shared" si="9"/>
        <v xml:space="preserve">  17154, _, _, _, _,</v>
      </c>
      <c r="O43" t="str">
        <f t="shared" si="10"/>
        <v xml:space="preserve">  10938, _, _, _, _,</v>
      </c>
      <c r="P43" t="str">
        <f t="shared" si="11"/>
        <v xml:space="preserve">  6974, _, _, _, _,</v>
      </c>
      <c r="Q43" t="str">
        <f t="shared" si="12"/>
        <v xml:space="preserve">  4447, _, _, _, _,</v>
      </c>
      <c r="R43" t="str">
        <f t="shared" si="13"/>
        <v xml:space="preserve">  2836, _, _, _, _,</v>
      </c>
    </row>
    <row r="44" spans="1:18" x14ac:dyDescent="0.25">
      <c r="C44" s="15">
        <f t="shared" si="4"/>
        <v>203440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203440, _, _, _, _,</v>
      </c>
      <c r="J44" t="str">
        <f t="shared" si="5"/>
        <v xml:space="preserve">  129719, _, _, _, _,</v>
      </c>
      <c r="K44" t="str">
        <f t="shared" si="6"/>
        <v xml:space="preserve">  82712, _, _, _, _,</v>
      </c>
      <c r="L44" t="str">
        <f t="shared" si="7"/>
        <v xml:space="preserve">  52740, _, _, _, _,</v>
      </c>
      <c r="M44" t="str">
        <f t="shared" si="8"/>
        <v xml:space="preserve">  33628, _, _, _, _,</v>
      </c>
      <c r="N44" t="str">
        <f t="shared" si="9"/>
        <v xml:space="preserve">  21442, _, _, _, _,</v>
      </c>
      <c r="O44" t="str">
        <f t="shared" si="10"/>
        <v xml:space="preserve">  13672, _, _, _, _,</v>
      </c>
      <c r="P44" t="str">
        <f t="shared" si="11"/>
        <v xml:space="preserve">  8718, _, _, _, _,</v>
      </c>
      <c r="Q44" t="str">
        <f t="shared" si="12"/>
        <v xml:space="preserve">  5559, _, _, _, _,</v>
      </c>
      <c r="R44" t="str">
        <f t="shared" si="13"/>
        <v xml:space="preserve">  3544, _, _, _, _,</v>
      </c>
    </row>
    <row r="45" spans="1:18" x14ac:dyDescent="0.25">
      <c r="C45" s="15">
        <f t="shared" si="4"/>
        <v>366193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366193, _, _, _, _,</v>
      </c>
      <c r="J45" t="str">
        <f t="shared" si="5"/>
        <v xml:space="preserve">  233495, _, _, _, _,</v>
      </c>
      <c r="K45" t="str">
        <f t="shared" si="6"/>
        <v xml:space="preserve">  148883, _, _, _, _,</v>
      </c>
      <c r="L45" t="str">
        <f t="shared" si="7"/>
        <v xml:space="preserve">  94932, _, _, _, _,</v>
      </c>
      <c r="M45" t="str">
        <f t="shared" si="8"/>
        <v xml:space="preserve">  60531, _, _, _, _,</v>
      </c>
      <c r="N45" t="str">
        <f t="shared" si="9"/>
        <v xml:space="preserve">  38596, _, _, _, _,</v>
      </c>
      <c r="O45" t="str">
        <f t="shared" si="10"/>
        <v xml:space="preserve">  24610, _, _, _, _,</v>
      </c>
      <c r="P45" t="str">
        <f t="shared" si="11"/>
        <v xml:space="preserve">  15692, _, _, _, _,</v>
      </c>
      <c r="Q45" t="str">
        <f t="shared" si="12"/>
        <v xml:space="preserve">  10006, _, _, _, _,</v>
      </c>
      <c r="R45" t="str">
        <f t="shared" si="13"/>
        <v xml:space="preserve">  6380, _, _, _, _,</v>
      </c>
    </row>
    <row r="46" spans="1:18" x14ac:dyDescent="0.25">
      <c r="C46" s="15">
        <f t="shared" si="4"/>
        <v>284817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284817, _, _, _, _,</v>
      </c>
      <c r="J46" t="str">
        <f t="shared" si="5"/>
        <v xml:space="preserve">  181607, _, _, _, _,</v>
      </c>
      <c r="K46" t="str">
        <f t="shared" si="6"/>
        <v xml:space="preserve">  115798, _, _, _, _,</v>
      </c>
      <c r="L46" t="str">
        <f t="shared" si="7"/>
        <v xml:space="preserve">  73836, _, _, _, _,</v>
      </c>
      <c r="M46" t="str">
        <f t="shared" si="8"/>
        <v xml:space="preserve">  47080, _, _, _, _,</v>
      </c>
      <c r="N46" t="str">
        <f t="shared" si="9"/>
        <v xml:space="preserve">  30019, _, _, _, _,</v>
      </c>
      <c r="O46" t="str">
        <f t="shared" si="10"/>
        <v xml:space="preserve">  19141, _, _, _, _,</v>
      </c>
      <c r="P46" t="str">
        <f t="shared" si="11"/>
        <v xml:space="preserve">  12205, _, _, _, _,</v>
      </c>
      <c r="Q46" t="str">
        <f t="shared" si="12"/>
        <v xml:space="preserve">  7782, _, _, _, _,</v>
      </c>
      <c r="R46" t="str">
        <f t="shared" si="13"/>
        <v xml:space="preserve">  4962, _, _, _, _,</v>
      </c>
    </row>
    <row r="47" spans="1:18" x14ac:dyDescent="0.25">
      <c r="C47" s="15">
        <f t="shared" si="4"/>
        <v>122064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122064, _, _, _, _,</v>
      </c>
      <c r="J47" t="str">
        <f t="shared" si="5"/>
        <v xml:space="preserve">  77831, _, _, _, _,</v>
      </c>
      <c r="K47" t="str">
        <f t="shared" si="6"/>
        <v xml:space="preserve">  49627, _, _, _, _,</v>
      </c>
      <c r="L47" t="str">
        <f t="shared" si="7"/>
        <v xml:space="preserve">  31644, _, _, _, _,</v>
      </c>
      <c r="M47" t="str">
        <f t="shared" si="8"/>
        <v xml:space="preserve">  20177, _, _, _, _,</v>
      </c>
      <c r="N47" t="str">
        <f t="shared" si="9"/>
        <v xml:space="preserve">  12865, _, _, _, _,</v>
      </c>
      <c r="O47" t="str">
        <f t="shared" si="10"/>
        <v xml:space="preserve">  8203, _, _, _, _,</v>
      </c>
      <c r="P47" t="str">
        <f t="shared" si="11"/>
        <v xml:space="preserve">  5231, _, _, _, _,</v>
      </c>
      <c r="Q47" t="str">
        <f t="shared" si="12"/>
        <v xml:space="preserve">  3335, _, _, _, _,</v>
      </c>
      <c r="R47" t="str">
        <f t="shared" si="13"/>
        <v xml:space="preserve">  2127, _, _, _, _,</v>
      </c>
    </row>
    <row r="48" spans="1:18" x14ac:dyDescent="0.25">
      <c r="C48" s="15">
        <f t="shared" si="4"/>
        <v>284817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284817, _, _, _, _,</v>
      </c>
      <c r="J48" t="str">
        <f t="shared" si="5"/>
        <v xml:space="preserve">  181607, _, _, _, _,</v>
      </c>
      <c r="K48" t="str">
        <f t="shared" si="6"/>
        <v xml:space="preserve">  115798, _, _, _, _,</v>
      </c>
      <c r="L48" t="str">
        <f t="shared" si="7"/>
        <v xml:space="preserve">  73836, _, _, _, _,</v>
      </c>
      <c r="M48" t="str">
        <f t="shared" si="8"/>
        <v xml:space="preserve">  47080, _, _, _, _,</v>
      </c>
      <c r="N48" t="str">
        <f t="shared" si="9"/>
        <v xml:space="preserve">  30019, _, _, _, _,</v>
      </c>
      <c r="O48" t="str">
        <f t="shared" si="10"/>
        <v xml:space="preserve">  19141, _, _, _, _,</v>
      </c>
      <c r="P48" t="str">
        <f t="shared" si="11"/>
        <v xml:space="preserve">  12205, _, _, _, _,</v>
      </c>
      <c r="Q48" t="str">
        <f t="shared" si="12"/>
        <v xml:space="preserve">  7782, _, _, _, _,</v>
      </c>
      <c r="R48" t="str">
        <f t="shared" si="13"/>
        <v xml:space="preserve">  4962, _, _, _, _,</v>
      </c>
    </row>
    <row r="49" spans="3:18" x14ac:dyDescent="0.25">
      <c r="C49" s="15">
        <f t="shared" si="4"/>
        <v>284817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284817, _, _, _, _,</v>
      </c>
      <c r="J49" t="str">
        <f t="shared" si="5"/>
        <v xml:space="preserve">  181607, _, _, _, _,</v>
      </c>
      <c r="K49" t="str">
        <f t="shared" si="6"/>
        <v xml:space="preserve">  115798, _, _, _, _,</v>
      </c>
      <c r="L49" t="str">
        <f t="shared" si="7"/>
        <v xml:space="preserve">  73836, _, _, _, _,</v>
      </c>
      <c r="M49" t="str">
        <f t="shared" si="8"/>
        <v xml:space="preserve">  47080, _, _, _, _,</v>
      </c>
      <c r="N49" t="str">
        <f t="shared" si="9"/>
        <v xml:space="preserve">  30019, _, _, _, _,</v>
      </c>
      <c r="O49" t="str">
        <f t="shared" si="10"/>
        <v xml:space="preserve">  19141, _, _, _, _,</v>
      </c>
      <c r="P49" t="str">
        <f t="shared" si="11"/>
        <v xml:space="preserve">  12205, _, _, _, _,</v>
      </c>
      <c r="Q49" t="str">
        <f t="shared" si="12"/>
        <v xml:space="preserve">  7782, _, _, _, _,</v>
      </c>
      <c r="R49" t="str">
        <f t="shared" si="13"/>
        <v xml:space="preserve">  4962, _, _, _, _,</v>
      </c>
    </row>
    <row r="50" spans="3:18" x14ac:dyDescent="0.25">
      <c r="C50" s="15">
        <f t="shared" si="4"/>
        <v>244128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244128, _, _, _, _,</v>
      </c>
      <c r="J50" t="str">
        <f t="shared" si="5"/>
        <v xml:space="preserve">  155663, _, _, _, _,</v>
      </c>
      <c r="K50" t="str">
        <f t="shared" si="6"/>
        <v xml:space="preserve">  99255, _, _, _, _,</v>
      </c>
      <c r="L50" t="str">
        <f t="shared" si="7"/>
        <v xml:space="preserve">  63288, _, _, _, _,</v>
      </c>
      <c r="M50" t="str">
        <f t="shared" si="8"/>
        <v xml:space="preserve">  40354, _, _, _, _,</v>
      </c>
      <c r="N50" t="str">
        <f t="shared" si="9"/>
        <v xml:space="preserve">  25731, _, _, _, _,</v>
      </c>
      <c r="O50" t="str">
        <f t="shared" si="10"/>
        <v xml:space="preserve">  16407, _, _, _, _,</v>
      </c>
      <c r="P50" t="str">
        <f t="shared" si="11"/>
        <v xml:space="preserve">  10461, _, _, _, _,</v>
      </c>
      <c r="Q50" t="str">
        <f t="shared" si="12"/>
        <v xml:space="preserve">  6670, _, _, _, _,</v>
      </c>
      <c r="R50" t="str">
        <f t="shared" si="13"/>
        <v xml:space="preserve">  4253, _, _, _, _,</v>
      </c>
    </row>
    <row r="51" spans="3:18" x14ac:dyDescent="0.25">
      <c r="C51" s="15">
        <f t="shared" si="4"/>
        <v>81376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81376, _, _, _, _,</v>
      </c>
      <c r="J51" t="str">
        <f t="shared" si="5"/>
        <v xml:space="preserve">  51888, _, _, _, _,</v>
      </c>
      <c r="K51" t="str">
        <f t="shared" si="6"/>
        <v xml:space="preserve">  33085, _, _, _, _,</v>
      </c>
      <c r="L51" t="str">
        <f t="shared" si="7"/>
        <v xml:space="preserve">  21096, _, _, _, _,</v>
      </c>
      <c r="M51" t="str">
        <f t="shared" si="8"/>
        <v xml:space="preserve">  13451, _, _, _, _,</v>
      </c>
      <c r="N51" t="str">
        <f t="shared" si="9"/>
        <v xml:space="preserve">  8577, _, _, _, _,</v>
      </c>
      <c r="O51" t="str">
        <f t="shared" si="10"/>
        <v xml:space="preserve">  5469, _, _, _, _,</v>
      </c>
      <c r="P51" t="str">
        <f t="shared" si="11"/>
        <v xml:space="preserve">  3487, _, _, _, _,</v>
      </c>
      <c r="Q51" t="str">
        <f t="shared" si="12"/>
        <v xml:space="preserve">  2223, _, _, _, _,</v>
      </c>
      <c r="R51" t="str">
        <f t="shared" si="13"/>
        <v xml:space="preserve">  1418, _, _, _, _,</v>
      </c>
    </row>
    <row r="52" spans="3:18" x14ac:dyDescent="0.25">
      <c r="C52" s="15">
        <f t="shared" si="4"/>
        <v>122064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122064, _, _, _, _,</v>
      </c>
      <c r="J52" t="str">
        <f t="shared" si="5"/>
        <v xml:space="preserve">  77831, _, _, _, _,</v>
      </c>
      <c r="K52" t="str">
        <f t="shared" si="6"/>
        <v xml:space="preserve">  49627, _, _, _, _,</v>
      </c>
      <c r="L52" t="str">
        <f t="shared" si="7"/>
        <v xml:space="preserve">  31644, _, _, _, _,</v>
      </c>
      <c r="M52" t="str">
        <f t="shared" si="8"/>
        <v xml:space="preserve">  20177, _, _, _, _,</v>
      </c>
      <c r="N52" t="str">
        <f t="shared" si="9"/>
        <v xml:space="preserve">  12865, _, _, _, _,</v>
      </c>
      <c r="O52" t="str">
        <f t="shared" si="10"/>
        <v xml:space="preserve">  8203, _, _, _, _,</v>
      </c>
      <c r="P52" t="str">
        <f t="shared" si="11"/>
        <v xml:space="preserve">  5231, _, _, _, _,</v>
      </c>
      <c r="Q52" t="str">
        <f t="shared" si="12"/>
        <v xml:space="preserve">  3335, _, _, _, _,</v>
      </c>
      <c r="R52" t="str">
        <f t="shared" si="13"/>
        <v xml:space="preserve">  2127, _, _, _, _,</v>
      </c>
    </row>
    <row r="53" spans="3:18" x14ac:dyDescent="0.25">
      <c r="C53" s="15">
        <f t="shared" si="4"/>
        <v>203440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203440, _, _, _, _,</v>
      </c>
      <c r="J53" t="str">
        <f t="shared" si="5"/>
        <v xml:space="preserve">  129719, _, _, _, _,</v>
      </c>
      <c r="K53" t="str">
        <f t="shared" si="6"/>
        <v xml:space="preserve">  82712, _, _, _, _,</v>
      </c>
      <c r="L53" t="str">
        <f t="shared" si="7"/>
        <v xml:space="preserve">  52740, _, _, _, _,</v>
      </c>
      <c r="M53" t="str">
        <f t="shared" si="8"/>
        <v xml:space="preserve">  33628, _, _, _, _,</v>
      </c>
      <c r="N53" t="str">
        <f t="shared" si="9"/>
        <v xml:space="preserve">  21442, _, _, _, _,</v>
      </c>
      <c r="O53" t="str">
        <f t="shared" si="10"/>
        <v xml:space="preserve">  13672, _, _, _, _,</v>
      </c>
      <c r="P53" t="str">
        <f t="shared" si="11"/>
        <v xml:space="preserve">  8718, _, _, _, _,</v>
      </c>
      <c r="Q53" t="str">
        <f t="shared" si="12"/>
        <v xml:space="preserve">  5559, _, _, _, _,</v>
      </c>
      <c r="R53" t="str">
        <f t="shared" si="13"/>
        <v xml:space="preserve">  3544, _, _, _, _,</v>
      </c>
    </row>
    <row r="54" spans="3:18" x14ac:dyDescent="0.25">
      <c r="C54" s="15">
        <f t="shared" si="4"/>
        <v>325505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325505, _, _, _, _,</v>
      </c>
      <c r="J54" t="str">
        <f t="shared" si="5"/>
        <v xml:space="preserve">  207551, _, _, _, _,</v>
      </c>
      <c r="K54" t="str">
        <f t="shared" si="6"/>
        <v xml:space="preserve">  132340, _, _, _, _,</v>
      </c>
      <c r="L54" t="str">
        <f t="shared" si="7"/>
        <v xml:space="preserve">  84384, _, _, _, _,</v>
      </c>
      <c r="M54" t="str">
        <f t="shared" si="8"/>
        <v xml:space="preserve">  53806, _, _, _, _,</v>
      </c>
      <c r="N54" t="str">
        <f t="shared" si="9"/>
        <v xml:space="preserve">  34308, _, _, _, _,</v>
      </c>
      <c r="O54" t="str">
        <f t="shared" si="10"/>
        <v xml:space="preserve">  21876, _, _, _, _,</v>
      </c>
      <c r="P54" t="str">
        <f t="shared" si="11"/>
        <v xml:space="preserve">  13949, _, _, _, _,</v>
      </c>
      <c r="Q54" t="str">
        <f t="shared" si="12"/>
        <v xml:space="preserve">  8894, _, _, _, _,</v>
      </c>
      <c r="R54" t="str">
        <f t="shared" si="13"/>
        <v xml:space="preserve">  5671, _, _, _, _,</v>
      </c>
    </row>
    <row r="55" spans="3:18" x14ac:dyDescent="0.25">
      <c r="C55" s="15">
        <f t="shared" si="4"/>
        <v>284817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284817, _, _, _, _,</v>
      </c>
      <c r="J55" t="str">
        <f t="shared" si="5"/>
        <v xml:space="preserve">  181607, _, _, _, _,</v>
      </c>
      <c r="K55" t="str">
        <f t="shared" si="6"/>
        <v xml:space="preserve">  115798, _, _, _, _,</v>
      </c>
      <c r="L55" t="str">
        <f t="shared" si="7"/>
        <v xml:space="preserve">  73836, _, _, _, _,</v>
      </c>
      <c r="M55" t="str">
        <f t="shared" si="8"/>
        <v xml:space="preserve">  47080, _, _, _, _,</v>
      </c>
      <c r="N55" t="str">
        <f t="shared" si="9"/>
        <v xml:space="preserve">  30019, _, _, _, _,</v>
      </c>
      <c r="O55" t="str">
        <f t="shared" si="10"/>
        <v xml:space="preserve">  19141, _, _, _, _,</v>
      </c>
      <c r="P55" t="str">
        <f t="shared" si="11"/>
        <v xml:space="preserve">  12205, _, _, _, _,</v>
      </c>
      <c r="Q55" t="str">
        <f t="shared" si="12"/>
        <v xml:space="preserve">  7782, _, _, _, _,</v>
      </c>
      <c r="R55" t="str">
        <f t="shared" si="13"/>
        <v xml:space="preserve">  4962, _, _, _, _,</v>
      </c>
    </row>
    <row r="56" spans="3:18" x14ac:dyDescent="0.25">
      <c r="C56" s="15">
        <f t="shared" si="4"/>
        <v>81376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81376, _, _, _, _,</v>
      </c>
      <c r="J56" t="str">
        <f t="shared" si="5"/>
        <v xml:space="preserve">  51888, _, _, _, _,</v>
      </c>
      <c r="K56" t="str">
        <f t="shared" si="6"/>
        <v xml:space="preserve">  33085, _, _, _, _,</v>
      </c>
      <c r="L56" t="str">
        <f t="shared" si="7"/>
        <v xml:space="preserve">  21096, _, _, _, _,</v>
      </c>
      <c r="M56" t="str">
        <f t="shared" si="8"/>
        <v xml:space="preserve">  13451, _, _, _, _,</v>
      </c>
      <c r="N56" t="str">
        <f t="shared" si="9"/>
        <v xml:space="preserve">  8577, _, _, _, _,</v>
      </c>
      <c r="O56" t="str">
        <f t="shared" si="10"/>
        <v xml:space="preserve">  5469, _, _, _, _,</v>
      </c>
      <c r="P56" t="str">
        <f t="shared" si="11"/>
        <v xml:space="preserve">  3487, _, _, _, _,</v>
      </c>
      <c r="Q56" t="str">
        <f t="shared" si="12"/>
        <v xml:space="preserve">  2223, _, _, _, _,</v>
      </c>
      <c r="R56" t="str">
        <f t="shared" si="13"/>
        <v xml:space="preserve">  1418,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0.02</v>
      </c>
      <c r="D66" s="27">
        <v>0.05</v>
      </c>
      <c r="E66" s="27">
        <v>0.11</v>
      </c>
      <c r="F66" s="27">
        <v>0</v>
      </c>
      <c r="G66" s="27">
        <v>0.01</v>
      </c>
      <c r="H66" s="27">
        <v>0.01</v>
      </c>
      <c r="I66" s="27">
        <v>0</v>
      </c>
      <c r="J66" s="27">
        <v>0.05</v>
      </c>
      <c r="K66" s="27">
        <v>0.04</v>
      </c>
      <c r="L66" s="27">
        <v>0.05</v>
      </c>
      <c r="M66" s="27">
        <v>0.09</v>
      </c>
      <c r="N66" s="27">
        <v>7.0000000000000007E-2</v>
      </c>
      <c r="O66" s="27">
        <v>0.03</v>
      </c>
      <c r="P66" s="27">
        <v>7.0000000000000007E-2</v>
      </c>
      <c r="Q66" s="27">
        <v>7.0000000000000007E-2</v>
      </c>
      <c r="R66" s="27">
        <v>0.06</v>
      </c>
      <c r="S66" s="27">
        <v>0.02</v>
      </c>
      <c r="T66" s="27">
        <v>0.03</v>
      </c>
      <c r="U66" s="27">
        <v>0.05</v>
      </c>
      <c r="V66" s="27">
        <v>0.08</v>
      </c>
      <c r="W66" s="27">
        <v>7.0000000000000007E-2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0.05</v>
      </c>
      <c r="D67" s="15">
        <v>0.06</v>
      </c>
      <c r="E67" s="15">
        <v>0.08</v>
      </c>
      <c r="F67" s="15">
        <v>0</v>
      </c>
      <c r="G67" s="15">
        <v>0.02</v>
      </c>
      <c r="H67" s="15">
        <v>0.02</v>
      </c>
      <c r="I67" s="15">
        <v>0.01</v>
      </c>
      <c r="J67" s="15">
        <v>0.05</v>
      </c>
      <c r="K67" s="15">
        <v>0.03</v>
      </c>
      <c r="L67" s="15">
        <v>0.04</v>
      </c>
      <c r="M67" s="15">
        <v>0.08</v>
      </c>
      <c r="N67" s="15">
        <v>0.08</v>
      </c>
      <c r="O67" s="15">
        <v>0.03</v>
      </c>
      <c r="P67" s="15">
        <v>0.06</v>
      </c>
      <c r="Q67" s="15">
        <v>7.0000000000000007E-2</v>
      </c>
      <c r="R67" s="15">
        <v>0.05</v>
      </c>
      <c r="S67" s="15">
        <v>0.02</v>
      </c>
      <c r="T67" s="15">
        <v>0.03</v>
      </c>
      <c r="U67" s="15">
        <v>0.05</v>
      </c>
      <c r="V67" s="15">
        <v>0.08</v>
      </c>
      <c r="W67" s="15">
        <v>7.0000000000000007E-2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0.08</v>
      </c>
      <c r="D68" s="29">
        <v>0.06</v>
      </c>
      <c r="E68" s="29">
        <v>0.06</v>
      </c>
      <c r="F68" s="29">
        <v>0</v>
      </c>
      <c r="G68" s="29">
        <v>0.03</v>
      </c>
      <c r="H68" s="29">
        <v>0.03</v>
      </c>
      <c r="I68" s="29">
        <v>0.01</v>
      </c>
      <c r="J68" s="29">
        <v>0.05</v>
      </c>
      <c r="K68" s="29">
        <v>0.03</v>
      </c>
      <c r="L68" s="29">
        <v>0.03</v>
      </c>
      <c r="M68" s="29">
        <v>0.08</v>
      </c>
      <c r="N68" s="29">
        <v>0.09</v>
      </c>
      <c r="O68" s="29">
        <v>0.04</v>
      </c>
      <c r="P68" s="29">
        <v>0.04</v>
      </c>
      <c r="Q68" s="29">
        <v>7.0000000000000007E-2</v>
      </c>
      <c r="R68" s="29">
        <v>0.05</v>
      </c>
      <c r="S68" s="29">
        <v>0.02</v>
      </c>
      <c r="T68" s="29">
        <v>0.03</v>
      </c>
      <c r="U68" s="29">
        <v>0.05</v>
      </c>
      <c r="V68" s="29">
        <v>7.0000000000000007E-2</v>
      </c>
      <c r="W68" s="29">
        <v>0.06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1.0000000000000004</v>
      </c>
    </row>
    <row r="69" spans="1:33" x14ac:dyDescent="0.25">
      <c r="A69" t="s">
        <v>181</v>
      </c>
      <c r="B69">
        <v>0</v>
      </c>
      <c r="C69" s="15">
        <v>0.05</v>
      </c>
      <c r="D69" s="15">
        <v>0.06</v>
      </c>
      <c r="E69" s="15">
        <v>0.08</v>
      </c>
      <c r="F69" s="15">
        <v>0</v>
      </c>
      <c r="G69" s="15">
        <v>0.02</v>
      </c>
      <c r="H69" s="15">
        <v>0.02</v>
      </c>
      <c r="I69" s="15">
        <v>0.01</v>
      </c>
      <c r="J69" s="15">
        <v>0.05</v>
      </c>
      <c r="K69" s="15">
        <v>0.03</v>
      </c>
      <c r="L69" s="15">
        <v>0.04</v>
      </c>
      <c r="M69" s="15">
        <v>0.08</v>
      </c>
      <c r="N69" s="15">
        <v>0.08</v>
      </c>
      <c r="O69" s="15">
        <v>0.03</v>
      </c>
      <c r="P69" s="15">
        <v>0.06</v>
      </c>
      <c r="Q69" s="15">
        <v>7.0000000000000007E-2</v>
      </c>
      <c r="R69" s="15">
        <v>0.05</v>
      </c>
      <c r="S69" s="15">
        <v>0.02</v>
      </c>
      <c r="T69" s="15">
        <v>0.03</v>
      </c>
      <c r="U69" s="15">
        <v>0.05</v>
      </c>
      <c r="V69" s="15">
        <v>0.08</v>
      </c>
      <c r="W69" s="15">
        <v>7.0000000000000007E-2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74" spans="1:33" x14ac:dyDescent="0.25">
      <c r="A74" t="s">
        <v>415</v>
      </c>
    </row>
    <row r="75" spans="1:33" x14ac:dyDescent="0.25">
      <c r="A75" t="s">
        <v>410</v>
      </c>
      <c r="B75">
        <v>6.2780238500000002E-2</v>
      </c>
      <c r="C75">
        <v>1.94633414E-2</v>
      </c>
      <c r="D75">
        <v>4.5642098499999999E-2</v>
      </c>
      <c r="E75">
        <v>8.7721614399999995E-2</v>
      </c>
      <c r="F75">
        <v>3.1665909999999999E-4</v>
      </c>
      <c r="G75">
        <v>9.2041611999999998E-3</v>
      </c>
      <c r="H75">
        <v>9.9533916E-3</v>
      </c>
      <c r="I75">
        <v>2.6549860999999998E-3</v>
      </c>
      <c r="J75">
        <v>4.6454284899999997E-2</v>
      </c>
      <c r="K75">
        <v>3.1616632499999998E-2</v>
      </c>
      <c r="L75">
        <v>4.0740024899999998E-2</v>
      </c>
      <c r="M75">
        <v>7.3711737700000002E-2</v>
      </c>
      <c r="N75">
        <v>6.0727348700000003E-2</v>
      </c>
      <c r="O75">
        <v>2.32881149E-2</v>
      </c>
      <c r="P75">
        <v>6.2078595600000001E-2</v>
      </c>
      <c r="Q75">
        <v>6.08884066E-2</v>
      </c>
      <c r="R75">
        <v>4.76618553E-2</v>
      </c>
      <c r="S75">
        <v>1.7543233700000001E-2</v>
      </c>
      <c r="T75">
        <v>2.4772361400000002E-2</v>
      </c>
      <c r="U75">
        <v>4.4090358599999997E-2</v>
      </c>
      <c r="V75">
        <v>7.2533848600000006E-2</v>
      </c>
      <c r="W75">
        <v>5.8363076700000002E-2</v>
      </c>
      <c r="X75">
        <v>2.0187269800000001E-2</v>
      </c>
      <c r="Y75">
        <v>7.3545269999999996E-3</v>
      </c>
      <c r="Z75">
        <v>1.15421771E-2</v>
      </c>
      <c r="AA75">
        <v>1.2669342E-3</v>
      </c>
      <c r="AB75">
        <v>3.1114224000000001E-3</v>
      </c>
      <c r="AC75">
        <v>8.9196649000000006E-3</v>
      </c>
      <c r="AD75">
        <v>5.7696381999999997E-3</v>
      </c>
      <c r="AE75">
        <v>3.9641995300000003E-2</v>
      </c>
    </row>
    <row r="76" spans="1:33" x14ac:dyDescent="0.25">
      <c r="A76" t="s">
        <v>411</v>
      </c>
      <c r="B76">
        <v>0</v>
      </c>
      <c r="C76" s="15">
        <f>ROUND(C75/SUM($C$75:$X$75),2)</f>
        <v>0.02</v>
      </c>
      <c r="D76" s="15">
        <f t="shared" ref="D76:X76" si="16">ROUND(D75/SUM($C$75:$X$75),2)</f>
        <v>0.05</v>
      </c>
      <c r="E76" s="15">
        <f t="shared" si="16"/>
        <v>0.1</v>
      </c>
      <c r="F76" s="15">
        <f t="shared" si="16"/>
        <v>0</v>
      </c>
      <c r="G76" s="15">
        <f t="shared" si="16"/>
        <v>0.01</v>
      </c>
      <c r="H76" s="15">
        <f t="shared" si="16"/>
        <v>0.01</v>
      </c>
      <c r="I76" s="15">
        <f t="shared" si="16"/>
        <v>0</v>
      </c>
      <c r="J76" s="15">
        <f t="shared" si="16"/>
        <v>0.05</v>
      </c>
      <c r="K76" s="15">
        <f t="shared" si="16"/>
        <v>0.04</v>
      </c>
      <c r="L76" s="15">
        <f t="shared" si="16"/>
        <v>0.05</v>
      </c>
      <c r="M76" s="15">
        <f t="shared" si="16"/>
        <v>0.09</v>
      </c>
      <c r="N76" s="15">
        <f t="shared" si="16"/>
        <v>7.0000000000000007E-2</v>
      </c>
      <c r="O76" s="15">
        <f t="shared" si="16"/>
        <v>0.03</v>
      </c>
      <c r="P76" s="15">
        <f t="shared" si="16"/>
        <v>7.0000000000000007E-2</v>
      </c>
      <c r="Q76" s="15">
        <f t="shared" si="16"/>
        <v>7.0000000000000007E-2</v>
      </c>
      <c r="R76" s="15">
        <f t="shared" si="16"/>
        <v>0.06</v>
      </c>
      <c r="S76" s="15">
        <f t="shared" si="16"/>
        <v>0.02</v>
      </c>
      <c r="T76" s="15">
        <f t="shared" si="16"/>
        <v>0.03</v>
      </c>
      <c r="U76" s="15">
        <f t="shared" si="16"/>
        <v>0.05</v>
      </c>
      <c r="V76" s="15">
        <f t="shared" si="16"/>
        <v>0.08</v>
      </c>
      <c r="W76" s="15">
        <f t="shared" si="16"/>
        <v>7.0000000000000007E-2</v>
      </c>
      <c r="X76" s="15">
        <f t="shared" si="16"/>
        <v>0.02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8" spans="1:33" x14ac:dyDescent="0.25">
      <c r="A78" t="s">
        <v>413</v>
      </c>
      <c r="B78">
        <v>3.9684405999999998E-2</v>
      </c>
      <c r="C78">
        <v>6.7251570999999996E-2</v>
      </c>
      <c r="D78">
        <v>5.7871451999999997E-2</v>
      </c>
      <c r="E78">
        <v>5.0091701000000002E-2</v>
      </c>
      <c r="F78">
        <v>4.3453190000000003E-3</v>
      </c>
      <c r="G78">
        <v>2.2449027E-2</v>
      </c>
      <c r="H78">
        <v>2.6720144000000001E-2</v>
      </c>
      <c r="I78">
        <v>7.0195429999999996E-3</v>
      </c>
      <c r="J78">
        <v>4.6914474999999997E-2</v>
      </c>
      <c r="K78">
        <v>2.6960290000000001E-2</v>
      </c>
      <c r="L78">
        <v>2.8702225000000001E-2</v>
      </c>
      <c r="M78">
        <v>7.0897875999999999E-2</v>
      </c>
      <c r="N78">
        <v>8.1323112000000003E-2</v>
      </c>
      <c r="O78">
        <v>3.1379575E-2</v>
      </c>
      <c r="P78">
        <v>3.9402953999999997E-2</v>
      </c>
      <c r="Q78">
        <v>6.6515759999999993E-2</v>
      </c>
      <c r="R78">
        <v>4.3515359000000003E-2</v>
      </c>
      <c r="S78">
        <v>1.6895758E-2</v>
      </c>
      <c r="T78">
        <v>2.3089676E-2</v>
      </c>
      <c r="U78">
        <v>4.2347274999999997E-2</v>
      </c>
      <c r="V78">
        <v>6.3418471000000004E-2</v>
      </c>
      <c r="W78">
        <v>5.7704713999999997E-2</v>
      </c>
      <c r="X78">
        <v>1.7499968000000001E-2</v>
      </c>
      <c r="Y78">
        <v>1.2872817999999999E-2</v>
      </c>
      <c r="Z78">
        <v>7.9072750000000001E-3</v>
      </c>
      <c r="AA78">
        <v>1.5257999999999999E-3</v>
      </c>
      <c r="AB78">
        <v>3.3310789999999998E-3</v>
      </c>
      <c r="AC78">
        <v>1.025326E-2</v>
      </c>
      <c r="AD78">
        <v>8.5893779999999999E-3</v>
      </c>
      <c r="AE78">
        <v>2.3519740000000001E-2</v>
      </c>
    </row>
    <row r="79" spans="1:33" x14ac:dyDescent="0.25">
      <c r="A79" t="s">
        <v>411</v>
      </c>
      <c r="B79">
        <v>0</v>
      </c>
      <c r="C79" s="15">
        <f>ROUND(C78/SUM($C$78:$X$78),2)</f>
        <v>0.08</v>
      </c>
      <c r="D79" s="15">
        <f t="shared" ref="D79:X79" si="17">ROUND(D78/SUM($C$78:$X$78),2)</f>
        <v>0.06</v>
      </c>
      <c r="E79" s="15">
        <f t="shared" si="17"/>
        <v>0.06</v>
      </c>
      <c r="F79" s="15">
        <f t="shared" si="17"/>
        <v>0</v>
      </c>
      <c r="G79" s="15">
        <f t="shared" si="17"/>
        <v>0.03</v>
      </c>
      <c r="H79" s="15">
        <f t="shared" si="17"/>
        <v>0.03</v>
      </c>
      <c r="I79" s="15">
        <f t="shared" si="17"/>
        <v>0.01</v>
      </c>
      <c r="J79" s="15">
        <f t="shared" si="17"/>
        <v>0.05</v>
      </c>
      <c r="K79" s="15">
        <f t="shared" si="17"/>
        <v>0.03</v>
      </c>
      <c r="L79" s="15">
        <f t="shared" si="17"/>
        <v>0.03</v>
      </c>
      <c r="M79" s="15">
        <f t="shared" si="17"/>
        <v>0.08</v>
      </c>
      <c r="N79" s="15">
        <f t="shared" si="17"/>
        <v>0.09</v>
      </c>
      <c r="O79" s="15">
        <f t="shared" si="17"/>
        <v>0.04</v>
      </c>
      <c r="P79" s="15">
        <f t="shared" si="17"/>
        <v>0.04</v>
      </c>
      <c r="Q79" s="15">
        <f t="shared" si="17"/>
        <v>7.0000000000000007E-2</v>
      </c>
      <c r="R79" s="15">
        <f t="shared" si="17"/>
        <v>0.05</v>
      </c>
      <c r="S79" s="15">
        <f t="shared" si="17"/>
        <v>0.02</v>
      </c>
      <c r="T79" s="15">
        <f t="shared" si="17"/>
        <v>0.03</v>
      </c>
      <c r="U79" s="15">
        <f t="shared" si="17"/>
        <v>0.05</v>
      </c>
      <c r="V79" s="15">
        <f t="shared" si="17"/>
        <v>7.0000000000000007E-2</v>
      </c>
      <c r="W79" s="15">
        <f t="shared" si="17"/>
        <v>0.06</v>
      </c>
      <c r="X79" s="15">
        <f t="shared" si="17"/>
        <v>0.02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2" spans="1:31" x14ac:dyDescent="0.25">
      <c r="A82" t="s">
        <v>414</v>
      </c>
      <c r="B82">
        <v>5.1174988999999997E-2</v>
      </c>
      <c r="C82">
        <v>4.3476084999999998E-2</v>
      </c>
      <c r="D82">
        <v>5.1787132999999999E-2</v>
      </c>
      <c r="E82">
        <v>6.8813245999999995E-2</v>
      </c>
      <c r="F82">
        <v>2.3409899999999998E-3</v>
      </c>
      <c r="G82">
        <v>1.5859472999999999E-2</v>
      </c>
      <c r="H82">
        <v>1.8378388999999998E-2</v>
      </c>
      <c r="I82">
        <v>4.8480989999999998E-3</v>
      </c>
      <c r="J82">
        <v>4.6685522E-2</v>
      </c>
      <c r="K82">
        <v>2.9276903E-2</v>
      </c>
      <c r="L82">
        <v>3.4691242999999997E-2</v>
      </c>
      <c r="M82">
        <v>7.2297821999999998E-2</v>
      </c>
      <c r="N82">
        <v>7.1076357000000007E-2</v>
      </c>
      <c r="O82">
        <v>2.7353931000000001E-2</v>
      </c>
      <c r="P82">
        <v>5.0684485000000001E-2</v>
      </c>
      <c r="Q82">
        <v>6.3716052999999995E-2</v>
      </c>
      <c r="R82">
        <v>4.5578314000000002E-2</v>
      </c>
      <c r="S82">
        <v>1.7217889E-2</v>
      </c>
      <c r="T82">
        <v>2.3926842E-2</v>
      </c>
      <c r="U82">
        <v>4.3214490000000001E-2</v>
      </c>
      <c r="V82">
        <v>6.7953531999999997E-2</v>
      </c>
      <c r="W82">
        <v>5.8032261000000002E-2</v>
      </c>
      <c r="X82">
        <v>1.8836947999999999E-2</v>
      </c>
      <c r="Y82">
        <v>1.0127371E-2</v>
      </c>
      <c r="Z82">
        <v>9.7157029999999991E-3</v>
      </c>
      <c r="AA82">
        <v>1.39701E-3</v>
      </c>
      <c r="AB82">
        <v>3.2217959999999999E-3</v>
      </c>
      <c r="AC82">
        <v>9.5897729999999994E-3</v>
      </c>
      <c r="AD82">
        <v>7.1865080000000003E-3</v>
      </c>
      <c r="AE82">
        <v>3.1540845999999997E-2</v>
      </c>
    </row>
    <row r="83" spans="1:31" x14ac:dyDescent="0.25">
      <c r="A83" t="s">
        <v>411</v>
      </c>
      <c r="B83">
        <v>0</v>
      </c>
      <c r="C83" s="15">
        <f>ROUND(C82/SUM($C$82:$X$82),2)</f>
        <v>0.05</v>
      </c>
      <c r="D83" s="15">
        <f t="shared" ref="D83:X83" si="18">ROUND(D82/SUM($C$82:$X$82),2)</f>
        <v>0.06</v>
      </c>
      <c r="E83" s="15">
        <f t="shared" si="18"/>
        <v>0.08</v>
      </c>
      <c r="F83" s="15">
        <f t="shared" si="18"/>
        <v>0</v>
      </c>
      <c r="G83" s="15">
        <f t="shared" si="18"/>
        <v>0.02</v>
      </c>
      <c r="H83" s="15">
        <f t="shared" si="18"/>
        <v>0.02</v>
      </c>
      <c r="I83" s="15">
        <f t="shared" si="18"/>
        <v>0.01</v>
      </c>
      <c r="J83" s="15">
        <f t="shared" si="18"/>
        <v>0.05</v>
      </c>
      <c r="K83" s="15">
        <f t="shared" si="18"/>
        <v>0.03</v>
      </c>
      <c r="L83" s="15">
        <f t="shared" si="18"/>
        <v>0.04</v>
      </c>
      <c r="M83" s="15">
        <f t="shared" si="18"/>
        <v>0.08</v>
      </c>
      <c r="N83" s="15">
        <f t="shared" si="18"/>
        <v>0.08</v>
      </c>
      <c r="O83" s="15">
        <f t="shared" si="18"/>
        <v>0.03</v>
      </c>
      <c r="P83" s="15">
        <f t="shared" si="18"/>
        <v>0.06</v>
      </c>
      <c r="Q83" s="15">
        <f t="shared" si="18"/>
        <v>7.0000000000000007E-2</v>
      </c>
      <c r="R83" s="15">
        <f t="shared" si="18"/>
        <v>0.05</v>
      </c>
      <c r="S83" s="15">
        <f t="shared" si="18"/>
        <v>0.02</v>
      </c>
      <c r="T83" s="15">
        <f t="shared" si="18"/>
        <v>0.03</v>
      </c>
      <c r="U83" s="15">
        <f t="shared" si="18"/>
        <v>0.05</v>
      </c>
      <c r="V83" s="15">
        <f t="shared" si="18"/>
        <v>0.08</v>
      </c>
      <c r="W83" s="15">
        <f t="shared" si="18"/>
        <v>7.0000000000000007E-2</v>
      </c>
      <c r="X83" s="15">
        <f t="shared" si="18"/>
        <v>0.02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5" spans="1:31" x14ac:dyDescent="0.25">
      <c r="B85" t="s">
        <v>420</v>
      </c>
    </row>
    <row r="86" spans="1:31" x14ac:dyDescent="0.25">
      <c r="B86" t="s">
        <v>416</v>
      </c>
      <c r="C86" t="s">
        <v>417</v>
      </c>
    </row>
    <row r="87" spans="1:31" x14ac:dyDescent="0.25">
      <c r="B87" t="s">
        <v>279</v>
      </c>
      <c r="C87" t="s">
        <v>418</v>
      </c>
      <c r="D87" t="s">
        <v>418</v>
      </c>
      <c r="E87" t="s">
        <v>418</v>
      </c>
      <c r="F87" t="s">
        <v>418</v>
      </c>
    </row>
    <row r="88" spans="1:31" x14ac:dyDescent="0.25">
      <c r="B88">
        <v>2057165.8959999999</v>
      </c>
      <c r="C88" t="s">
        <v>418</v>
      </c>
      <c r="D88" t="s">
        <v>418</v>
      </c>
      <c r="E88" t="s">
        <v>418</v>
      </c>
      <c r="F88" t="s">
        <v>418</v>
      </c>
    </row>
    <row r="89" spans="1:31" x14ac:dyDescent="0.25">
      <c r="B89">
        <v>9037260.5629999992</v>
      </c>
      <c r="C89" t="s">
        <v>418</v>
      </c>
      <c r="D89" t="s">
        <v>418</v>
      </c>
      <c r="E89" t="s">
        <v>418</v>
      </c>
      <c r="F89" t="s">
        <v>418</v>
      </c>
    </row>
    <row r="90" spans="1:31" x14ac:dyDescent="0.25">
      <c r="B90">
        <v>1004468.126</v>
      </c>
      <c r="C90" t="s">
        <v>418</v>
      </c>
      <c r="D90" t="s">
        <v>418</v>
      </c>
      <c r="E90" t="s">
        <v>418</v>
      </c>
      <c r="F90" t="s">
        <v>418</v>
      </c>
    </row>
    <row r="91" spans="1:31" x14ac:dyDescent="0.25">
      <c r="B91">
        <v>1342077.1229999999</v>
      </c>
      <c r="C91" t="s">
        <v>418</v>
      </c>
      <c r="D91" t="s">
        <v>418</v>
      </c>
      <c r="E91" t="s">
        <v>418</v>
      </c>
      <c r="F91" t="s">
        <v>418</v>
      </c>
    </row>
    <row r="92" spans="1:31" x14ac:dyDescent="0.25">
      <c r="B92">
        <v>4417946.7549999999</v>
      </c>
      <c r="C92" t="s">
        <v>418</v>
      </c>
      <c r="D92" t="s">
        <v>418</v>
      </c>
      <c r="E92" t="s">
        <v>418</v>
      </c>
      <c r="F92" t="s">
        <v>418</v>
      </c>
    </row>
    <row r="93" spans="1:31" x14ac:dyDescent="0.25">
      <c r="B93">
        <v>12003029.279999999</v>
      </c>
      <c r="C93" t="s">
        <v>418</v>
      </c>
      <c r="D93" t="s">
        <v>418</v>
      </c>
      <c r="E93" t="s">
        <v>418</v>
      </c>
      <c r="F93" t="s">
        <v>418</v>
      </c>
    </row>
    <row r="94" spans="1:31" x14ac:dyDescent="0.25">
      <c r="B94">
        <v>8417149.4030000009</v>
      </c>
      <c r="C94" t="s">
        <v>418</v>
      </c>
      <c r="D94" t="s">
        <v>418</v>
      </c>
      <c r="E94" t="s">
        <v>418</v>
      </c>
      <c r="F94" t="s">
        <v>418</v>
      </c>
    </row>
    <row r="95" spans="1:31" x14ac:dyDescent="0.25">
      <c r="B95">
        <v>1633057.0619999999</v>
      </c>
      <c r="C95" t="s">
        <v>418</v>
      </c>
      <c r="D95" t="s">
        <v>418</v>
      </c>
      <c r="E95" t="s">
        <v>418</v>
      </c>
      <c r="F95" t="s">
        <v>418</v>
      </c>
    </row>
    <row r="96" spans="1:31" x14ac:dyDescent="0.25">
      <c r="B96">
        <v>7178761.0480000004</v>
      </c>
      <c r="C96" t="s">
        <v>418</v>
      </c>
      <c r="D96" t="s">
        <v>418</v>
      </c>
      <c r="E96" t="s">
        <v>418</v>
      </c>
      <c r="F96" t="s">
        <v>418</v>
      </c>
    </row>
    <row r="97" spans="2:6" x14ac:dyDescent="0.25">
      <c r="B97">
        <v>398309.13510000001</v>
      </c>
      <c r="C97" t="s">
        <v>418</v>
      </c>
      <c r="D97" t="s">
        <v>418</v>
      </c>
      <c r="E97" t="s">
        <v>418</v>
      </c>
      <c r="F97" t="s">
        <v>418</v>
      </c>
    </row>
    <row r="98" spans="2:6" x14ac:dyDescent="0.25">
      <c r="B98">
        <v>1628998.83</v>
      </c>
      <c r="C98" t="s">
        <v>418</v>
      </c>
      <c r="D98" t="s">
        <v>418</v>
      </c>
      <c r="E98" t="s">
        <v>418</v>
      </c>
      <c r="F98" t="s">
        <v>418</v>
      </c>
    </row>
    <row r="99" spans="2:6" x14ac:dyDescent="0.25">
      <c r="B99">
        <v>2046223.047</v>
      </c>
      <c r="C99" t="s">
        <v>418</v>
      </c>
      <c r="D99" t="s">
        <v>418</v>
      </c>
      <c r="E99" t="s">
        <v>418</v>
      </c>
      <c r="F99" t="s">
        <v>418</v>
      </c>
    </row>
    <row r="100" spans="2:6" x14ac:dyDescent="0.25">
      <c r="B100">
        <v>16094690.41</v>
      </c>
      <c r="C100" t="s">
        <v>418</v>
      </c>
      <c r="D100" t="s">
        <v>418</v>
      </c>
      <c r="E100" t="s">
        <v>418</v>
      </c>
      <c r="F100" t="s">
        <v>418</v>
      </c>
    </row>
    <row r="101" spans="2:6" x14ac:dyDescent="0.25">
      <c r="B101">
        <v>3571404.8020000001</v>
      </c>
      <c r="C101" t="s">
        <v>418</v>
      </c>
      <c r="D101" t="s">
        <v>418</v>
      </c>
      <c r="E101" t="s">
        <v>418</v>
      </c>
      <c r="F101" t="s">
        <v>418</v>
      </c>
    </row>
    <row r="102" spans="2:6" x14ac:dyDescent="0.25">
      <c r="B102">
        <v>2642191.2450000001</v>
      </c>
      <c r="C102" t="s">
        <v>418</v>
      </c>
      <c r="D102" t="s">
        <v>418</v>
      </c>
      <c r="E102" t="s">
        <v>418</v>
      </c>
      <c r="F102" t="s">
        <v>418</v>
      </c>
    </row>
    <row r="103" spans="2:6" x14ac:dyDescent="0.25">
      <c r="B103">
        <v>1687469.898</v>
      </c>
      <c r="C103" t="s">
        <v>418</v>
      </c>
      <c r="D103" t="s">
        <v>418</v>
      </c>
      <c r="E103" t="s">
        <v>418</v>
      </c>
      <c r="F103" t="s">
        <v>418</v>
      </c>
    </row>
    <row r="104" spans="2:6" x14ac:dyDescent="0.25">
      <c r="B104">
        <v>168121.7481</v>
      </c>
      <c r="C104" t="s">
        <v>418</v>
      </c>
      <c r="D104" t="s">
        <v>418</v>
      </c>
      <c r="E104" t="s">
        <v>418</v>
      </c>
      <c r="F104" t="s">
        <v>418</v>
      </c>
    </row>
    <row r="105" spans="2:6" x14ac:dyDescent="0.25">
      <c r="B105">
        <v>169639.72210000001</v>
      </c>
      <c r="C105" t="s">
        <v>418</v>
      </c>
      <c r="D105" t="s">
        <v>418</v>
      </c>
      <c r="E105" t="s">
        <v>418</v>
      </c>
      <c r="F105" t="s">
        <v>418</v>
      </c>
    </row>
    <row r="106" spans="2:6" x14ac:dyDescent="0.25">
      <c r="B106">
        <v>1239301.8489999999</v>
      </c>
      <c r="C106" t="s">
        <v>418</v>
      </c>
      <c r="D106" t="s">
        <v>418</v>
      </c>
      <c r="E106" t="s">
        <v>418</v>
      </c>
      <c r="F106" t="s">
        <v>418</v>
      </c>
    </row>
    <row r="107" spans="2:6" x14ac:dyDescent="0.25">
      <c r="B107">
        <v>1569708.632</v>
      </c>
      <c r="C107" t="s">
        <v>418</v>
      </c>
      <c r="D107" t="s">
        <v>418</v>
      </c>
      <c r="E107" t="s">
        <v>418</v>
      </c>
      <c r="F107" t="s">
        <v>418</v>
      </c>
    </row>
    <row r="108" spans="2:6" x14ac:dyDescent="0.25">
      <c r="B108">
        <v>1674788.889</v>
      </c>
      <c r="C108" t="s">
        <v>418</v>
      </c>
      <c r="D108" t="s">
        <v>418</v>
      </c>
      <c r="E108" t="s">
        <v>418</v>
      </c>
      <c r="F108" t="s">
        <v>418</v>
      </c>
    </row>
    <row r="109" spans="2:6" x14ac:dyDescent="0.25">
      <c r="B109">
        <v>1170411.2919999999</v>
      </c>
      <c r="C109" t="s">
        <v>418</v>
      </c>
      <c r="D109" t="s">
        <v>418</v>
      </c>
      <c r="E109" t="s">
        <v>418</v>
      </c>
      <c r="F109" t="s">
        <v>418</v>
      </c>
    </row>
    <row r="110" spans="2:6" x14ac:dyDescent="0.25">
      <c r="B110" t="s">
        <v>279</v>
      </c>
      <c r="C110" t="s">
        <v>418</v>
      </c>
      <c r="D110" t="s">
        <v>418</v>
      </c>
      <c r="E110" t="s">
        <v>418</v>
      </c>
      <c r="F110" t="s">
        <v>418</v>
      </c>
    </row>
    <row r="111" spans="2:6" x14ac:dyDescent="0.25">
      <c r="B111" t="s">
        <v>279</v>
      </c>
      <c r="C111" t="s">
        <v>418</v>
      </c>
      <c r="D111" t="s">
        <v>418</v>
      </c>
      <c r="E111" t="s">
        <v>418</v>
      </c>
      <c r="F111" t="s">
        <v>418</v>
      </c>
    </row>
    <row r="112" spans="2:6" x14ac:dyDescent="0.25">
      <c r="B112" t="s">
        <v>279</v>
      </c>
      <c r="C112" t="s">
        <v>418</v>
      </c>
      <c r="D112" t="s">
        <v>418</v>
      </c>
      <c r="E112" t="s">
        <v>418</v>
      </c>
      <c r="F112" t="s">
        <v>418</v>
      </c>
    </row>
    <row r="113" spans="2:7" x14ac:dyDescent="0.25">
      <c r="B113" t="s">
        <v>279</v>
      </c>
      <c r="C113" t="s">
        <v>418</v>
      </c>
      <c r="D113" t="s">
        <v>418</v>
      </c>
      <c r="E113" t="s">
        <v>418</v>
      </c>
      <c r="F113" t="s">
        <v>418</v>
      </c>
    </row>
    <row r="114" spans="2:7" x14ac:dyDescent="0.25">
      <c r="B114" t="s">
        <v>279</v>
      </c>
      <c r="C114" t="s">
        <v>418</v>
      </c>
      <c r="D114" t="s">
        <v>418</v>
      </c>
      <c r="E114" t="s">
        <v>418</v>
      </c>
      <c r="F114" t="s">
        <v>418</v>
      </c>
    </row>
    <row r="115" spans="2:7" x14ac:dyDescent="0.25">
      <c r="B115" t="s">
        <v>279</v>
      </c>
      <c r="C115" t="s">
        <v>418</v>
      </c>
      <c r="D115" t="s">
        <v>418</v>
      </c>
      <c r="E115" t="s">
        <v>418</v>
      </c>
      <c r="F115" t="s">
        <v>418</v>
      </c>
    </row>
    <row r="116" spans="2:7" x14ac:dyDescent="0.25">
      <c r="B116" t="s">
        <v>279</v>
      </c>
      <c r="C116" t="s">
        <v>418</v>
      </c>
      <c r="D116" t="s">
        <v>418</v>
      </c>
      <c r="E116" t="s">
        <v>418</v>
      </c>
      <c r="F116" t="s">
        <v>279</v>
      </c>
      <c r="G116" t="s">
        <v>419</v>
      </c>
    </row>
    <row r="118" spans="2:7" x14ac:dyDescent="0.25">
      <c r="B118">
        <f>SUM(B88:B116)</f>
        <v>81152174.7553</v>
      </c>
      <c r="D118" s="26">
        <v>5.0138000000000002E-2</v>
      </c>
      <c r="F118">
        <f>B118*D118</f>
        <v>4068807.7378812316</v>
      </c>
    </row>
    <row r="119" spans="2:7" x14ac:dyDescent="0.25">
      <c r="B119" t="s">
        <v>422</v>
      </c>
      <c r="D119" t="s">
        <v>421</v>
      </c>
      <c r="F119" t="s">
        <v>423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0" zoomScaleNormal="100" workbookViewId="0">
      <selection activeCell="B66" sqref="B66:AE6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19585509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0.04</v>
      </c>
      <c r="C4" s="9">
        <f t="shared" si="0"/>
        <v>783420.36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783420.36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979275.45000000007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979275.45000000007</v>
      </c>
      <c r="R5" s="7" t="s">
        <v>155</v>
      </c>
    </row>
    <row r="6" spans="1:22" ht="15.75" thickBot="1" x14ac:dyDescent="0.3">
      <c r="A6">
        <v>3</v>
      </c>
      <c r="B6" s="27">
        <v>0.03</v>
      </c>
      <c r="C6" s="9">
        <f t="shared" si="0"/>
        <v>587565.27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587565.27</v>
      </c>
    </row>
    <row r="7" spans="1:22" ht="15.75" thickBot="1" x14ac:dyDescent="0.3">
      <c r="A7">
        <v>4</v>
      </c>
      <c r="B7" s="27">
        <v>0.14000000000000001</v>
      </c>
      <c r="C7" s="9">
        <f t="shared" si="0"/>
        <v>2741971.2600000002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2741971.2600000002</v>
      </c>
    </row>
    <row r="8" spans="1:22" ht="15.75" thickBot="1" x14ac:dyDescent="0.3">
      <c r="A8">
        <v>5</v>
      </c>
      <c r="B8" s="27">
        <v>0.08</v>
      </c>
      <c r="C8" s="9">
        <f t="shared" si="0"/>
        <v>1566840.72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1566840.72</v>
      </c>
    </row>
    <row r="9" spans="1:22" ht="15.75" thickBot="1" x14ac:dyDescent="0.3">
      <c r="A9">
        <v>6</v>
      </c>
      <c r="B9" s="27">
        <v>7.0000000000000007E-2</v>
      </c>
      <c r="C9" s="9">
        <f t="shared" si="0"/>
        <v>1370985.6300000001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1370985.6300000001</v>
      </c>
    </row>
    <row r="10" spans="1:22" ht="15.75" thickBot="1" x14ac:dyDescent="0.3">
      <c r="A10">
        <v>7</v>
      </c>
      <c r="B10" s="27">
        <v>7.0000000000000007E-2</v>
      </c>
      <c r="C10" s="9">
        <f t="shared" si="0"/>
        <v>1370985.6300000001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1370985.6300000001</v>
      </c>
    </row>
    <row r="11" spans="1:22" ht="15.75" thickBot="1" x14ac:dyDescent="0.3">
      <c r="A11" s="1">
        <v>8</v>
      </c>
      <c r="B11" s="27">
        <v>0.05</v>
      </c>
      <c r="C11" s="9">
        <f t="shared" si="0"/>
        <v>979275.45000000007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979275.45000000007</v>
      </c>
    </row>
    <row r="12" spans="1:22" ht="15.75" thickBot="1" x14ac:dyDescent="0.3">
      <c r="A12">
        <v>9</v>
      </c>
      <c r="B12" s="27">
        <v>7.0000000000000007E-2</v>
      </c>
      <c r="C12" s="9">
        <f t="shared" si="0"/>
        <v>1370985.6300000001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1370985.6300000001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0.01</v>
      </c>
      <c r="C14" s="9">
        <f t="shared" si="0"/>
        <v>195855.09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195855.09</v>
      </c>
    </row>
    <row r="15" spans="1:22" ht="15.75" thickBot="1" x14ac:dyDescent="0.3">
      <c r="A15" s="1">
        <v>12</v>
      </c>
      <c r="B15" s="27">
        <v>0.1</v>
      </c>
      <c r="C15" s="9">
        <f t="shared" si="0"/>
        <v>1958550.9000000001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1958550.9000000001</v>
      </c>
    </row>
    <row r="16" spans="1:22" ht="15.75" thickBot="1" x14ac:dyDescent="0.3">
      <c r="A16" s="1">
        <v>13</v>
      </c>
      <c r="B16" s="27">
        <v>0.11</v>
      </c>
      <c r="C16" s="9">
        <f t="shared" si="0"/>
        <v>2154405.9900000002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2154405.9900000002</v>
      </c>
    </row>
    <row r="17" spans="1:21" ht="15.75" thickBot="1" x14ac:dyDescent="0.3">
      <c r="A17">
        <v>14</v>
      </c>
      <c r="B17" s="27">
        <v>0.08</v>
      </c>
      <c r="C17" s="9">
        <f t="shared" si="0"/>
        <v>1566840.72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1566840.72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1370985.6300000001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1370985.6300000001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0.01</v>
      </c>
      <c r="C23" s="9">
        <f t="shared" si="0"/>
        <v>195855.09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195855.09</v>
      </c>
    </row>
    <row r="24" spans="1:21" ht="15.75" thickBot="1" x14ac:dyDescent="0.3">
      <c r="A24" s="1">
        <v>21</v>
      </c>
      <c r="B24" s="27">
        <v>0.02</v>
      </c>
      <c r="C24" s="9">
        <f t="shared" si="0"/>
        <v>391710.18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391710.18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783420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783420, _, _, _, _,</v>
      </c>
      <c r="J35" t="str">
        <f t="shared" ref="J35:J62" si="5">"  "&amp;ROUND(C35*0.637628,0)&amp;", "&amp;D35&amp;", "&amp;E35&amp;", "&amp;F35&amp;", "&amp;G35&amp;","</f>
        <v xml:space="preserve">  499531, _, _, _, _,</v>
      </c>
      <c r="K35" t="str">
        <f t="shared" ref="K35:K62" si="6">"  "&amp;ROUND(C35*0.637628^2,0)&amp;", "&amp;D35&amp;", "&amp;E35&amp;", "&amp;F35&amp;", "&amp;G35&amp;","</f>
        <v xml:space="preserve">  318515, _, _, _, _,</v>
      </c>
      <c r="L35" t="str">
        <f t="shared" ref="L35:L62" si="7">"  "&amp;ROUND(C35*0.637628^3,0)&amp;", "&amp;D35&amp;", "&amp;E35&amp;", "&amp;F35&amp;", "&amp;G35&amp;","</f>
        <v xml:space="preserve">  203094, _, _, _, _,</v>
      </c>
      <c r="M35" t="str">
        <f t="shared" ref="M35:M62" si="8">"  "&amp;ROUND(C35*0.637628^4,0)&amp;", "&amp;D35&amp;", "&amp;E35&amp;", "&amp;F35&amp;", "&amp;G35&amp;","</f>
        <v xml:space="preserve">  129498, _, _, _, _,</v>
      </c>
      <c r="N35" t="str">
        <f t="shared" ref="N35:N62" si="9">"  "&amp;ROUND(C35*0.637628^5,0)&amp;", "&amp;D35&amp;", "&amp;E35&amp;", "&amp;F35&amp;", "&amp;G35&amp;","</f>
        <v xml:space="preserve">  82572, _, _, _, _,</v>
      </c>
      <c r="O35" t="str">
        <f t="shared" ref="O35:O62" si="10">"  "&amp;ROUND(C35*0.637628^6,0)&amp;", "&amp;D35&amp;", "&amp;E35&amp;", "&amp;F35&amp;", "&amp;G35&amp;","</f>
        <v xml:space="preserve">  52650, _, _, _, _,</v>
      </c>
      <c r="P35" t="str">
        <f t="shared" ref="P35:P62" si="11">"  "&amp;ROUND(C35*0.637628^7,0)&amp;", "&amp;D35&amp;", "&amp;E35&amp;", "&amp;F35&amp;", "&amp;G35&amp;","</f>
        <v xml:space="preserve">  33571, _, _, _, _,</v>
      </c>
      <c r="Q35" t="str">
        <f t="shared" ref="Q35:Q62" si="12">"  "&amp;ROUND(C35*0.637628^8,0)&amp;", "&amp;D35&amp;", "&amp;E35&amp;", "&amp;F35&amp;", "&amp;G35&amp;","</f>
        <v xml:space="preserve">  21406, _, _, _, _,</v>
      </c>
      <c r="R35" t="str">
        <f t="shared" ref="R35:R62" si="13">"  "&amp;ROUND(C35*0.637628^9,0)&amp;", "&amp;D35&amp;", "&amp;E35&amp;", "&amp;F35&amp;", "&amp;G35&amp;","</f>
        <v xml:space="preserve">  13649, _, _, _, _,</v>
      </c>
    </row>
    <row r="36" spans="1:18" x14ac:dyDescent="0.25">
      <c r="C36" s="15">
        <f t="shared" si="4"/>
        <v>979275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979275, _, _, _, _,</v>
      </c>
      <c r="J36" t="str">
        <f t="shared" si="5"/>
        <v xml:space="preserve">  624413, _, _, _, _,</v>
      </c>
      <c r="K36" t="str">
        <f t="shared" si="6"/>
        <v xml:space="preserve">  398143, _, _, _, _,</v>
      </c>
      <c r="L36" t="str">
        <f t="shared" si="7"/>
        <v xml:space="preserve">  253867, _, _, _, _,</v>
      </c>
      <c r="M36" t="str">
        <f t="shared" si="8"/>
        <v xml:space="preserve">  161873, _, _, _, _,</v>
      </c>
      <c r="N36" t="str">
        <f t="shared" si="9"/>
        <v xml:space="preserve">  103215, _, _, _, _,</v>
      </c>
      <c r="O36" t="str">
        <f t="shared" si="10"/>
        <v xml:space="preserve">  65813, _, _, _, _,</v>
      </c>
      <c r="P36" t="str">
        <f t="shared" si="11"/>
        <v xml:space="preserve">  41964, _, _, _, _,</v>
      </c>
      <c r="Q36" t="str">
        <f t="shared" si="12"/>
        <v xml:space="preserve">  26757, _, _, _, _,</v>
      </c>
      <c r="R36" t="str">
        <f t="shared" si="13"/>
        <v xml:space="preserve">  17061, _, _, _, _,</v>
      </c>
    </row>
    <row r="37" spans="1:18" x14ac:dyDescent="0.25">
      <c r="C37" s="15">
        <f t="shared" si="4"/>
        <v>587565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587565, _, _, _, _,</v>
      </c>
      <c r="J37" t="str">
        <f t="shared" si="5"/>
        <v xml:space="preserve">  374648, _, _, _, _,</v>
      </c>
      <c r="K37" t="str">
        <f t="shared" si="6"/>
        <v xml:space="preserve">  238886, _, _, _, _,</v>
      </c>
      <c r="L37" t="str">
        <f t="shared" si="7"/>
        <v xml:space="preserve">  152320, _, _, _, _,</v>
      </c>
      <c r="M37" t="str">
        <f t="shared" si="8"/>
        <v xml:space="preserve">  97124, _, _, _, _,</v>
      </c>
      <c r="N37" t="str">
        <f t="shared" si="9"/>
        <v xml:space="preserve">  61929, _, _, _, _,</v>
      </c>
      <c r="O37" t="str">
        <f t="shared" si="10"/>
        <v xml:space="preserve">  39488, _, _, _, _,</v>
      </c>
      <c r="P37" t="str">
        <f t="shared" si="11"/>
        <v xml:space="preserve">  25178, _, _, _, _,</v>
      </c>
      <c r="Q37" t="str">
        <f t="shared" si="12"/>
        <v xml:space="preserve">  16054, _, _, _, _,</v>
      </c>
      <c r="R37" t="str">
        <f t="shared" si="13"/>
        <v xml:space="preserve">  10237, _, _, _, _,</v>
      </c>
    </row>
    <row r="38" spans="1:18" x14ac:dyDescent="0.25">
      <c r="C38" s="15">
        <f t="shared" si="4"/>
        <v>2741971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2741971, _, _, _, _,</v>
      </c>
      <c r="J38" t="str">
        <f t="shared" si="5"/>
        <v xml:space="preserve">  1748357, _, _, _, _,</v>
      </c>
      <c r="K38" t="str">
        <f t="shared" si="6"/>
        <v xml:space="preserve">  1114802, _, _, _, _,</v>
      </c>
      <c r="L38" t="str">
        <f t="shared" si="7"/>
        <v xml:space="preserve">  710829, _, _, _, _,</v>
      </c>
      <c r="M38" t="str">
        <f t="shared" si="8"/>
        <v xml:space="preserve">  453244, _, _, _, _,</v>
      </c>
      <c r="N38" t="str">
        <f t="shared" si="9"/>
        <v xml:space="preserve">  289001, _, _, _, _,</v>
      </c>
      <c r="O38" t="str">
        <f t="shared" si="10"/>
        <v xml:space="preserve">  184275, _, _, _, _,</v>
      </c>
      <c r="P38" t="str">
        <f t="shared" si="11"/>
        <v xml:space="preserve">  117499, _, _, _, _,</v>
      </c>
      <c r="Q38" t="str">
        <f t="shared" si="12"/>
        <v xml:space="preserve">  74921, _, _, _, _,</v>
      </c>
      <c r="R38" t="str">
        <f t="shared" si="13"/>
        <v xml:space="preserve">  47772, _, _, _, _,</v>
      </c>
    </row>
    <row r="39" spans="1:18" x14ac:dyDescent="0.25">
      <c r="C39" s="15">
        <f t="shared" si="4"/>
        <v>1566841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1566841, _, _, _, _,</v>
      </c>
      <c r="J39" t="str">
        <f t="shared" si="5"/>
        <v xml:space="preserve">  999062, _, _, _, _,</v>
      </c>
      <c r="K39" t="str">
        <f t="shared" si="6"/>
        <v xml:space="preserve">  637030, _, _, _, _,</v>
      </c>
      <c r="L39" t="str">
        <f t="shared" si="7"/>
        <v xml:space="preserve">  406188, _, _, _, _,</v>
      </c>
      <c r="M39" t="str">
        <f t="shared" si="8"/>
        <v xml:space="preserve">  258997, _, _, _, _,</v>
      </c>
      <c r="N39" t="str">
        <f t="shared" si="9"/>
        <v xml:space="preserve">  165144, _, _, _, _,</v>
      </c>
      <c r="O39" t="str">
        <f t="shared" si="10"/>
        <v xml:space="preserve">  105300, _, _, _, _,</v>
      </c>
      <c r="P39" t="str">
        <f t="shared" si="11"/>
        <v xml:space="preserve">  67142, _, _, _, _,</v>
      </c>
      <c r="Q39" t="str">
        <f t="shared" si="12"/>
        <v xml:space="preserve">  42812, _, _, _, _,</v>
      </c>
      <c r="R39" t="str">
        <f t="shared" si="13"/>
        <v xml:space="preserve">  27298, _, _, _, _,</v>
      </c>
    </row>
    <row r="40" spans="1:18" x14ac:dyDescent="0.25">
      <c r="C40" s="15">
        <f t="shared" si="4"/>
        <v>1370986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1370986, _, _, _, _,</v>
      </c>
      <c r="J40" t="str">
        <f t="shared" si="5"/>
        <v xml:space="preserve">  874179, _, _, _, _,</v>
      </c>
      <c r="K40" t="str">
        <f t="shared" si="6"/>
        <v xml:space="preserve">  557401, _, _, _, _,</v>
      </c>
      <c r="L40" t="str">
        <f t="shared" si="7"/>
        <v xml:space="preserve">  355415, _, _, _, _,</v>
      </c>
      <c r="M40" t="str">
        <f t="shared" si="8"/>
        <v xml:space="preserve">  226622, _, _, _, _,</v>
      </c>
      <c r="N40" t="str">
        <f t="shared" si="9"/>
        <v xml:space="preserve">  144501, _, _, _, _,</v>
      </c>
      <c r="O40" t="str">
        <f t="shared" si="10"/>
        <v xml:space="preserve">  92138, _, _, _, _,</v>
      </c>
      <c r="P40" t="str">
        <f t="shared" si="11"/>
        <v xml:space="preserve">  58750, _, _, _, _,</v>
      </c>
      <c r="Q40" t="str">
        <f t="shared" si="12"/>
        <v xml:space="preserve">  37460, _, _, _, _,</v>
      </c>
      <c r="R40" t="str">
        <f t="shared" si="13"/>
        <v xml:space="preserve">  23886, _, _, _, _,</v>
      </c>
    </row>
    <row r="41" spans="1:18" x14ac:dyDescent="0.25">
      <c r="C41" s="15">
        <f t="shared" si="4"/>
        <v>1370986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1370986, _, _, _, _,</v>
      </c>
      <c r="J41" t="str">
        <f t="shared" si="5"/>
        <v xml:space="preserve">  874179, _, _, _, _,</v>
      </c>
      <c r="K41" t="str">
        <f t="shared" si="6"/>
        <v xml:space="preserve">  557401, _, _, _, _,</v>
      </c>
      <c r="L41" t="str">
        <f t="shared" si="7"/>
        <v xml:space="preserve">  355415, _, _, _, _,</v>
      </c>
      <c r="M41" t="str">
        <f t="shared" si="8"/>
        <v xml:space="preserve">  226622, _, _, _, _,</v>
      </c>
      <c r="N41" t="str">
        <f t="shared" si="9"/>
        <v xml:space="preserve">  144501, _, _, _, _,</v>
      </c>
      <c r="O41" t="str">
        <f t="shared" si="10"/>
        <v xml:space="preserve">  92138, _, _, _, _,</v>
      </c>
      <c r="P41" t="str">
        <f t="shared" si="11"/>
        <v xml:space="preserve">  58750, _, _, _, _,</v>
      </c>
      <c r="Q41" t="str">
        <f t="shared" si="12"/>
        <v xml:space="preserve">  37460, _, _, _, _,</v>
      </c>
      <c r="R41" t="str">
        <f t="shared" si="13"/>
        <v xml:space="preserve">  23886, _, _, _, _,</v>
      </c>
    </row>
    <row r="42" spans="1:18" x14ac:dyDescent="0.25">
      <c r="C42" s="15">
        <f t="shared" si="4"/>
        <v>979275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979275, _, _, _, _,</v>
      </c>
      <c r="J42" t="str">
        <f t="shared" si="5"/>
        <v xml:space="preserve">  624413, _, _, _, _,</v>
      </c>
      <c r="K42" t="str">
        <f t="shared" si="6"/>
        <v xml:space="preserve">  398143, _, _, _, _,</v>
      </c>
      <c r="L42" t="str">
        <f t="shared" si="7"/>
        <v xml:space="preserve">  253867, _, _, _, _,</v>
      </c>
      <c r="M42" t="str">
        <f t="shared" si="8"/>
        <v xml:space="preserve">  161873, _, _, _, _,</v>
      </c>
      <c r="N42" t="str">
        <f t="shared" si="9"/>
        <v xml:space="preserve">  103215, _, _, _, _,</v>
      </c>
      <c r="O42" t="str">
        <f t="shared" si="10"/>
        <v xml:space="preserve">  65813, _, _, _, _,</v>
      </c>
      <c r="P42" t="str">
        <f t="shared" si="11"/>
        <v xml:space="preserve">  41964, _, _, _, _,</v>
      </c>
      <c r="Q42" t="str">
        <f t="shared" si="12"/>
        <v xml:space="preserve">  26757, _, _, _, _,</v>
      </c>
      <c r="R42" t="str">
        <f t="shared" si="13"/>
        <v xml:space="preserve">  17061, _, _, _, _,</v>
      </c>
    </row>
    <row r="43" spans="1:18" x14ac:dyDescent="0.25">
      <c r="C43" s="15">
        <f t="shared" si="4"/>
        <v>1370986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1370986, _, _, _, _,</v>
      </c>
      <c r="J43" t="str">
        <f t="shared" si="5"/>
        <v xml:space="preserve">  874179, _, _, _, _,</v>
      </c>
      <c r="K43" t="str">
        <f t="shared" si="6"/>
        <v xml:space="preserve">  557401, _, _, _, _,</v>
      </c>
      <c r="L43" t="str">
        <f t="shared" si="7"/>
        <v xml:space="preserve">  355415, _, _, _, _,</v>
      </c>
      <c r="M43" t="str">
        <f t="shared" si="8"/>
        <v xml:space="preserve">  226622, _, _, _, _,</v>
      </c>
      <c r="N43" t="str">
        <f t="shared" si="9"/>
        <v xml:space="preserve">  144501, _, _, _, _,</v>
      </c>
      <c r="O43" t="str">
        <f t="shared" si="10"/>
        <v xml:space="preserve">  92138, _, _, _, _,</v>
      </c>
      <c r="P43" t="str">
        <f t="shared" si="11"/>
        <v xml:space="preserve">  58750, _, _, _, _,</v>
      </c>
      <c r="Q43" t="str">
        <f t="shared" si="12"/>
        <v xml:space="preserve">  37460, _, _, _, _,</v>
      </c>
      <c r="R43" t="str">
        <f t="shared" si="13"/>
        <v xml:space="preserve">  23886,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195855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195855, _, _, _, _,</v>
      </c>
      <c r="J45" t="str">
        <f t="shared" si="5"/>
        <v xml:space="preserve">  124883, _, _, _, _,</v>
      </c>
      <c r="K45" t="str">
        <f t="shared" si="6"/>
        <v xml:space="preserve">  79629, _, _, _, _,</v>
      </c>
      <c r="L45" t="str">
        <f t="shared" si="7"/>
        <v xml:space="preserve">  50773, _, _, _, _,</v>
      </c>
      <c r="M45" t="str">
        <f t="shared" si="8"/>
        <v xml:space="preserve">  32375, _, _, _, _,</v>
      </c>
      <c r="N45" t="str">
        <f t="shared" si="9"/>
        <v xml:space="preserve">  20643, _, _, _, _,</v>
      </c>
      <c r="O45" t="str">
        <f t="shared" si="10"/>
        <v xml:space="preserve">  13163, _, _, _, _,</v>
      </c>
      <c r="P45" t="str">
        <f t="shared" si="11"/>
        <v xml:space="preserve">  8393, _, _, _, _,</v>
      </c>
      <c r="Q45" t="str">
        <f t="shared" si="12"/>
        <v xml:space="preserve">  5351, _, _, _, _,</v>
      </c>
      <c r="R45" t="str">
        <f t="shared" si="13"/>
        <v xml:space="preserve">  3412, _, _, _, _,</v>
      </c>
    </row>
    <row r="46" spans="1:18" x14ac:dyDescent="0.25">
      <c r="C46" s="15">
        <f t="shared" si="4"/>
        <v>1958551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1958551, _, _, _, _,</v>
      </c>
      <c r="J46" t="str">
        <f t="shared" si="5"/>
        <v xml:space="preserve">  1248827, _, _, _, _,</v>
      </c>
      <c r="K46" t="str">
        <f t="shared" si="6"/>
        <v xml:space="preserve">  796287, _, _, _, _,</v>
      </c>
      <c r="L46" t="str">
        <f t="shared" si="7"/>
        <v xml:space="preserve">  507735, _, _, _, _,</v>
      </c>
      <c r="M46" t="str">
        <f t="shared" si="8"/>
        <v xml:space="preserve">  323746, _, _, _, _,</v>
      </c>
      <c r="N46" t="str">
        <f t="shared" si="9"/>
        <v xml:space="preserve">  206430, _, _, _, _,</v>
      </c>
      <c r="O46" t="str">
        <f t="shared" si="10"/>
        <v xml:space="preserve">  131625, _, _, _, _,</v>
      </c>
      <c r="P46" t="str">
        <f t="shared" si="11"/>
        <v xml:space="preserve">  83928, _, _, _, _,</v>
      </c>
      <c r="Q46" t="str">
        <f t="shared" si="12"/>
        <v xml:space="preserve">  53515, _, _, _, _,</v>
      </c>
      <c r="R46" t="str">
        <f t="shared" si="13"/>
        <v xml:space="preserve">  34123, _, _, _, _,</v>
      </c>
    </row>
    <row r="47" spans="1:18" x14ac:dyDescent="0.25">
      <c r="C47" s="15">
        <f t="shared" si="4"/>
        <v>2154406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2154406, _, _, _, _,</v>
      </c>
      <c r="J47" t="str">
        <f t="shared" si="5"/>
        <v xml:space="preserve">  1373710, _, _, _, _,</v>
      </c>
      <c r="K47" t="str">
        <f t="shared" si="6"/>
        <v xml:space="preserve">  875916, _, _, _, _,</v>
      </c>
      <c r="L47" t="str">
        <f t="shared" si="7"/>
        <v xml:space="preserve">  558508, _, _, _, _,</v>
      </c>
      <c r="M47" t="str">
        <f t="shared" si="8"/>
        <v xml:space="preserve">  356121, _, _, _, _,</v>
      </c>
      <c r="N47" t="str">
        <f t="shared" si="9"/>
        <v xml:space="preserve">  227072, _, _, _, _,</v>
      </c>
      <c r="O47" t="str">
        <f t="shared" si="10"/>
        <v xml:space="preserve">  144788, _, _, _, _,</v>
      </c>
      <c r="P47" t="str">
        <f t="shared" si="11"/>
        <v xml:space="preserve">  92321, _, _, _, _,</v>
      </c>
      <c r="Q47" t="str">
        <f t="shared" si="12"/>
        <v xml:space="preserve">  58866, _, _, _, _,</v>
      </c>
      <c r="R47" t="str">
        <f t="shared" si="13"/>
        <v xml:space="preserve">  37535, _, _, _, _,</v>
      </c>
    </row>
    <row r="48" spans="1:18" x14ac:dyDescent="0.25">
      <c r="C48" s="15">
        <f t="shared" si="4"/>
        <v>1566841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1566841, _, _, _, _,</v>
      </c>
      <c r="J48" t="str">
        <f t="shared" si="5"/>
        <v xml:space="preserve">  999062, _, _, _, _,</v>
      </c>
      <c r="K48" t="str">
        <f t="shared" si="6"/>
        <v xml:space="preserve">  637030, _, _, _, _,</v>
      </c>
      <c r="L48" t="str">
        <f t="shared" si="7"/>
        <v xml:space="preserve">  406188, _, _, _, _,</v>
      </c>
      <c r="M48" t="str">
        <f t="shared" si="8"/>
        <v xml:space="preserve">  258997, _, _, _, _,</v>
      </c>
      <c r="N48" t="str">
        <f t="shared" si="9"/>
        <v xml:space="preserve">  165144, _, _, _, _,</v>
      </c>
      <c r="O48" t="str">
        <f t="shared" si="10"/>
        <v xml:space="preserve">  105300, _, _, _, _,</v>
      </c>
      <c r="P48" t="str">
        <f t="shared" si="11"/>
        <v xml:space="preserve">  67142, _, _, _, _,</v>
      </c>
      <c r="Q48" t="str">
        <f t="shared" si="12"/>
        <v xml:space="preserve">  42812, _, _, _, _,</v>
      </c>
      <c r="R48" t="str">
        <f t="shared" si="13"/>
        <v xml:space="preserve">  27298, _, _, _, _,</v>
      </c>
    </row>
    <row r="49" spans="3:18" x14ac:dyDescent="0.25">
      <c r="C49" s="15">
        <f t="shared" si="4"/>
        <v>1370986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1370986, _, _, _, _,</v>
      </c>
      <c r="J49" t="str">
        <f t="shared" si="5"/>
        <v xml:space="preserve">  874179, _, _, _, _,</v>
      </c>
      <c r="K49" t="str">
        <f t="shared" si="6"/>
        <v xml:space="preserve">  557401, _, _, _, _,</v>
      </c>
      <c r="L49" t="str">
        <f t="shared" si="7"/>
        <v xml:space="preserve">  355415, _, _, _, _,</v>
      </c>
      <c r="M49" t="str">
        <f t="shared" si="8"/>
        <v xml:space="preserve">  226622, _, _, _, _,</v>
      </c>
      <c r="N49" t="str">
        <f t="shared" si="9"/>
        <v xml:space="preserve">  144501, _, _, _, _,</v>
      </c>
      <c r="O49" t="str">
        <f t="shared" si="10"/>
        <v xml:space="preserve">  92138, _, _, _, _,</v>
      </c>
      <c r="P49" t="str">
        <f t="shared" si="11"/>
        <v xml:space="preserve">  58750, _, _, _, _,</v>
      </c>
      <c r="Q49" t="str">
        <f t="shared" si="12"/>
        <v xml:space="preserve">  37460, _, _, _, _,</v>
      </c>
      <c r="R49" t="str">
        <f t="shared" si="13"/>
        <v xml:space="preserve">  23886,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195855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195855, _, _, _, _,</v>
      </c>
      <c r="J54" t="str">
        <f t="shared" si="5"/>
        <v xml:space="preserve">  124883, _, _, _, _,</v>
      </c>
      <c r="K54" t="str">
        <f t="shared" si="6"/>
        <v xml:space="preserve">  79629, _, _, _, _,</v>
      </c>
      <c r="L54" t="str">
        <f t="shared" si="7"/>
        <v xml:space="preserve">  50773, _, _, _, _,</v>
      </c>
      <c r="M54" t="str">
        <f t="shared" si="8"/>
        <v xml:space="preserve">  32375, _, _, _, _,</v>
      </c>
      <c r="N54" t="str">
        <f t="shared" si="9"/>
        <v xml:space="preserve">  20643, _, _, _, _,</v>
      </c>
      <c r="O54" t="str">
        <f t="shared" si="10"/>
        <v xml:space="preserve">  13163, _, _, _, _,</v>
      </c>
      <c r="P54" t="str">
        <f t="shared" si="11"/>
        <v xml:space="preserve">  8393, _, _, _, _,</v>
      </c>
      <c r="Q54" t="str">
        <f t="shared" si="12"/>
        <v xml:space="preserve">  5351, _, _, _, _,</v>
      </c>
      <c r="R54" t="str">
        <f t="shared" si="13"/>
        <v xml:space="preserve">  3412, _, _, _, _,</v>
      </c>
    </row>
    <row r="55" spans="3:18" x14ac:dyDescent="0.25">
      <c r="C55" s="15">
        <f t="shared" si="4"/>
        <v>391710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391710, _, _, _, _,</v>
      </c>
      <c r="J55" t="str">
        <f t="shared" si="5"/>
        <v xml:space="preserve">  249765, _, _, _, _,</v>
      </c>
      <c r="K55" t="str">
        <f t="shared" si="6"/>
        <v xml:space="preserve">  159257, _, _, _, _,</v>
      </c>
      <c r="L55" t="str">
        <f t="shared" si="7"/>
        <v xml:space="preserve">  101547, _, _, _, _,</v>
      </c>
      <c r="M55" t="str">
        <f t="shared" si="8"/>
        <v xml:space="preserve">  64749, _, _, _, _,</v>
      </c>
      <c r="N55" t="str">
        <f t="shared" si="9"/>
        <v xml:space="preserve">  41286, _, _, _, _,</v>
      </c>
      <c r="O55" t="str">
        <f t="shared" si="10"/>
        <v xml:space="preserve">  26325, _, _, _, _,</v>
      </c>
      <c r="P55" t="str">
        <f t="shared" si="11"/>
        <v xml:space="preserve">  16786, _, _, _, _,</v>
      </c>
      <c r="Q55" t="str">
        <f t="shared" si="12"/>
        <v xml:space="preserve">  10703, _, _, _, _,</v>
      </c>
      <c r="R55" t="str">
        <f t="shared" si="13"/>
        <v xml:space="preserve">  6825,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0.04</v>
      </c>
      <c r="D66" s="27">
        <v>0.05</v>
      </c>
      <c r="E66" s="27">
        <v>0.03</v>
      </c>
      <c r="F66" s="27">
        <v>0.14000000000000001</v>
      </c>
      <c r="G66" s="27">
        <v>0.08</v>
      </c>
      <c r="H66" s="27">
        <v>7.0000000000000007E-2</v>
      </c>
      <c r="I66" s="27">
        <v>7.0000000000000007E-2</v>
      </c>
      <c r="J66" s="27">
        <v>0.05</v>
      </c>
      <c r="K66" s="27">
        <v>7.0000000000000007E-2</v>
      </c>
      <c r="L66" s="27">
        <v>0</v>
      </c>
      <c r="M66" s="27">
        <v>0.01</v>
      </c>
      <c r="N66" s="27">
        <v>0.1</v>
      </c>
      <c r="O66" s="27">
        <v>0.11</v>
      </c>
      <c r="P66" s="27">
        <v>0.08</v>
      </c>
      <c r="Q66" s="27">
        <v>7.0000000000000007E-2</v>
      </c>
      <c r="R66" s="27">
        <v>0</v>
      </c>
      <c r="S66" s="27">
        <v>0</v>
      </c>
      <c r="T66" s="27">
        <v>0</v>
      </c>
      <c r="U66" s="27">
        <v>0</v>
      </c>
      <c r="V66" s="27">
        <v>0.01</v>
      </c>
      <c r="W66" s="27">
        <v>0.02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0.03</v>
      </c>
      <c r="D67" s="15">
        <v>0.03</v>
      </c>
      <c r="E67" s="15">
        <v>0.02</v>
      </c>
      <c r="F67" s="15">
        <v>0.1</v>
      </c>
      <c r="G67" s="15">
        <v>0.06</v>
      </c>
      <c r="H67" s="15">
        <v>7.0000000000000007E-2</v>
      </c>
      <c r="I67" s="15">
        <v>0.08</v>
      </c>
      <c r="J67" s="15">
        <v>0.06</v>
      </c>
      <c r="K67" s="15">
        <v>7.0000000000000007E-2</v>
      </c>
      <c r="L67" s="15">
        <v>0</v>
      </c>
      <c r="M67" s="15">
        <v>0.01</v>
      </c>
      <c r="N67" s="15">
        <v>0.12</v>
      </c>
      <c r="O67" s="15">
        <v>0.14000000000000001</v>
      </c>
      <c r="P67" s="15">
        <v>0.09</v>
      </c>
      <c r="Q67" s="15">
        <v>0.09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0.02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0.01</v>
      </c>
      <c r="D68" s="29">
        <v>0.02</v>
      </c>
      <c r="E68" s="29">
        <v>0.01</v>
      </c>
      <c r="F68" s="29">
        <v>0.08</v>
      </c>
      <c r="G68" s="29">
        <v>0.05</v>
      </c>
      <c r="H68" s="29">
        <v>0.06</v>
      </c>
      <c r="I68" s="29">
        <v>0.08</v>
      </c>
      <c r="J68" s="29">
        <v>7.0000000000000007E-2</v>
      </c>
      <c r="K68" s="29">
        <v>0.08</v>
      </c>
      <c r="L68" s="29">
        <v>0</v>
      </c>
      <c r="M68" s="29">
        <v>0.01</v>
      </c>
      <c r="N68" s="29">
        <v>0.13</v>
      </c>
      <c r="O68" s="29">
        <v>0.17</v>
      </c>
      <c r="P68" s="29">
        <v>0.1</v>
      </c>
      <c r="Q68" s="29">
        <v>0.1</v>
      </c>
      <c r="R68" s="29">
        <v>0</v>
      </c>
      <c r="S68" s="29">
        <v>0</v>
      </c>
      <c r="T68" s="29">
        <v>0</v>
      </c>
      <c r="U68" s="29">
        <v>0</v>
      </c>
      <c r="V68" s="29">
        <v>0.01</v>
      </c>
      <c r="W68" s="29">
        <v>0.02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0.03</v>
      </c>
      <c r="D69" s="15">
        <v>0.03</v>
      </c>
      <c r="E69" s="15">
        <v>0.02</v>
      </c>
      <c r="F69" s="15">
        <v>0.1</v>
      </c>
      <c r="G69" s="15">
        <v>0.06</v>
      </c>
      <c r="H69" s="15">
        <v>7.0000000000000007E-2</v>
      </c>
      <c r="I69" s="15">
        <v>0.08</v>
      </c>
      <c r="J69" s="15">
        <v>0.06</v>
      </c>
      <c r="K69" s="15">
        <v>7.0000000000000007E-2</v>
      </c>
      <c r="L69" s="15">
        <v>0</v>
      </c>
      <c r="M69" s="15">
        <v>0.01</v>
      </c>
      <c r="N69" s="15">
        <v>0.12</v>
      </c>
      <c r="O69" s="15">
        <v>0.14000000000000001</v>
      </c>
      <c r="P69" s="15">
        <v>0.09</v>
      </c>
      <c r="Q69" s="15">
        <v>0.09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0.02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9" zoomScaleNormal="100" workbookViewId="0">
      <selection activeCell="J83" sqref="J83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3843935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38439.35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38439.35</v>
      </c>
      <c r="R4" s="7" t="s">
        <v>154</v>
      </c>
    </row>
    <row r="5" spans="1:22" ht="15.75" thickBot="1" x14ac:dyDescent="0.3">
      <c r="A5">
        <v>2</v>
      </c>
      <c r="B5" s="27">
        <v>0.01</v>
      </c>
      <c r="C5" s="9">
        <f t="shared" si="0"/>
        <v>38439.35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38439.35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0.03</v>
      </c>
      <c r="C7" s="9">
        <f t="shared" si="0"/>
        <v>115318.05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115318.05</v>
      </c>
    </row>
    <row r="8" spans="1:22" ht="15.75" thickBot="1" x14ac:dyDescent="0.3">
      <c r="A8">
        <v>5</v>
      </c>
      <c r="B8" s="27">
        <v>0.01</v>
      </c>
      <c r="C8" s="9">
        <f t="shared" si="0"/>
        <v>38439.35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38439.35</v>
      </c>
    </row>
    <row r="9" spans="1:22" ht="15.75" thickBot="1" x14ac:dyDescent="0.3">
      <c r="A9">
        <v>6</v>
      </c>
      <c r="B9" s="27">
        <v>0.02</v>
      </c>
      <c r="C9" s="9">
        <f t="shared" si="0"/>
        <v>76878.7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76878.7</v>
      </c>
    </row>
    <row r="10" spans="1:22" ht="15.75" thickBot="1" x14ac:dyDescent="0.3">
      <c r="A10">
        <v>7</v>
      </c>
      <c r="B10" s="27">
        <v>0.09</v>
      </c>
      <c r="C10" s="9">
        <f t="shared" si="0"/>
        <v>345954.14999999997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345954.14999999997</v>
      </c>
    </row>
    <row r="11" spans="1:22" ht="15.75" thickBot="1" x14ac:dyDescent="0.3">
      <c r="A11" s="1">
        <v>8</v>
      </c>
      <c r="B11" s="27">
        <v>0.09</v>
      </c>
      <c r="C11" s="9">
        <f t="shared" si="0"/>
        <v>345954.14999999997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345954.14999999997</v>
      </c>
    </row>
    <row r="12" spans="1:22" ht="15.75" thickBot="1" x14ac:dyDescent="0.3">
      <c r="A12">
        <v>9</v>
      </c>
      <c r="B12" s="27">
        <v>0.05</v>
      </c>
      <c r="C12" s="9">
        <f t="shared" si="0"/>
        <v>192196.75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192196.75</v>
      </c>
    </row>
    <row r="13" spans="1:22" ht="15.75" thickBot="1" x14ac:dyDescent="0.3">
      <c r="A13" s="1">
        <v>10</v>
      </c>
      <c r="B13" s="27">
        <v>0.01</v>
      </c>
      <c r="C13" s="9">
        <f t="shared" si="0"/>
        <v>38439.35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38439.35</v>
      </c>
    </row>
    <row r="14" spans="1:22" ht="15.75" thickBot="1" x14ac:dyDescent="0.3">
      <c r="A14" s="1">
        <v>11</v>
      </c>
      <c r="B14" s="27">
        <v>0.02</v>
      </c>
      <c r="C14" s="9">
        <f t="shared" si="0"/>
        <v>76878.7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76878.7</v>
      </c>
    </row>
    <row r="15" spans="1:22" ht="15.75" thickBot="1" x14ac:dyDescent="0.3">
      <c r="A15" s="1">
        <v>12</v>
      </c>
      <c r="B15" s="27">
        <v>0.18</v>
      </c>
      <c r="C15" s="9">
        <f t="shared" si="0"/>
        <v>691908.29999999993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691908.29999999993</v>
      </c>
    </row>
    <row r="16" spans="1:22" ht="15.75" thickBot="1" x14ac:dyDescent="0.3">
      <c r="A16" s="1">
        <v>13</v>
      </c>
      <c r="B16" s="27">
        <v>0.22</v>
      </c>
      <c r="C16" s="9">
        <f t="shared" si="0"/>
        <v>845665.7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845665.7</v>
      </c>
    </row>
    <row r="17" spans="1:21" ht="15.75" thickBot="1" x14ac:dyDescent="0.3">
      <c r="A17">
        <v>14</v>
      </c>
      <c r="B17" s="27">
        <v>7.0000000000000007E-2</v>
      </c>
      <c r="C17" s="9">
        <f t="shared" si="0"/>
        <v>269075.45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269075.45</v>
      </c>
    </row>
    <row r="18" spans="1:21" ht="15.75" thickBot="1" x14ac:dyDescent="0.3">
      <c r="A18">
        <v>15</v>
      </c>
      <c r="B18" s="27">
        <v>0.13</v>
      </c>
      <c r="C18" s="9">
        <f t="shared" si="0"/>
        <v>499711.55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499711.55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0.01</v>
      </c>
      <c r="C20" s="9">
        <f t="shared" si="0"/>
        <v>38439.35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38439.35</v>
      </c>
    </row>
    <row r="21" spans="1:21" ht="15.75" thickBot="1" x14ac:dyDescent="0.3">
      <c r="A21" s="1">
        <v>18</v>
      </c>
      <c r="B21" s="27">
        <v>0.01</v>
      </c>
      <c r="C21" s="9">
        <f t="shared" si="0"/>
        <v>38439.35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38439.35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0.01</v>
      </c>
      <c r="C23" s="9">
        <f t="shared" si="0"/>
        <v>38439.35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38439.35</v>
      </c>
    </row>
    <row r="24" spans="1:21" ht="15.75" thickBot="1" x14ac:dyDescent="0.3">
      <c r="A24" s="1">
        <v>21</v>
      </c>
      <c r="B24" s="27">
        <v>0.03</v>
      </c>
      <c r="C24" s="9">
        <f t="shared" si="0"/>
        <v>115318.05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115318.05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38439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38439, _, _, _, _,</v>
      </c>
      <c r="J35" t="str">
        <f t="shared" ref="J35:J62" si="5">"  "&amp;ROUND(C35*0.637628,0)&amp;", "&amp;D35&amp;", "&amp;E35&amp;", "&amp;F35&amp;", "&amp;G35&amp;","</f>
        <v xml:space="preserve">  24510, _, _, _, _,</v>
      </c>
      <c r="K35" t="str">
        <f t="shared" ref="K35:K62" si="6">"  "&amp;ROUND(C35*0.637628^2,0)&amp;", "&amp;D35&amp;", "&amp;E35&amp;", "&amp;F35&amp;", "&amp;G35&amp;","</f>
        <v xml:space="preserve">  15628, _, _, _, _,</v>
      </c>
      <c r="L35" t="str">
        <f t="shared" ref="L35:L62" si="7">"  "&amp;ROUND(C35*0.637628^3,0)&amp;", "&amp;D35&amp;", "&amp;E35&amp;", "&amp;F35&amp;", "&amp;G35&amp;","</f>
        <v xml:space="preserve">  9965, _, _, _, _,</v>
      </c>
      <c r="M35" t="str">
        <f t="shared" ref="M35:M62" si="8">"  "&amp;ROUND(C35*0.637628^4,0)&amp;", "&amp;D35&amp;", "&amp;E35&amp;", "&amp;F35&amp;", "&amp;G35&amp;","</f>
        <v xml:space="preserve">  6354, _, _, _, _,</v>
      </c>
      <c r="N35" t="str">
        <f t="shared" ref="N35:N62" si="9">"  "&amp;ROUND(C35*0.637628^5,0)&amp;", "&amp;D35&amp;", "&amp;E35&amp;", "&amp;F35&amp;", "&amp;G35&amp;","</f>
        <v xml:space="preserve">  4051, _, _, _, _,</v>
      </c>
      <c r="O35" t="str">
        <f t="shared" ref="O35:O62" si="10">"  "&amp;ROUND(C35*0.637628^6,0)&amp;", "&amp;D35&amp;", "&amp;E35&amp;", "&amp;F35&amp;", "&amp;G35&amp;","</f>
        <v xml:space="preserve">  2583, _, _, _, _,</v>
      </c>
      <c r="P35" t="str">
        <f t="shared" ref="P35:P62" si="11">"  "&amp;ROUND(C35*0.637628^7,0)&amp;", "&amp;D35&amp;", "&amp;E35&amp;", "&amp;F35&amp;", "&amp;G35&amp;","</f>
        <v xml:space="preserve">  1647, _, _, _, _,</v>
      </c>
      <c r="Q35" t="str">
        <f t="shared" ref="Q35:Q62" si="12">"  "&amp;ROUND(C35*0.637628^8,0)&amp;", "&amp;D35&amp;", "&amp;E35&amp;", "&amp;F35&amp;", "&amp;G35&amp;","</f>
        <v xml:space="preserve">  1050, _, _, _, _,</v>
      </c>
      <c r="R35" t="str">
        <f t="shared" ref="R35:R62" si="13">"  "&amp;ROUND(C35*0.637628^9,0)&amp;", "&amp;D35&amp;", "&amp;E35&amp;", "&amp;F35&amp;", "&amp;G35&amp;","</f>
        <v xml:space="preserve">  670, _, _, _, _,</v>
      </c>
    </row>
    <row r="36" spans="1:18" x14ac:dyDescent="0.25">
      <c r="C36" s="15">
        <f t="shared" si="4"/>
        <v>38439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38439, _, _, _, _,</v>
      </c>
      <c r="J36" t="str">
        <f t="shared" si="5"/>
        <v xml:space="preserve">  24510, _, _, _, _,</v>
      </c>
      <c r="K36" t="str">
        <f t="shared" si="6"/>
        <v xml:space="preserve">  15628, _, _, _, _,</v>
      </c>
      <c r="L36" t="str">
        <f t="shared" si="7"/>
        <v xml:space="preserve">  9965, _, _, _, _,</v>
      </c>
      <c r="M36" t="str">
        <f t="shared" si="8"/>
        <v xml:space="preserve">  6354, _, _, _, _,</v>
      </c>
      <c r="N36" t="str">
        <f t="shared" si="9"/>
        <v xml:space="preserve">  4051, _, _, _, _,</v>
      </c>
      <c r="O36" t="str">
        <f t="shared" si="10"/>
        <v xml:space="preserve">  2583, _, _, _, _,</v>
      </c>
      <c r="P36" t="str">
        <f t="shared" si="11"/>
        <v xml:space="preserve">  1647, _, _, _, _,</v>
      </c>
      <c r="Q36" t="str">
        <f t="shared" si="12"/>
        <v xml:space="preserve">  1050, _, _, _, _,</v>
      </c>
      <c r="R36" t="str">
        <f t="shared" si="13"/>
        <v xml:space="preserve">  670,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115318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115318, _, _, _, _,</v>
      </c>
      <c r="J38" t="str">
        <f t="shared" si="5"/>
        <v xml:space="preserve">  73530, _, _, _, _,</v>
      </c>
      <c r="K38" t="str">
        <f t="shared" si="6"/>
        <v xml:space="preserve">  46885, _, _, _, _,</v>
      </c>
      <c r="L38" t="str">
        <f t="shared" si="7"/>
        <v xml:space="preserve">  29895, _, _, _, _,</v>
      </c>
      <c r="M38" t="str">
        <f t="shared" si="8"/>
        <v xml:space="preserve">  19062, _, _, _, _,</v>
      </c>
      <c r="N38" t="str">
        <f t="shared" si="9"/>
        <v xml:space="preserve">  12154, _, _, _, _,</v>
      </c>
      <c r="O38" t="str">
        <f t="shared" si="10"/>
        <v xml:space="preserve">  7750, _, _, _, _,</v>
      </c>
      <c r="P38" t="str">
        <f t="shared" si="11"/>
        <v xml:space="preserve">  4942, _, _, _, _,</v>
      </c>
      <c r="Q38" t="str">
        <f t="shared" si="12"/>
        <v xml:space="preserve">  3151, _, _, _, _,</v>
      </c>
      <c r="R38" t="str">
        <f t="shared" si="13"/>
        <v xml:space="preserve">  2009, _, _, _, _,</v>
      </c>
    </row>
    <row r="39" spans="1:18" x14ac:dyDescent="0.25">
      <c r="C39" s="15">
        <f t="shared" si="4"/>
        <v>38439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38439, _, _, _, _,</v>
      </c>
      <c r="J39" t="str">
        <f t="shared" si="5"/>
        <v xml:space="preserve">  24510, _, _, _, _,</v>
      </c>
      <c r="K39" t="str">
        <f t="shared" si="6"/>
        <v xml:space="preserve">  15628, _, _, _, _,</v>
      </c>
      <c r="L39" t="str">
        <f t="shared" si="7"/>
        <v xml:space="preserve">  9965, _, _, _, _,</v>
      </c>
      <c r="M39" t="str">
        <f t="shared" si="8"/>
        <v xml:space="preserve">  6354, _, _, _, _,</v>
      </c>
      <c r="N39" t="str">
        <f t="shared" si="9"/>
        <v xml:space="preserve">  4051, _, _, _, _,</v>
      </c>
      <c r="O39" t="str">
        <f t="shared" si="10"/>
        <v xml:space="preserve">  2583, _, _, _, _,</v>
      </c>
      <c r="P39" t="str">
        <f t="shared" si="11"/>
        <v xml:space="preserve">  1647, _, _, _, _,</v>
      </c>
      <c r="Q39" t="str">
        <f t="shared" si="12"/>
        <v xml:space="preserve">  1050, _, _, _, _,</v>
      </c>
      <c r="R39" t="str">
        <f t="shared" si="13"/>
        <v xml:space="preserve">  670, _, _, _, _,</v>
      </c>
    </row>
    <row r="40" spans="1:18" x14ac:dyDescent="0.25">
      <c r="C40" s="15">
        <f t="shared" si="4"/>
        <v>76879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76879, _, _, _, _,</v>
      </c>
      <c r="J40" t="str">
        <f t="shared" si="5"/>
        <v xml:space="preserve">  49020, _, _, _, _,</v>
      </c>
      <c r="K40" t="str">
        <f t="shared" si="6"/>
        <v xml:space="preserve">  31257, _, _, _, _,</v>
      </c>
      <c r="L40" t="str">
        <f t="shared" si="7"/>
        <v xml:space="preserve">  19930, _, _, _, _,</v>
      </c>
      <c r="M40" t="str">
        <f t="shared" si="8"/>
        <v xml:space="preserve">  12708, _, _, _, _,</v>
      </c>
      <c r="N40" t="str">
        <f t="shared" si="9"/>
        <v xml:space="preserve">  8103, _, _, _, _,</v>
      </c>
      <c r="O40" t="str">
        <f t="shared" si="10"/>
        <v xml:space="preserve">  5167, _, _, _, _,</v>
      </c>
      <c r="P40" t="str">
        <f t="shared" si="11"/>
        <v xml:space="preserve">  3294, _, _, _, _,</v>
      </c>
      <c r="Q40" t="str">
        <f t="shared" si="12"/>
        <v xml:space="preserve">  2101, _, _, _, _,</v>
      </c>
      <c r="R40" t="str">
        <f t="shared" si="13"/>
        <v xml:space="preserve">  1339, _, _, _, _,</v>
      </c>
    </row>
    <row r="41" spans="1:18" x14ac:dyDescent="0.25">
      <c r="C41" s="15">
        <f t="shared" si="4"/>
        <v>345954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345954, _, _, _, _,</v>
      </c>
      <c r="J41" t="str">
        <f t="shared" si="5"/>
        <v xml:space="preserve">  220590, _, _, _, _,</v>
      </c>
      <c r="K41" t="str">
        <f t="shared" si="6"/>
        <v xml:space="preserve">  140654, _, _, _, _,</v>
      </c>
      <c r="L41" t="str">
        <f t="shared" si="7"/>
        <v xml:space="preserve">  89685, _, _, _, _,</v>
      </c>
      <c r="M41" t="str">
        <f t="shared" si="8"/>
        <v xml:space="preserve">  57186, _, _, _, _,</v>
      </c>
      <c r="N41" t="str">
        <f t="shared" si="9"/>
        <v xml:space="preserve">  36463, _, _, _, _,</v>
      </c>
      <c r="O41" t="str">
        <f t="shared" si="10"/>
        <v xml:space="preserve">  23250, _, _, _, _,</v>
      </c>
      <c r="P41" t="str">
        <f t="shared" si="11"/>
        <v xml:space="preserve">  14825, _, _, _, _,</v>
      </c>
      <c r="Q41" t="str">
        <f t="shared" si="12"/>
        <v xml:space="preserve">  9453, _, _, _, _,</v>
      </c>
      <c r="R41" t="str">
        <f t="shared" si="13"/>
        <v xml:space="preserve">  6027, _, _, _, _,</v>
      </c>
    </row>
    <row r="42" spans="1:18" x14ac:dyDescent="0.25">
      <c r="C42" s="15">
        <f t="shared" si="4"/>
        <v>345954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345954, _, _, _, _,</v>
      </c>
      <c r="J42" t="str">
        <f t="shared" si="5"/>
        <v xml:space="preserve">  220590, _, _, _, _,</v>
      </c>
      <c r="K42" t="str">
        <f t="shared" si="6"/>
        <v xml:space="preserve">  140654, _, _, _, _,</v>
      </c>
      <c r="L42" t="str">
        <f t="shared" si="7"/>
        <v xml:space="preserve">  89685, _, _, _, _,</v>
      </c>
      <c r="M42" t="str">
        <f t="shared" si="8"/>
        <v xml:space="preserve">  57186, _, _, _, _,</v>
      </c>
      <c r="N42" t="str">
        <f t="shared" si="9"/>
        <v xml:space="preserve">  36463, _, _, _, _,</v>
      </c>
      <c r="O42" t="str">
        <f t="shared" si="10"/>
        <v xml:space="preserve">  23250, _, _, _, _,</v>
      </c>
      <c r="P42" t="str">
        <f t="shared" si="11"/>
        <v xml:space="preserve">  14825, _, _, _, _,</v>
      </c>
      <c r="Q42" t="str">
        <f t="shared" si="12"/>
        <v xml:space="preserve">  9453, _, _, _, _,</v>
      </c>
      <c r="R42" t="str">
        <f t="shared" si="13"/>
        <v xml:space="preserve">  6027, _, _, _, _,</v>
      </c>
    </row>
    <row r="43" spans="1:18" x14ac:dyDescent="0.25">
      <c r="C43" s="15">
        <f t="shared" si="4"/>
        <v>192197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192197, _, _, _, _,</v>
      </c>
      <c r="J43" t="str">
        <f t="shared" si="5"/>
        <v xml:space="preserve">  122550, _, _, _, _,</v>
      </c>
      <c r="K43" t="str">
        <f t="shared" si="6"/>
        <v xml:space="preserve">  78141, _, _, _, _,</v>
      </c>
      <c r="L43" t="str">
        <f t="shared" si="7"/>
        <v xml:space="preserve">  49825, _, _, _, _,</v>
      </c>
      <c r="M43" t="str">
        <f t="shared" si="8"/>
        <v xml:space="preserve">  31770, _, _, _, _,</v>
      </c>
      <c r="N43" t="str">
        <f t="shared" si="9"/>
        <v xml:space="preserve">  20257, _, _, _, _,</v>
      </c>
      <c r="O43" t="str">
        <f t="shared" si="10"/>
        <v xml:space="preserve">  12917, _, _, _, _,</v>
      </c>
      <c r="P43" t="str">
        <f t="shared" si="11"/>
        <v xml:space="preserve">  8236, _, _, _, _,</v>
      </c>
      <c r="Q43" t="str">
        <f t="shared" si="12"/>
        <v xml:space="preserve">  5252, _, _, _, _,</v>
      </c>
      <c r="R43" t="str">
        <f t="shared" si="13"/>
        <v xml:space="preserve">  3349, _, _, _, _,</v>
      </c>
    </row>
    <row r="44" spans="1:18" x14ac:dyDescent="0.25">
      <c r="C44" s="15">
        <f t="shared" si="4"/>
        <v>38439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38439, _, _, _, _,</v>
      </c>
      <c r="J44" t="str">
        <f t="shared" si="5"/>
        <v xml:space="preserve">  24510, _, _, _, _,</v>
      </c>
      <c r="K44" t="str">
        <f t="shared" si="6"/>
        <v xml:space="preserve">  15628, _, _, _, _,</v>
      </c>
      <c r="L44" t="str">
        <f t="shared" si="7"/>
        <v xml:space="preserve">  9965, _, _, _, _,</v>
      </c>
      <c r="M44" t="str">
        <f t="shared" si="8"/>
        <v xml:space="preserve">  6354, _, _, _, _,</v>
      </c>
      <c r="N44" t="str">
        <f t="shared" si="9"/>
        <v xml:space="preserve">  4051, _, _, _, _,</v>
      </c>
      <c r="O44" t="str">
        <f t="shared" si="10"/>
        <v xml:space="preserve">  2583, _, _, _, _,</v>
      </c>
      <c r="P44" t="str">
        <f t="shared" si="11"/>
        <v xml:space="preserve">  1647, _, _, _, _,</v>
      </c>
      <c r="Q44" t="str">
        <f t="shared" si="12"/>
        <v xml:space="preserve">  1050, _, _, _, _,</v>
      </c>
      <c r="R44" t="str">
        <f t="shared" si="13"/>
        <v xml:space="preserve">  670, _, _, _, _,</v>
      </c>
    </row>
    <row r="45" spans="1:18" x14ac:dyDescent="0.25">
      <c r="C45" s="15">
        <f t="shared" si="4"/>
        <v>76879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76879, _, _, _, _,</v>
      </c>
      <c r="J45" t="str">
        <f t="shared" si="5"/>
        <v xml:space="preserve">  49020, _, _, _, _,</v>
      </c>
      <c r="K45" t="str">
        <f t="shared" si="6"/>
        <v xml:space="preserve">  31257, _, _, _, _,</v>
      </c>
      <c r="L45" t="str">
        <f t="shared" si="7"/>
        <v xml:space="preserve">  19930, _, _, _, _,</v>
      </c>
      <c r="M45" t="str">
        <f t="shared" si="8"/>
        <v xml:space="preserve">  12708, _, _, _, _,</v>
      </c>
      <c r="N45" t="str">
        <f t="shared" si="9"/>
        <v xml:space="preserve">  8103, _, _, _, _,</v>
      </c>
      <c r="O45" t="str">
        <f t="shared" si="10"/>
        <v xml:space="preserve">  5167, _, _, _, _,</v>
      </c>
      <c r="P45" t="str">
        <f t="shared" si="11"/>
        <v xml:space="preserve">  3294, _, _, _, _,</v>
      </c>
      <c r="Q45" t="str">
        <f t="shared" si="12"/>
        <v xml:space="preserve">  2101, _, _, _, _,</v>
      </c>
      <c r="R45" t="str">
        <f t="shared" si="13"/>
        <v xml:space="preserve">  1339, _, _, _, _,</v>
      </c>
    </row>
    <row r="46" spans="1:18" x14ac:dyDescent="0.25">
      <c r="C46" s="15">
        <f t="shared" si="4"/>
        <v>691908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691908, _, _, _, _,</v>
      </c>
      <c r="J46" t="str">
        <f t="shared" si="5"/>
        <v xml:space="preserve">  441180, _, _, _, _,</v>
      </c>
      <c r="K46" t="str">
        <f t="shared" si="6"/>
        <v xml:space="preserve">  281309, _, _, _, _,</v>
      </c>
      <c r="L46" t="str">
        <f t="shared" si="7"/>
        <v xml:space="preserve">  179370, _, _, _, _,</v>
      </c>
      <c r="M46" t="str">
        <f t="shared" si="8"/>
        <v xml:space="preserve">  114372, _, _, _, _,</v>
      </c>
      <c r="N46" t="str">
        <f t="shared" si="9"/>
        <v xml:space="preserve">  72926, _, _, _, _,</v>
      </c>
      <c r="O46" t="str">
        <f t="shared" si="10"/>
        <v xml:space="preserve">  46500, _, _, _, _,</v>
      </c>
      <c r="P46" t="str">
        <f t="shared" si="11"/>
        <v xml:space="preserve">  29650, _, _, _, _,</v>
      </c>
      <c r="Q46" t="str">
        <f t="shared" si="12"/>
        <v xml:space="preserve">  18905, _, _, _, _,</v>
      </c>
      <c r="R46" t="str">
        <f t="shared" si="13"/>
        <v xml:space="preserve">  12055, _, _, _, _,</v>
      </c>
    </row>
    <row r="47" spans="1:18" x14ac:dyDescent="0.25">
      <c r="C47" s="15">
        <f t="shared" si="4"/>
        <v>845666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845666, _, _, _, _,</v>
      </c>
      <c r="J47" t="str">
        <f t="shared" si="5"/>
        <v xml:space="preserve">  539220, _, _, _, _,</v>
      </c>
      <c r="K47" t="str">
        <f t="shared" si="6"/>
        <v xml:space="preserve">  343822, _, _, _, _,</v>
      </c>
      <c r="L47" t="str">
        <f t="shared" si="7"/>
        <v xml:space="preserve">  219231, _, _, _, _,</v>
      </c>
      <c r="M47" t="str">
        <f t="shared" si="8"/>
        <v xml:space="preserve">  139788, _, _, _, _,</v>
      </c>
      <c r="N47" t="str">
        <f t="shared" si="9"/>
        <v xml:space="preserve">  89132, _, _, _, _,</v>
      </c>
      <c r="O47" t="str">
        <f t="shared" si="10"/>
        <v xml:space="preserve">  56833, _, _, _, _,</v>
      </c>
      <c r="P47" t="str">
        <f t="shared" si="11"/>
        <v xml:space="preserve">  36239, _, _, _, _,</v>
      </c>
      <c r="Q47" t="str">
        <f t="shared" si="12"/>
        <v xml:space="preserve">  23107, _, _, _, _,</v>
      </c>
      <c r="R47" t="str">
        <f t="shared" si="13"/>
        <v xml:space="preserve">  14733, _, _, _, _,</v>
      </c>
    </row>
    <row r="48" spans="1:18" x14ac:dyDescent="0.25">
      <c r="C48" s="15">
        <f t="shared" si="4"/>
        <v>269075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269075, _, _, _, _,</v>
      </c>
      <c r="J48" t="str">
        <f t="shared" si="5"/>
        <v xml:space="preserve">  171570, _, _, _, _,</v>
      </c>
      <c r="K48" t="str">
        <f t="shared" si="6"/>
        <v xml:space="preserve">  109398, _, _, _, _,</v>
      </c>
      <c r="L48" t="str">
        <f t="shared" si="7"/>
        <v xml:space="preserve">  69755, _, _, _, _,</v>
      </c>
      <c r="M48" t="str">
        <f t="shared" si="8"/>
        <v xml:space="preserve">  44478, _, _, _, _,</v>
      </c>
      <c r="N48" t="str">
        <f t="shared" si="9"/>
        <v xml:space="preserve">  28360, _, _, _, _,</v>
      </c>
      <c r="O48" t="str">
        <f t="shared" si="10"/>
        <v xml:space="preserve">  18083, _, _, _, _,</v>
      </c>
      <c r="P48" t="str">
        <f t="shared" si="11"/>
        <v xml:space="preserve">  11530, _, _, _, _,</v>
      </c>
      <c r="Q48" t="str">
        <f t="shared" si="12"/>
        <v xml:space="preserve">  7352, _, _, _, _,</v>
      </c>
      <c r="R48" t="str">
        <f t="shared" si="13"/>
        <v xml:space="preserve">  4688, _, _, _, _,</v>
      </c>
    </row>
    <row r="49" spans="3:18" x14ac:dyDescent="0.25">
      <c r="C49" s="15">
        <f t="shared" si="4"/>
        <v>499712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499712, _, _, _, _,</v>
      </c>
      <c r="J49" t="str">
        <f t="shared" si="5"/>
        <v xml:space="preserve">  318630, _, _, _, _,</v>
      </c>
      <c r="K49" t="str">
        <f t="shared" si="6"/>
        <v xml:space="preserve">  203168, _, _, _, _,</v>
      </c>
      <c r="L49" t="str">
        <f t="shared" si="7"/>
        <v xml:space="preserve">  129545, _, _, _, _,</v>
      </c>
      <c r="M49" t="str">
        <f t="shared" si="8"/>
        <v xml:space="preserve">  82602, _, _, _, _,</v>
      </c>
      <c r="N49" t="str">
        <f t="shared" si="9"/>
        <v xml:space="preserve">  52669, _, _, _, _,</v>
      </c>
      <c r="O49" t="str">
        <f t="shared" si="10"/>
        <v xml:space="preserve">  33583, _, _, _, _,</v>
      </c>
      <c r="P49" t="str">
        <f t="shared" si="11"/>
        <v xml:space="preserve">  21414, _, _, _, _,</v>
      </c>
      <c r="Q49" t="str">
        <f t="shared" si="12"/>
        <v xml:space="preserve">  13654, _, _, _, _,</v>
      </c>
      <c r="R49" t="str">
        <f t="shared" si="13"/>
        <v xml:space="preserve">  8706,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38439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38439, _, _, _, _,</v>
      </c>
      <c r="J51" t="str">
        <f t="shared" si="5"/>
        <v xml:space="preserve">  24510, _, _, _, _,</v>
      </c>
      <c r="K51" t="str">
        <f t="shared" si="6"/>
        <v xml:space="preserve">  15628, _, _, _, _,</v>
      </c>
      <c r="L51" t="str">
        <f t="shared" si="7"/>
        <v xml:space="preserve">  9965, _, _, _, _,</v>
      </c>
      <c r="M51" t="str">
        <f t="shared" si="8"/>
        <v xml:space="preserve">  6354, _, _, _, _,</v>
      </c>
      <c r="N51" t="str">
        <f t="shared" si="9"/>
        <v xml:space="preserve">  4051, _, _, _, _,</v>
      </c>
      <c r="O51" t="str">
        <f t="shared" si="10"/>
        <v xml:space="preserve">  2583, _, _, _, _,</v>
      </c>
      <c r="P51" t="str">
        <f t="shared" si="11"/>
        <v xml:space="preserve">  1647, _, _, _, _,</v>
      </c>
      <c r="Q51" t="str">
        <f t="shared" si="12"/>
        <v xml:space="preserve">  1050, _, _, _, _,</v>
      </c>
      <c r="R51" t="str">
        <f t="shared" si="13"/>
        <v xml:space="preserve">  670, _, _, _, _,</v>
      </c>
    </row>
    <row r="52" spans="3:18" x14ac:dyDescent="0.25">
      <c r="C52" s="15">
        <f t="shared" si="4"/>
        <v>38439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38439, _, _, _, _,</v>
      </c>
      <c r="J52" t="str">
        <f t="shared" si="5"/>
        <v xml:space="preserve">  24510, _, _, _, _,</v>
      </c>
      <c r="K52" t="str">
        <f t="shared" si="6"/>
        <v xml:space="preserve">  15628, _, _, _, _,</v>
      </c>
      <c r="L52" t="str">
        <f t="shared" si="7"/>
        <v xml:space="preserve">  9965, _, _, _, _,</v>
      </c>
      <c r="M52" t="str">
        <f t="shared" si="8"/>
        <v xml:space="preserve">  6354, _, _, _, _,</v>
      </c>
      <c r="N52" t="str">
        <f t="shared" si="9"/>
        <v xml:space="preserve">  4051, _, _, _, _,</v>
      </c>
      <c r="O52" t="str">
        <f t="shared" si="10"/>
        <v xml:space="preserve">  2583, _, _, _, _,</v>
      </c>
      <c r="P52" t="str">
        <f t="shared" si="11"/>
        <v xml:space="preserve">  1647, _, _, _, _,</v>
      </c>
      <c r="Q52" t="str">
        <f t="shared" si="12"/>
        <v xml:space="preserve">  1050, _, _, _, _,</v>
      </c>
      <c r="R52" t="str">
        <f t="shared" si="13"/>
        <v xml:space="preserve">  670,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38439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38439, _, _, _, _,</v>
      </c>
      <c r="J54" t="str">
        <f t="shared" si="5"/>
        <v xml:space="preserve">  24510, _, _, _, _,</v>
      </c>
      <c r="K54" t="str">
        <f t="shared" si="6"/>
        <v xml:space="preserve">  15628, _, _, _, _,</v>
      </c>
      <c r="L54" t="str">
        <f t="shared" si="7"/>
        <v xml:space="preserve">  9965, _, _, _, _,</v>
      </c>
      <c r="M54" t="str">
        <f t="shared" si="8"/>
        <v xml:space="preserve">  6354, _, _, _, _,</v>
      </c>
      <c r="N54" t="str">
        <f t="shared" si="9"/>
        <v xml:space="preserve">  4051, _, _, _, _,</v>
      </c>
      <c r="O54" t="str">
        <f t="shared" si="10"/>
        <v xml:space="preserve">  2583, _, _, _, _,</v>
      </c>
      <c r="P54" t="str">
        <f t="shared" si="11"/>
        <v xml:space="preserve">  1647, _, _, _, _,</v>
      </c>
      <c r="Q54" t="str">
        <f t="shared" si="12"/>
        <v xml:space="preserve">  1050, _, _, _, _,</v>
      </c>
      <c r="R54" t="str">
        <f t="shared" si="13"/>
        <v xml:space="preserve">  670, _, _, _, _,</v>
      </c>
    </row>
    <row r="55" spans="3:18" x14ac:dyDescent="0.25">
      <c r="C55" s="15">
        <f t="shared" si="4"/>
        <v>115318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115318, _, _, _, _,</v>
      </c>
      <c r="J55" t="str">
        <f t="shared" si="5"/>
        <v xml:space="preserve">  73530, _, _, _, _,</v>
      </c>
      <c r="K55" t="str">
        <f t="shared" si="6"/>
        <v xml:space="preserve">  46885, _, _, _, _,</v>
      </c>
      <c r="L55" t="str">
        <f t="shared" si="7"/>
        <v xml:space="preserve">  29895, _, _, _, _,</v>
      </c>
      <c r="M55" t="str">
        <f t="shared" si="8"/>
        <v xml:space="preserve">  19062, _, _, _, _,</v>
      </c>
      <c r="N55" t="str">
        <f t="shared" si="9"/>
        <v xml:space="preserve">  12154, _, _, _, _,</v>
      </c>
      <c r="O55" t="str">
        <f t="shared" si="10"/>
        <v xml:space="preserve">  7750, _, _, _, _,</v>
      </c>
      <c r="P55" t="str">
        <f t="shared" si="11"/>
        <v xml:space="preserve">  4942, _, _, _, _,</v>
      </c>
      <c r="Q55" t="str">
        <f t="shared" si="12"/>
        <v xml:space="preserve">  3151, _, _, _, _,</v>
      </c>
      <c r="R55" t="str">
        <f t="shared" si="13"/>
        <v xml:space="preserve">  2009,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0.01</v>
      </c>
      <c r="D66" s="27">
        <v>0.01</v>
      </c>
      <c r="E66" s="27">
        <v>0</v>
      </c>
      <c r="F66" s="27">
        <v>0.03</v>
      </c>
      <c r="G66" s="27">
        <v>0.01</v>
      </c>
      <c r="H66" s="27">
        <v>0.02</v>
      </c>
      <c r="I66" s="27">
        <v>0.09</v>
      </c>
      <c r="J66" s="27">
        <v>0.09</v>
      </c>
      <c r="K66" s="27">
        <v>0.05</v>
      </c>
      <c r="L66" s="27">
        <v>0.01</v>
      </c>
      <c r="M66" s="27">
        <v>0.02</v>
      </c>
      <c r="N66" s="27">
        <v>0.18</v>
      </c>
      <c r="O66" s="27">
        <v>0.22</v>
      </c>
      <c r="P66" s="27">
        <v>7.0000000000000007E-2</v>
      </c>
      <c r="Q66" s="27">
        <v>0.13</v>
      </c>
      <c r="R66" s="27">
        <v>0</v>
      </c>
      <c r="S66" s="27">
        <v>0.01</v>
      </c>
      <c r="T66" s="27">
        <v>0.01</v>
      </c>
      <c r="U66" s="27">
        <v>0</v>
      </c>
      <c r="V66" s="27">
        <v>0.01</v>
      </c>
      <c r="W66" s="27">
        <v>0.03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</v>
      </c>
      <c r="D67" s="15">
        <v>0</v>
      </c>
      <c r="E67" s="15">
        <v>0</v>
      </c>
      <c r="F67" s="15">
        <v>0.02</v>
      </c>
      <c r="G67" s="15">
        <v>0.01</v>
      </c>
      <c r="H67" s="15">
        <v>0.02</v>
      </c>
      <c r="I67" s="15">
        <v>7.0000000000000007E-2</v>
      </c>
      <c r="J67" s="15">
        <v>0.09</v>
      </c>
      <c r="K67" s="15">
        <v>0.06</v>
      </c>
      <c r="L67" s="15">
        <v>0.01</v>
      </c>
      <c r="M67" s="15">
        <v>0.02</v>
      </c>
      <c r="N67" s="15">
        <v>0.2</v>
      </c>
      <c r="O67" s="15">
        <v>0.23</v>
      </c>
      <c r="P67" s="15">
        <v>7.0000000000000007E-2</v>
      </c>
      <c r="Q67" s="15">
        <v>0.15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0.04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0.01</v>
      </c>
      <c r="G68" s="29">
        <v>0.01</v>
      </c>
      <c r="H68" s="29">
        <v>0.02</v>
      </c>
      <c r="I68" s="29">
        <v>0.04</v>
      </c>
      <c r="J68" s="29">
        <v>0.1</v>
      </c>
      <c r="K68" s="29">
        <v>0.06</v>
      </c>
      <c r="L68" s="29">
        <v>0.01</v>
      </c>
      <c r="M68" s="29">
        <v>0.02</v>
      </c>
      <c r="N68" s="29">
        <v>0.22</v>
      </c>
      <c r="O68" s="29">
        <v>0.24</v>
      </c>
      <c r="P68" s="29">
        <v>0.05</v>
      </c>
      <c r="Q68" s="29">
        <v>0.16</v>
      </c>
      <c r="R68" s="29">
        <v>0</v>
      </c>
      <c r="S68" s="29">
        <v>0</v>
      </c>
      <c r="T68" s="29">
        <v>0</v>
      </c>
      <c r="U68" s="29">
        <v>0</v>
      </c>
      <c r="V68" s="29">
        <v>0.02</v>
      </c>
      <c r="W68" s="29">
        <v>0.04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</v>
      </c>
      <c r="E69" s="15">
        <v>0</v>
      </c>
      <c r="F69" s="15">
        <v>0.02</v>
      </c>
      <c r="G69" s="15">
        <v>0.01</v>
      </c>
      <c r="H69" s="15">
        <v>0.02</v>
      </c>
      <c r="I69" s="15">
        <v>7.0000000000000007E-2</v>
      </c>
      <c r="J69" s="15">
        <v>0.09</v>
      </c>
      <c r="K69" s="15">
        <v>0.06</v>
      </c>
      <c r="L69" s="15">
        <v>0.01</v>
      </c>
      <c r="M69" s="15">
        <v>0.02</v>
      </c>
      <c r="N69" s="15">
        <v>0.2</v>
      </c>
      <c r="O69" s="15">
        <v>0.23</v>
      </c>
      <c r="P69" s="15">
        <v>7.0000000000000007E-2</v>
      </c>
      <c r="Q69" s="15">
        <v>0.15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0.04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"/>
  <sheetViews>
    <sheetView topLeftCell="A31" zoomScaleNormal="100" workbookViewId="0">
      <selection activeCell="B69" sqref="B69:AE69"/>
    </sheetView>
  </sheetViews>
  <sheetFormatPr defaultRowHeight="15" x14ac:dyDescent="0.25"/>
  <cols>
    <col min="1" max="1" width="11.5703125" customWidth="1"/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18609422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0.03</v>
      </c>
      <c r="C4" s="9">
        <f t="shared" si="0"/>
        <v>558282.66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558282.66</v>
      </c>
      <c r="R4" s="7" t="s">
        <v>154</v>
      </c>
    </row>
    <row r="5" spans="1:22" ht="15.75" thickBot="1" x14ac:dyDescent="0.3">
      <c r="A5">
        <v>2</v>
      </c>
      <c r="B5" s="27">
        <v>0.1</v>
      </c>
      <c r="C5" s="9">
        <f t="shared" si="0"/>
        <v>1860942.2000000002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1860942.2000000002</v>
      </c>
      <c r="R5" s="7" t="s">
        <v>155</v>
      </c>
    </row>
    <row r="6" spans="1:22" ht="15.75" thickBot="1" x14ac:dyDescent="0.3">
      <c r="A6">
        <v>3</v>
      </c>
      <c r="B6" s="27">
        <v>0.28999999999999998</v>
      </c>
      <c r="C6" s="9">
        <f t="shared" si="0"/>
        <v>5396732.3799999999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5396732.3799999999</v>
      </c>
    </row>
    <row r="7" spans="1:22" ht="15.75" thickBot="1" x14ac:dyDescent="0.3">
      <c r="A7">
        <v>4</v>
      </c>
      <c r="B7" s="27">
        <v>0.03</v>
      </c>
      <c r="C7" s="9">
        <f t="shared" si="0"/>
        <v>558282.66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558282.66</v>
      </c>
    </row>
    <row r="8" spans="1:22" ht="15.75" thickBot="1" x14ac:dyDescent="0.3">
      <c r="A8">
        <v>5</v>
      </c>
      <c r="B8" s="27">
        <v>0.14000000000000001</v>
      </c>
      <c r="C8" s="9">
        <f t="shared" si="0"/>
        <v>2605319.08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2605319.08</v>
      </c>
    </row>
    <row r="9" spans="1:22" ht="15.75" thickBot="1" x14ac:dyDescent="0.3">
      <c r="A9">
        <v>6</v>
      </c>
      <c r="B9" s="27">
        <v>0.18</v>
      </c>
      <c r="C9" s="9">
        <f t="shared" si="0"/>
        <v>3349695.96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3349695.96</v>
      </c>
    </row>
    <row r="10" spans="1:22" ht="15.75" thickBot="1" x14ac:dyDescent="0.3">
      <c r="A10">
        <v>7</v>
      </c>
      <c r="B10" s="27">
        <v>0.02</v>
      </c>
      <c r="C10" s="9">
        <f t="shared" si="0"/>
        <v>372188.44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372188.44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0.11</v>
      </c>
      <c r="C12" s="9">
        <f t="shared" si="0"/>
        <v>2047036.42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2047036.42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0.1</v>
      </c>
      <c r="C17" s="9">
        <f t="shared" si="0"/>
        <v>1860942.2000000002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1860942.2000000002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558283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558283, _, _, _, _,</v>
      </c>
      <c r="J35" t="str">
        <f t="shared" ref="J35:J62" si="5">"  "&amp;ROUND(C35*0.637628,0)&amp;", "&amp;D35&amp;", "&amp;E35&amp;", "&amp;F35&amp;", "&amp;G35&amp;","</f>
        <v xml:space="preserve">  355977, _, _, _, _,</v>
      </c>
      <c r="K35" t="str">
        <f t="shared" ref="K35:K62" si="6">"  "&amp;ROUND(C35*0.637628^2,0)&amp;", "&amp;D35&amp;", "&amp;E35&amp;", "&amp;F35&amp;", "&amp;G35&amp;","</f>
        <v xml:space="preserve">  226981, _, _, _, _,</v>
      </c>
      <c r="L35" t="str">
        <f t="shared" ref="L35:L62" si="7">"  "&amp;ROUND(C35*0.637628^3,0)&amp;", "&amp;D35&amp;", "&amp;E35&amp;", "&amp;F35&amp;", "&amp;G35&amp;","</f>
        <v xml:space="preserve">  144729, _, _, _, _,</v>
      </c>
      <c r="M35" t="str">
        <f t="shared" ref="M35:M62" si="8">"  "&amp;ROUND(C35*0.637628^4,0)&amp;", "&amp;D35&amp;", "&amp;E35&amp;", "&amp;F35&amp;", "&amp;G35&amp;","</f>
        <v xml:space="preserve">  92283, _, _, _, _,</v>
      </c>
      <c r="N35" t="str">
        <f t="shared" ref="N35:N62" si="9">"  "&amp;ROUND(C35*0.637628^5,0)&amp;", "&amp;D35&amp;", "&amp;E35&amp;", "&amp;F35&amp;", "&amp;G35&amp;","</f>
        <v xml:space="preserve">  58843, _, _, _, _,</v>
      </c>
      <c r="O35" t="str">
        <f t="shared" ref="O35:O62" si="10">"  "&amp;ROUND(C35*0.637628^6,0)&amp;", "&amp;D35&amp;", "&amp;E35&amp;", "&amp;F35&amp;", "&amp;G35&amp;","</f>
        <v xml:space="preserve">  37520, _, _, _, _,</v>
      </c>
      <c r="P35" t="str">
        <f t="shared" ref="P35:P62" si="11">"  "&amp;ROUND(C35*0.637628^7,0)&amp;", "&amp;D35&amp;", "&amp;E35&amp;", "&amp;F35&amp;", "&amp;G35&amp;","</f>
        <v xml:space="preserve">  23924, _, _, _, _,</v>
      </c>
      <c r="Q35" t="str">
        <f t="shared" ref="Q35:Q62" si="12">"  "&amp;ROUND(C35*0.637628^8,0)&amp;", "&amp;D35&amp;", "&amp;E35&amp;", "&amp;F35&amp;", "&amp;G35&amp;","</f>
        <v xml:space="preserve">  15254, _, _, _, _,</v>
      </c>
      <c r="R35" t="str">
        <f t="shared" ref="R35:R62" si="13">"  "&amp;ROUND(C35*0.637628^9,0)&amp;", "&amp;D35&amp;", "&amp;E35&amp;", "&amp;F35&amp;", "&amp;G35&amp;","</f>
        <v xml:space="preserve">  9727, _, _, _, _,</v>
      </c>
    </row>
    <row r="36" spans="1:18" x14ac:dyDescent="0.25">
      <c r="C36" s="15">
        <f t="shared" si="4"/>
        <v>1860942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1860942, _, _, _, _,</v>
      </c>
      <c r="J36" t="str">
        <f t="shared" si="5"/>
        <v xml:space="preserve">  1186589, _, _, _, _,</v>
      </c>
      <c r="K36" t="str">
        <f t="shared" si="6"/>
        <v xml:space="preserve">  756602, _, _, _, _,</v>
      </c>
      <c r="L36" t="str">
        <f t="shared" si="7"/>
        <v xml:space="preserve">  482431, _, _, _, _,</v>
      </c>
      <c r="M36" t="str">
        <f t="shared" si="8"/>
        <v xml:space="preserve">  307611, _, _, _, _,</v>
      </c>
      <c r="N36" t="str">
        <f t="shared" si="9"/>
        <v xml:space="preserve">  196142, _, _, _, _,</v>
      </c>
      <c r="O36" t="str">
        <f t="shared" si="10"/>
        <v xml:space="preserve">  125065, _, _, _, _,</v>
      </c>
      <c r="P36" t="str">
        <f t="shared" si="11"/>
        <v xml:space="preserve">  79745, _, _, _, _,</v>
      </c>
      <c r="Q36" t="str">
        <f t="shared" si="12"/>
        <v xml:space="preserve">  50848, _, _, _, _,</v>
      </c>
      <c r="R36" t="str">
        <f t="shared" si="13"/>
        <v xml:space="preserve">  32422, _, _, _, _,</v>
      </c>
    </row>
    <row r="37" spans="1:18" x14ac:dyDescent="0.25">
      <c r="C37" s="15">
        <f t="shared" si="4"/>
        <v>5396732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5396732, _, _, _, _,</v>
      </c>
      <c r="J37" t="str">
        <f t="shared" si="5"/>
        <v xml:space="preserve">  3441107, _, _, _, _,</v>
      </c>
      <c r="K37" t="str">
        <f t="shared" si="6"/>
        <v xml:space="preserve">  2194146, _, _, _, _,</v>
      </c>
      <c r="L37" t="str">
        <f t="shared" si="7"/>
        <v xml:space="preserve">  1399049, _, _, _, _,</v>
      </c>
      <c r="M37" t="str">
        <f t="shared" si="8"/>
        <v xml:space="preserve">  892073, _, _, _, _,</v>
      </c>
      <c r="N37" t="str">
        <f t="shared" si="9"/>
        <v xml:space="preserve">  568811, _, _, _, _,</v>
      </c>
      <c r="O37" t="str">
        <f t="shared" si="10"/>
        <v xml:space="preserve">  362690, _, _, _, _,</v>
      </c>
      <c r="P37" t="str">
        <f t="shared" si="11"/>
        <v xml:space="preserve">  231261, _, _, _, _,</v>
      </c>
      <c r="Q37" t="str">
        <f t="shared" si="12"/>
        <v xml:space="preserve">  147459, _, _, _, _,</v>
      </c>
      <c r="R37" t="str">
        <f t="shared" si="13"/>
        <v xml:space="preserve">  94024, _, _, _, _,</v>
      </c>
    </row>
    <row r="38" spans="1:18" x14ac:dyDescent="0.25">
      <c r="C38" s="15">
        <f t="shared" si="4"/>
        <v>558283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558283, _, _, _, _,</v>
      </c>
      <c r="J38" t="str">
        <f t="shared" si="5"/>
        <v xml:space="preserve">  355977, _, _, _, _,</v>
      </c>
      <c r="K38" t="str">
        <f t="shared" si="6"/>
        <v xml:space="preserve">  226981, _, _, _, _,</v>
      </c>
      <c r="L38" t="str">
        <f t="shared" si="7"/>
        <v xml:space="preserve">  144729, _, _, _, _,</v>
      </c>
      <c r="M38" t="str">
        <f t="shared" si="8"/>
        <v xml:space="preserve">  92283, _, _, _, _,</v>
      </c>
      <c r="N38" t="str">
        <f t="shared" si="9"/>
        <v xml:space="preserve">  58843, _, _, _, _,</v>
      </c>
      <c r="O38" t="str">
        <f t="shared" si="10"/>
        <v xml:space="preserve">  37520, _, _, _, _,</v>
      </c>
      <c r="P38" t="str">
        <f t="shared" si="11"/>
        <v xml:space="preserve">  23924, _, _, _, _,</v>
      </c>
      <c r="Q38" t="str">
        <f t="shared" si="12"/>
        <v xml:space="preserve">  15254, _, _, _, _,</v>
      </c>
      <c r="R38" t="str">
        <f t="shared" si="13"/>
        <v xml:space="preserve">  9727, _, _, _, _,</v>
      </c>
    </row>
    <row r="39" spans="1:18" x14ac:dyDescent="0.25">
      <c r="C39" s="15">
        <f t="shared" si="4"/>
        <v>2605319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2605319, _, _, _, _,</v>
      </c>
      <c r="J39" t="str">
        <f t="shared" si="5"/>
        <v xml:space="preserve">  1661224, _, _, _, _,</v>
      </c>
      <c r="K39" t="str">
        <f t="shared" si="6"/>
        <v xml:space="preserve">  1059243, _, _, _, _,</v>
      </c>
      <c r="L39" t="str">
        <f t="shared" si="7"/>
        <v xml:space="preserve">  675403, _, _, _, _,</v>
      </c>
      <c r="M39" t="str">
        <f t="shared" si="8"/>
        <v xml:space="preserve">  430656, _, _, _, _,</v>
      </c>
      <c r="N39" t="str">
        <f t="shared" si="9"/>
        <v xml:space="preserve">  274598, _, _, _, _,</v>
      </c>
      <c r="O39" t="str">
        <f t="shared" si="10"/>
        <v xml:space="preserve">  175092, _, _, _, _,</v>
      </c>
      <c r="P39" t="str">
        <f t="shared" si="11"/>
        <v xml:space="preserve">  111643, _, _, _, _,</v>
      </c>
      <c r="Q39" t="str">
        <f t="shared" si="12"/>
        <v xml:space="preserve">  71187, _, _, _, _,</v>
      </c>
      <c r="R39" t="str">
        <f t="shared" si="13"/>
        <v xml:space="preserve">  45391, _, _, _, _,</v>
      </c>
    </row>
    <row r="40" spans="1:18" x14ac:dyDescent="0.25">
      <c r="C40" s="15">
        <f t="shared" si="4"/>
        <v>3349696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3349696, _, _, _, _,</v>
      </c>
      <c r="J40" t="str">
        <f t="shared" si="5"/>
        <v xml:space="preserve">  2135860, _, _, _, _,</v>
      </c>
      <c r="K40" t="str">
        <f t="shared" si="6"/>
        <v xml:space="preserve">  1361884, _, _, _, _,</v>
      </c>
      <c r="L40" t="str">
        <f t="shared" si="7"/>
        <v xml:space="preserve">  868375, _, _, _, _,</v>
      </c>
      <c r="M40" t="str">
        <f t="shared" si="8"/>
        <v xml:space="preserve">  553700, _, _, _, _,</v>
      </c>
      <c r="N40" t="str">
        <f t="shared" si="9"/>
        <v xml:space="preserve">  353055, _, _, _, _,</v>
      </c>
      <c r="O40" t="str">
        <f t="shared" si="10"/>
        <v xml:space="preserve">  225118, _, _, _, _,</v>
      </c>
      <c r="P40" t="str">
        <f t="shared" si="11"/>
        <v xml:space="preserve">  143541, _, _, _, _,</v>
      </c>
      <c r="Q40" t="str">
        <f t="shared" si="12"/>
        <v xml:space="preserve">  91526, _, _, _, _,</v>
      </c>
      <c r="R40" t="str">
        <f t="shared" si="13"/>
        <v xml:space="preserve">  58360, _, _, _, _,</v>
      </c>
    </row>
    <row r="41" spans="1:18" x14ac:dyDescent="0.25">
      <c r="C41" s="15">
        <f t="shared" si="4"/>
        <v>372188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372188, _, _, _, _,</v>
      </c>
      <c r="J41" t="str">
        <f t="shared" si="5"/>
        <v xml:space="preserve">  237317, _, _, _, _,</v>
      </c>
      <c r="K41" t="str">
        <f t="shared" si="6"/>
        <v xml:space="preserve">  151320, _, _, _, _,</v>
      </c>
      <c r="L41" t="str">
        <f t="shared" si="7"/>
        <v xml:space="preserve">  96486, _, _, _, _,</v>
      </c>
      <c r="M41" t="str">
        <f t="shared" si="8"/>
        <v xml:space="preserve">  61522, _, _, _, _,</v>
      </c>
      <c r="N41" t="str">
        <f t="shared" si="9"/>
        <v xml:space="preserve">  39228, _, _, _, _,</v>
      </c>
      <c r="O41" t="str">
        <f t="shared" si="10"/>
        <v xml:space="preserve">  25013, _, _, _, _,</v>
      </c>
      <c r="P41" t="str">
        <f t="shared" si="11"/>
        <v xml:space="preserve">  15949, _, _, _, _,</v>
      </c>
      <c r="Q41" t="str">
        <f t="shared" si="12"/>
        <v xml:space="preserve">  10170, _, _, _, _,</v>
      </c>
      <c r="R41" t="str">
        <f t="shared" si="13"/>
        <v xml:space="preserve">  6484, _, _, _, _,</v>
      </c>
    </row>
    <row r="42" spans="1:18" x14ac:dyDescent="0.25">
      <c r="C42" s="15">
        <f t="shared" si="4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4"/>
        <v>2047036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2047036, _, _, _, _,</v>
      </c>
      <c r="J43" t="str">
        <f t="shared" si="5"/>
        <v xml:space="preserve">  1305247, _, _, _, _,</v>
      </c>
      <c r="K43" t="str">
        <f t="shared" si="6"/>
        <v xml:space="preserve">  832262, _, _, _, _,</v>
      </c>
      <c r="L43" t="str">
        <f t="shared" si="7"/>
        <v xml:space="preserve">  530674, _, _, _, _,</v>
      </c>
      <c r="M43" t="str">
        <f t="shared" si="8"/>
        <v xml:space="preserve">  338372, _, _, _, _,</v>
      </c>
      <c r="N43" t="str">
        <f t="shared" si="9"/>
        <v xml:space="preserve">  215756, _, _, _, _,</v>
      </c>
      <c r="O43" t="str">
        <f t="shared" si="10"/>
        <v xml:space="preserve">  137572, _, _, _, _,</v>
      </c>
      <c r="P43" t="str">
        <f t="shared" si="11"/>
        <v xml:space="preserve">  87720, _, _, _, _,</v>
      </c>
      <c r="Q43" t="str">
        <f t="shared" si="12"/>
        <v xml:space="preserve">  55933, _, _, _, _,</v>
      </c>
      <c r="R43" t="str">
        <f t="shared" si="13"/>
        <v xml:space="preserve">  35664,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4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4"/>
        <v>1860942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1860942, _, _, _, _,</v>
      </c>
      <c r="J48" t="str">
        <f t="shared" si="5"/>
        <v xml:space="preserve">  1186589, _, _, _, _,</v>
      </c>
      <c r="K48" t="str">
        <f t="shared" si="6"/>
        <v xml:space="preserve">  756602, _, _, _, _,</v>
      </c>
      <c r="L48" t="str">
        <f t="shared" si="7"/>
        <v xml:space="preserve">  482431, _, _, _, _,</v>
      </c>
      <c r="M48" t="str">
        <f t="shared" si="8"/>
        <v xml:space="preserve">  307611, _, _, _, _,</v>
      </c>
      <c r="N48" t="str">
        <f t="shared" si="9"/>
        <v xml:space="preserve">  196142, _, _, _, _,</v>
      </c>
      <c r="O48" t="str">
        <f t="shared" si="10"/>
        <v xml:space="preserve">  125065, _, _, _, _,</v>
      </c>
      <c r="P48" t="str">
        <f t="shared" si="11"/>
        <v xml:space="preserve">  79745, _, _, _, _,</v>
      </c>
      <c r="Q48" t="str">
        <f t="shared" si="12"/>
        <v xml:space="preserve">  50848, _, _, _, _,</v>
      </c>
      <c r="R48" t="str">
        <f t="shared" si="13"/>
        <v xml:space="preserve">  32422, _, _, _, _,</v>
      </c>
    </row>
    <row r="49" spans="3:18" x14ac:dyDescent="0.25">
      <c r="C49" s="15">
        <f t="shared" si="4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0.03</v>
      </c>
      <c r="D66" s="27">
        <v>0.1</v>
      </c>
      <c r="E66" s="27">
        <v>0.28999999999999998</v>
      </c>
      <c r="F66" s="27">
        <v>0.03</v>
      </c>
      <c r="G66" s="27">
        <v>0.14000000000000001</v>
      </c>
      <c r="H66" s="27">
        <v>0.18</v>
      </c>
      <c r="I66" s="27">
        <v>0.02</v>
      </c>
      <c r="J66" s="27">
        <v>0</v>
      </c>
      <c r="K66" s="27">
        <v>0.11</v>
      </c>
      <c r="L66" s="27">
        <v>0</v>
      </c>
      <c r="M66" s="27">
        <v>0</v>
      </c>
      <c r="N66" s="27">
        <v>0</v>
      </c>
      <c r="O66" s="27">
        <v>0</v>
      </c>
      <c r="P66" s="27">
        <v>0.1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0.04</v>
      </c>
      <c r="D67" s="15">
        <v>0.08</v>
      </c>
      <c r="E67" s="15">
        <v>0.17</v>
      </c>
      <c r="F67" s="15">
        <v>0.06</v>
      </c>
      <c r="G67" s="15">
        <v>0.11</v>
      </c>
      <c r="H67" s="15">
        <v>0.18</v>
      </c>
      <c r="I67" s="15">
        <v>0.06</v>
      </c>
      <c r="J67" s="15">
        <v>0.02</v>
      </c>
      <c r="K67" s="15">
        <v>0.1</v>
      </c>
      <c r="L67" s="15">
        <v>0</v>
      </c>
      <c r="M67" s="15">
        <v>0</v>
      </c>
      <c r="N67" s="15">
        <v>0.03</v>
      </c>
      <c r="O67" s="15">
        <v>0.04</v>
      </c>
      <c r="P67" s="15">
        <v>0.08</v>
      </c>
      <c r="Q67" s="15">
        <v>0.02</v>
      </c>
      <c r="R67" s="15">
        <v>0</v>
      </c>
      <c r="S67" s="15">
        <v>0</v>
      </c>
      <c r="T67" s="15">
        <v>0.01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0.05</v>
      </c>
      <c r="D68" s="29">
        <v>7.0000000000000007E-2</v>
      </c>
      <c r="E68" s="29">
        <v>0.09</v>
      </c>
      <c r="F68" s="29">
        <v>0.08</v>
      </c>
      <c r="G68" s="29">
        <v>0.1</v>
      </c>
      <c r="H68" s="29">
        <v>0.12</v>
      </c>
      <c r="I68" s="29">
        <v>0.08</v>
      </c>
      <c r="J68" s="29">
        <v>0.03</v>
      </c>
      <c r="K68" s="29">
        <v>0.09</v>
      </c>
      <c r="L68" s="29">
        <v>0.01</v>
      </c>
      <c r="M68" s="29">
        <v>0.01</v>
      </c>
      <c r="N68" s="29">
        <v>0.05</v>
      </c>
      <c r="O68" s="29">
        <v>7.0000000000000007E-2</v>
      </c>
      <c r="P68" s="29">
        <v>7.0000000000000007E-2</v>
      </c>
      <c r="Q68" s="29">
        <v>0.04</v>
      </c>
      <c r="R68" s="29">
        <v>0.01</v>
      </c>
      <c r="S68" s="29">
        <v>0</v>
      </c>
      <c r="T68" s="29">
        <v>0.01</v>
      </c>
      <c r="U68" s="29">
        <v>0</v>
      </c>
      <c r="V68" s="29">
        <v>0.01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0.04</v>
      </c>
      <c r="D69" s="15">
        <v>0.08</v>
      </c>
      <c r="E69" s="15">
        <v>0.17</v>
      </c>
      <c r="F69" s="15">
        <v>0.06</v>
      </c>
      <c r="G69" s="15">
        <v>0.11</v>
      </c>
      <c r="H69" s="15">
        <v>0.18</v>
      </c>
      <c r="I69" s="15">
        <v>0.06</v>
      </c>
      <c r="J69" s="15">
        <v>0.02</v>
      </c>
      <c r="K69" s="15">
        <v>0.1</v>
      </c>
      <c r="L69" s="15">
        <v>0</v>
      </c>
      <c r="M69" s="15">
        <v>0</v>
      </c>
      <c r="N69" s="15">
        <v>0.03</v>
      </c>
      <c r="O69" s="15">
        <v>0.04</v>
      </c>
      <c r="P69" s="15">
        <v>0.08</v>
      </c>
      <c r="Q69" s="15">
        <v>0.02</v>
      </c>
      <c r="R69" s="15">
        <v>0</v>
      </c>
      <c r="S69" s="15">
        <v>0</v>
      </c>
      <c r="T69" s="15">
        <v>0.01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75" spans="1:33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3" x14ac:dyDescent="0.25"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8" spans="1:33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3" x14ac:dyDescent="0.25"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2" spans="2:31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2:31" x14ac:dyDescent="0.25"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</sheetData>
  <pageMargins left="0.7" right="0.7" top="0.75" bottom="0.75" header="0.51180555555555496" footer="0.51180555555555496"/>
  <pageSetup firstPageNumber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"/>
  <sheetViews>
    <sheetView topLeftCell="A55" zoomScaleNormal="100" workbookViewId="0">
      <selection activeCell="B69" sqref="B69:AE69"/>
    </sheetView>
  </sheetViews>
  <sheetFormatPr defaultRowHeight="15" x14ac:dyDescent="0.25"/>
  <cols>
    <col min="1" max="1" width="11.5703125" customWidth="1"/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107006353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0.54</v>
      </c>
      <c r="C4" s="9">
        <f t="shared" si="0"/>
        <v>57783430.620000005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57783430.620000005</v>
      </c>
      <c r="R4" s="7" t="s">
        <v>154</v>
      </c>
    </row>
    <row r="5" spans="1:22" ht="15.75" thickBot="1" x14ac:dyDescent="0.3">
      <c r="A5">
        <v>2</v>
      </c>
      <c r="B5" s="27">
        <v>0.28999999999999998</v>
      </c>
      <c r="C5" s="9">
        <f t="shared" si="0"/>
        <v>31031842.369999997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31031842.369999997</v>
      </c>
      <c r="R5" s="7" t="s">
        <v>155</v>
      </c>
    </row>
    <row r="6" spans="1:22" ht="15.75" thickBot="1" x14ac:dyDescent="0.3">
      <c r="A6">
        <v>3</v>
      </c>
      <c r="B6" s="27">
        <v>7.0000000000000007E-2</v>
      </c>
      <c r="C6" s="9">
        <f t="shared" si="0"/>
        <v>7490444.7100000009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7490444.7100000009</v>
      </c>
    </row>
    <row r="7" spans="1:22" ht="15.75" thickBot="1" x14ac:dyDescent="0.3">
      <c r="A7">
        <v>4</v>
      </c>
      <c r="B7" s="27">
        <v>0.02</v>
      </c>
      <c r="C7" s="9">
        <f t="shared" si="0"/>
        <v>2140127.06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2140127.06</v>
      </c>
    </row>
    <row r="8" spans="1:22" ht="15.75" thickBot="1" x14ac:dyDescent="0.3">
      <c r="A8">
        <v>5</v>
      </c>
      <c r="B8" s="27">
        <v>0.01</v>
      </c>
      <c r="C8" s="9">
        <f t="shared" si="0"/>
        <v>1070063.53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1070063.53</v>
      </c>
    </row>
    <row r="9" spans="1:22" ht="15.75" thickBot="1" x14ac:dyDescent="0.3">
      <c r="A9">
        <v>6</v>
      </c>
      <c r="B9" s="27">
        <v>0.02</v>
      </c>
      <c r="C9" s="9">
        <f t="shared" si="0"/>
        <v>2140127.06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2140127.06</v>
      </c>
    </row>
    <row r="10" spans="1:22" ht="15.75" thickBot="1" x14ac:dyDescent="0.3">
      <c r="A10">
        <v>7</v>
      </c>
      <c r="B10" s="27">
        <v>0.01</v>
      </c>
      <c r="C10" s="9">
        <f t="shared" si="0"/>
        <v>1070063.53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1070063.53</v>
      </c>
    </row>
    <row r="11" spans="1:22" ht="15.75" thickBot="1" x14ac:dyDescent="0.3">
      <c r="A11" s="1">
        <v>8</v>
      </c>
      <c r="B11" s="27">
        <v>0.02</v>
      </c>
      <c r="C11" s="9">
        <f t="shared" si="0"/>
        <v>2140127.06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2140127.06</v>
      </c>
    </row>
    <row r="12" spans="1:22" ht="15.75" thickBot="1" x14ac:dyDescent="0.3">
      <c r="A12">
        <v>9</v>
      </c>
      <c r="B12" s="27">
        <v>0.02</v>
      </c>
      <c r="C12" s="9">
        <f t="shared" si="0"/>
        <v>2140127.06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2140127.06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57783431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57783431, _, _, _, _,</v>
      </c>
      <c r="J35" t="str">
        <f t="shared" ref="J35:J62" si="5">"  "&amp;ROUND(C35*0.637628,0)&amp;", "&amp;D35&amp;", "&amp;E35&amp;", "&amp;F35&amp;", "&amp;G35&amp;","</f>
        <v xml:space="preserve">  36844334, _, _, _, _,</v>
      </c>
      <c r="K35" t="str">
        <f t="shared" ref="K35:K62" si="6">"  "&amp;ROUND(C35*0.637628^2,0)&amp;", "&amp;D35&amp;", "&amp;E35&amp;", "&amp;F35&amp;", "&amp;G35&amp;","</f>
        <v xml:space="preserve">  23492979, _, _, _, _,</v>
      </c>
      <c r="L35" t="str">
        <f t="shared" ref="L35:L62" si="7">"  "&amp;ROUND(C35*0.637628^3,0)&amp;", "&amp;D35&amp;", "&amp;E35&amp;", "&amp;F35&amp;", "&amp;G35&amp;","</f>
        <v xml:space="preserve">  14979781, _, _, _, _,</v>
      </c>
      <c r="M35" t="str">
        <f t="shared" ref="M35:M62" si="8">"  "&amp;ROUND(C35*0.637628^4,0)&amp;", "&amp;D35&amp;", "&amp;E35&amp;", "&amp;F35&amp;", "&amp;G35&amp;","</f>
        <v xml:space="preserve">  9551528, _, _, _, _,</v>
      </c>
      <c r="N35" t="str">
        <f t="shared" ref="N35:N62" si="9">"  "&amp;ROUND(C35*0.637628^5,0)&amp;", "&amp;D35&amp;", "&amp;E35&amp;", "&amp;F35&amp;", "&amp;G35&amp;","</f>
        <v xml:space="preserve">  6090322, _, _, _, _,</v>
      </c>
      <c r="O35" t="str">
        <f t="shared" ref="O35:O62" si="10">"  "&amp;ROUND(C35*0.637628^6,0)&amp;", "&amp;D35&amp;", "&amp;E35&amp;", "&amp;F35&amp;", "&amp;G35&amp;","</f>
        <v xml:space="preserve">  3883360, _, _, _, _,</v>
      </c>
      <c r="P35" t="str">
        <f t="shared" ref="P35:P62" si="11">"  "&amp;ROUND(C35*0.637628^7,0)&amp;", "&amp;D35&amp;", "&amp;E35&amp;", "&amp;F35&amp;", "&amp;G35&amp;","</f>
        <v xml:space="preserve">  2476139, _, _, _, _,</v>
      </c>
      <c r="Q35" t="str">
        <f t="shared" ref="Q35:Q62" si="12">"  "&amp;ROUND(C35*0.637628^8,0)&amp;", "&amp;D35&amp;", "&amp;E35&amp;", "&amp;F35&amp;", "&amp;G35&amp;","</f>
        <v xml:space="preserve">  1578855, _, _, _, _,</v>
      </c>
      <c r="R35" t="str">
        <f t="shared" ref="R35:R62" si="13">"  "&amp;ROUND(C35*0.637628^9,0)&amp;", "&amp;D35&amp;", "&amp;E35&amp;", "&amp;F35&amp;", "&amp;G35&amp;","</f>
        <v xml:space="preserve">  1006722, _, _, _, _,</v>
      </c>
    </row>
    <row r="36" spans="1:18" x14ac:dyDescent="0.25">
      <c r="C36" s="15">
        <f t="shared" si="4"/>
        <v>31031842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31031842, _, _, _, _,</v>
      </c>
      <c r="J36" t="str">
        <f t="shared" si="5"/>
        <v xml:space="preserve">  19786771, _, _, _, _,</v>
      </c>
      <c r="K36" t="str">
        <f t="shared" si="6"/>
        <v xml:space="preserve">  12616599, _, _, _, _,</v>
      </c>
      <c r="L36" t="str">
        <f t="shared" si="7"/>
        <v xml:space="preserve">  8044697, _, _, _, _,</v>
      </c>
      <c r="M36" t="str">
        <f t="shared" si="8"/>
        <v xml:space="preserve">  5129524, _, _, _, _,</v>
      </c>
      <c r="N36" t="str">
        <f t="shared" si="9"/>
        <v xml:space="preserve">  3270728, _, _, _, _,</v>
      </c>
      <c r="O36" t="str">
        <f t="shared" si="10"/>
        <v xml:space="preserve">  2085508, _, _, _, _,</v>
      </c>
      <c r="P36" t="str">
        <f t="shared" si="11"/>
        <v xml:space="preserve">  1329778, _, _, _, _,</v>
      </c>
      <c r="Q36" t="str">
        <f t="shared" si="12"/>
        <v xml:space="preserve">  847904, _, _, _, _,</v>
      </c>
      <c r="R36" t="str">
        <f t="shared" si="13"/>
        <v xml:space="preserve">  540647, _, _, _, _,</v>
      </c>
    </row>
    <row r="37" spans="1:18" x14ac:dyDescent="0.25">
      <c r="C37" s="15">
        <f t="shared" si="4"/>
        <v>7490445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7490445, _, _, _, _,</v>
      </c>
      <c r="J37" t="str">
        <f t="shared" si="5"/>
        <v xml:space="preserve">  4776117, _, _, _, _,</v>
      </c>
      <c r="K37" t="str">
        <f t="shared" si="6"/>
        <v xml:space="preserve">  3045386, _, _, _, _,</v>
      </c>
      <c r="L37" t="str">
        <f t="shared" si="7"/>
        <v xml:space="preserve">  1941824, _, _, _, _,</v>
      </c>
      <c r="M37" t="str">
        <f t="shared" si="8"/>
        <v xml:space="preserve">  1238161, _, _, _, _,</v>
      </c>
      <c r="N37" t="str">
        <f t="shared" si="9"/>
        <v xml:space="preserve">  789486, _, _, _, _,</v>
      </c>
      <c r="O37" t="str">
        <f t="shared" si="10"/>
        <v xml:space="preserve">  503398, _, _, _, _,</v>
      </c>
      <c r="P37" t="str">
        <f t="shared" si="11"/>
        <v xml:space="preserve">  320981, _, _, _, _,</v>
      </c>
      <c r="Q37" t="str">
        <f t="shared" si="12"/>
        <v xml:space="preserve">  204666, _, _, _, _,</v>
      </c>
      <c r="R37" t="str">
        <f t="shared" si="13"/>
        <v xml:space="preserve">  130501, _, _, _, _,</v>
      </c>
    </row>
    <row r="38" spans="1:18" x14ac:dyDescent="0.25">
      <c r="C38" s="15">
        <f t="shared" si="4"/>
        <v>2140127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2140127, _, _, _, _,</v>
      </c>
      <c r="J38" t="str">
        <f t="shared" si="5"/>
        <v xml:space="preserve">  1364605, _, _, _, _,</v>
      </c>
      <c r="K38" t="str">
        <f t="shared" si="6"/>
        <v xml:space="preserve">  870110, _, _, _, _,</v>
      </c>
      <c r="L38" t="str">
        <f t="shared" si="7"/>
        <v xml:space="preserve">  554807, _, _, _, _,</v>
      </c>
      <c r="M38" t="str">
        <f t="shared" si="8"/>
        <v xml:space="preserve">  353760, _, _, _, _,</v>
      </c>
      <c r="N38" t="str">
        <f t="shared" si="9"/>
        <v xml:space="preserve">  225567, _, _, _, _,</v>
      </c>
      <c r="O38" t="str">
        <f t="shared" si="10"/>
        <v xml:space="preserve">  143828, _, _, _, _,</v>
      </c>
      <c r="P38" t="str">
        <f t="shared" si="11"/>
        <v xml:space="preserve">  91709, _, _, _, _,</v>
      </c>
      <c r="Q38" t="str">
        <f t="shared" si="12"/>
        <v xml:space="preserve">  58476, _, _, _, _,</v>
      </c>
      <c r="R38" t="str">
        <f t="shared" si="13"/>
        <v xml:space="preserve">  37286, _, _, _, _,</v>
      </c>
    </row>
    <row r="39" spans="1:18" x14ac:dyDescent="0.25">
      <c r="C39" s="15">
        <f t="shared" si="4"/>
        <v>1070064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1070064, _, _, _, _,</v>
      </c>
      <c r="J39" t="str">
        <f t="shared" si="5"/>
        <v xml:space="preserve">  682303, _, _, _, _,</v>
      </c>
      <c r="K39" t="str">
        <f t="shared" si="6"/>
        <v xml:space="preserve">  435055, _, _, _, _,</v>
      </c>
      <c r="L39" t="str">
        <f t="shared" si="7"/>
        <v xml:space="preserve">  277403, _, _, _, _,</v>
      </c>
      <c r="M39" t="str">
        <f t="shared" si="8"/>
        <v xml:space="preserve">  176880, _, _, _, _,</v>
      </c>
      <c r="N39" t="str">
        <f t="shared" si="9"/>
        <v xml:space="preserve">  112784, _, _, _, _,</v>
      </c>
      <c r="O39" t="str">
        <f t="shared" si="10"/>
        <v xml:space="preserve">  71914, _, _, _, _,</v>
      </c>
      <c r="P39" t="str">
        <f t="shared" si="11"/>
        <v xml:space="preserve">  45854, _, _, _, _,</v>
      </c>
      <c r="Q39" t="str">
        <f t="shared" si="12"/>
        <v xml:space="preserve">  29238, _, _, _, _,</v>
      </c>
      <c r="R39" t="str">
        <f t="shared" si="13"/>
        <v xml:space="preserve">  18643, _, _, _, _,</v>
      </c>
    </row>
    <row r="40" spans="1:18" x14ac:dyDescent="0.25">
      <c r="C40" s="15">
        <f t="shared" si="4"/>
        <v>2140127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2140127, _, _, _, _,</v>
      </c>
      <c r="J40" t="str">
        <f t="shared" si="5"/>
        <v xml:space="preserve">  1364605, _, _, _, _,</v>
      </c>
      <c r="K40" t="str">
        <f t="shared" si="6"/>
        <v xml:space="preserve">  870110, _, _, _, _,</v>
      </c>
      <c r="L40" t="str">
        <f t="shared" si="7"/>
        <v xml:space="preserve">  554807, _, _, _, _,</v>
      </c>
      <c r="M40" t="str">
        <f t="shared" si="8"/>
        <v xml:space="preserve">  353760, _, _, _, _,</v>
      </c>
      <c r="N40" t="str">
        <f t="shared" si="9"/>
        <v xml:space="preserve">  225567, _, _, _, _,</v>
      </c>
      <c r="O40" t="str">
        <f t="shared" si="10"/>
        <v xml:space="preserve">  143828, _, _, _, _,</v>
      </c>
      <c r="P40" t="str">
        <f t="shared" si="11"/>
        <v xml:space="preserve">  91709, _, _, _, _,</v>
      </c>
      <c r="Q40" t="str">
        <f t="shared" si="12"/>
        <v xml:space="preserve">  58476, _, _, _, _,</v>
      </c>
      <c r="R40" t="str">
        <f t="shared" si="13"/>
        <v xml:space="preserve">  37286, _, _, _, _,</v>
      </c>
    </row>
    <row r="41" spans="1:18" x14ac:dyDescent="0.25">
      <c r="C41" s="15">
        <f t="shared" si="4"/>
        <v>1070064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1070064, _, _, _, _,</v>
      </c>
      <c r="J41" t="str">
        <f t="shared" si="5"/>
        <v xml:space="preserve">  682303, _, _, _, _,</v>
      </c>
      <c r="K41" t="str">
        <f t="shared" si="6"/>
        <v xml:space="preserve">  435055, _, _, _, _,</v>
      </c>
      <c r="L41" t="str">
        <f t="shared" si="7"/>
        <v xml:space="preserve">  277403, _, _, _, _,</v>
      </c>
      <c r="M41" t="str">
        <f t="shared" si="8"/>
        <v xml:space="preserve">  176880, _, _, _, _,</v>
      </c>
      <c r="N41" t="str">
        <f t="shared" si="9"/>
        <v xml:space="preserve">  112784, _, _, _, _,</v>
      </c>
      <c r="O41" t="str">
        <f t="shared" si="10"/>
        <v xml:space="preserve">  71914, _, _, _, _,</v>
      </c>
      <c r="P41" t="str">
        <f t="shared" si="11"/>
        <v xml:space="preserve">  45854, _, _, _, _,</v>
      </c>
      <c r="Q41" t="str">
        <f t="shared" si="12"/>
        <v xml:space="preserve">  29238, _, _, _, _,</v>
      </c>
      <c r="R41" t="str">
        <f t="shared" si="13"/>
        <v xml:space="preserve">  18643, _, _, _, _,</v>
      </c>
    </row>
    <row r="42" spans="1:18" x14ac:dyDescent="0.25">
      <c r="C42" s="15">
        <f t="shared" si="4"/>
        <v>2140127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2140127, _, _, _, _,</v>
      </c>
      <c r="J42" t="str">
        <f t="shared" si="5"/>
        <v xml:space="preserve">  1364605, _, _, _, _,</v>
      </c>
      <c r="K42" t="str">
        <f t="shared" si="6"/>
        <v xml:space="preserve">  870110, _, _, _, _,</v>
      </c>
      <c r="L42" t="str">
        <f t="shared" si="7"/>
        <v xml:space="preserve">  554807, _, _, _, _,</v>
      </c>
      <c r="M42" t="str">
        <f t="shared" si="8"/>
        <v xml:space="preserve">  353760, _, _, _, _,</v>
      </c>
      <c r="N42" t="str">
        <f t="shared" si="9"/>
        <v xml:space="preserve">  225567, _, _, _, _,</v>
      </c>
      <c r="O42" t="str">
        <f t="shared" si="10"/>
        <v xml:space="preserve">  143828, _, _, _, _,</v>
      </c>
      <c r="P42" t="str">
        <f t="shared" si="11"/>
        <v xml:space="preserve">  91709, _, _, _, _,</v>
      </c>
      <c r="Q42" t="str">
        <f t="shared" si="12"/>
        <v xml:space="preserve">  58476, _, _, _, _,</v>
      </c>
      <c r="R42" t="str">
        <f t="shared" si="13"/>
        <v xml:space="preserve">  37286, _, _, _, _,</v>
      </c>
    </row>
    <row r="43" spans="1:18" x14ac:dyDescent="0.25">
      <c r="C43" s="15">
        <f t="shared" si="4"/>
        <v>2140127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2140127, _, _, _, _,</v>
      </c>
      <c r="J43" t="str">
        <f t="shared" si="5"/>
        <v xml:space="preserve">  1364605, _, _, _, _,</v>
      </c>
      <c r="K43" t="str">
        <f t="shared" si="6"/>
        <v xml:space="preserve">  870110, _, _, _, _,</v>
      </c>
      <c r="L43" t="str">
        <f t="shared" si="7"/>
        <v xml:space="preserve">  554807, _, _, _, _,</v>
      </c>
      <c r="M43" t="str">
        <f t="shared" si="8"/>
        <v xml:space="preserve">  353760, _, _, _, _,</v>
      </c>
      <c r="N43" t="str">
        <f t="shared" si="9"/>
        <v xml:space="preserve">  225567, _, _, _, _,</v>
      </c>
      <c r="O43" t="str">
        <f t="shared" si="10"/>
        <v xml:space="preserve">  143828, _, _, _, _,</v>
      </c>
      <c r="P43" t="str">
        <f t="shared" si="11"/>
        <v xml:space="preserve">  91709, _, _, _, _,</v>
      </c>
      <c r="Q43" t="str">
        <f t="shared" si="12"/>
        <v xml:space="preserve">  58476, _, _, _, _,</v>
      </c>
      <c r="R43" t="str">
        <f t="shared" si="13"/>
        <v xml:space="preserve">  37286,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4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0.54</v>
      </c>
      <c r="D66" s="27">
        <v>0.28999999999999998</v>
      </c>
      <c r="E66" s="27">
        <v>7.0000000000000007E-2</v>
      </c>
      <c r="F66" s="27">
        <v>0.02</v>
      </c>
      <c r="G66" s="27">
        <v>0.01</v>
      </c>
      <c r="H66" s="27">
        <v>0.02</v>
      </c>
      <c r="I66" s="27">
        <v>0.01</v>
      </c>
      <c r="J66" s="27">
        <v>0.02</v>
      </c>
      <c r="K66" s="27">
        <v>0.02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0.41</v>
      </c>
      <c r="D67" s="15">
        <v>0.25</v>
      </c>
      <c r="E67" s="15">
        <v>0.05</v>
      </c>
      <c r="F67" s="15">
        <v>0.08</v>
      </c>
      <c r="G67" s="15">
        <v>0.04</v>
      </c>
      <c r="H67" s="15">
        <v>0.02</v>
      </c>
      <c r="I67" s="15">
        <v>0.01</v>
      </c>
      <c r="J67" s="15">
        <v>0.02</v>
      </c>
      <c r="K67" s="15">
        <v>0.02</v>
      </c>
      <c r="L67" s="15">
        <v>0</v>
      </c>
      <c r="M67" s="15">
        <v>0</v>
      </c>
      <c r="N67" s="15">
        <v>0.02</v>
      </c>
      <c r="O67" s="15">
        <v>0.04</v>
      </c>
      <c r="P67" s="15">
        <v>0.01</v>
      </c>
      <c r="Q67" s="15">
        <v>0.01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0.32</v>
      </c>
      <c r="D68" s="29">
        <v>0.23</v>
      </c>
      <c r="E68" s="29">
        <v>0.03</v>
      </c>
      <c r="F68" s="29">
        <v>0.13</v>
      </c>
      <c r="G68" s="29">
        <v>7.0000000000000007E-2</v>
      </c>
      <c r="H68" s="29">
        <v>0.02</v>
      </c>
      <c r="I68" s="29">
        <v>0.01</v>
      </c>
      <c r="J68" s="29">
        <v>0.01</v>
      </c>
      <c r="K68" s="29">
        <v>0.02</v>
      </c>
      <c r="L68" s="29">
        <v>0</v>
      </c>
      <c r="M68" s="29">
        <v>0</v>
      </c>
      <c r="N68" s="29">
        <v>0.04</v>
      </c>
      <c r="O68" s="29">
        <v>7.0000000000000007E-2</v>
      </c>
      <c r="P68" s="29">
        <v>0.02</v>
      </c>
      <c r="Q68" s="29">
        <v>0.01</v>
      </c>
      <c r="R68" s="29">
        <v>0</v>
      </c>
      <c r="S68" s="29">
        <v>0</v>
      </c>
      <c r="T68" s="29">
        <v>0</v>
      </c>
      <c r="U68" s="29">
        <v>0</v>
      </c>
      <c r="V68" s="29">
        <v>0.01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0.41</v>
      </c>
      <c r="D69" s="15">
        <v>0.25</v>
      </c>
      <c r="E69" s="15">
        <v>0.05</v>
      </c>
      <c r="F69" s="15">
        <v>0.08</v>
      </c>
      <c r="G69" s="15">
        <v>0.04</v>
      </c>
      <c r="H69" s="15">
        <v>0.02</v>
      </c>
      <c r="I69" s="15">
        <v>0.01</v>
      </c>
      <c r="J69" s="15">
        <v>0.02</v>
      </c>
      <c r="K69" s="15">
        <v>0.02</v>
      </c>
      <c r="L69" s="15">
        <v>0</v>
      </c>
      <c r="M69" s="15">
        <v>0</v>
      </c>
      <c r="N69" s="15">
        <v>0.02</v>
      </c>
      <c r="O69" s="15">
        <v>0.04</v>
      </c>
      <c r="P69" s="15">
        <v>0.01</v>
      </c>
      <c r="Q69" s="15">
        <v>0.01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74" spans="1:33" x14ac:dyDescent="0.25">
      <c r="A74" t="s">
        <v>412</v>
      </c>
    </row>
    <row r="75" spans="1:33" x14ac:dyDescent="0.25">
      <c r="A75" t="s">
        <v>410</v>
      </c>
      <c r="B75" s="2">
        <v>0.25062859999999998</v>
      </c>
      <c r="C75" s="2">
        <v>0.36166779999999998</v>
      </c>
      <c r="D75" s="2">
        <v>0.19749439999999999</v>
      </c>
      <c r="E75" s="2">
        <v>4.898417E-2</v>
      </c>
      <c r="F75" s="2">
        <v>1.4870899999999999E-2</v>
      </c>
      <c r="G75" s="2">
        <v>8.3552339999999996E-3</v>
      </c>
      <c r="H75" s="2">
        <v>1.4942469999999999E-2</v>
      </c>
      <c r="I75" s="2">
        <v>8.8680960000000007E-3</v>
      </c>
      <c r="J75" s="2">
        <v>1.181981E-2</v>
      </c>
      <c r="K75" s="2">
        <v>1.4476899999999999E-2</v>
      </c>
      <c r="L75" s="2">
        <v>1.0278520000000001E-3</v>
      </c>
      <c r="M75" s="2">
        <v>3.073803E-3</v>
      </c>
      <c r="N75" s="2">
        <v>1.861581E-4</v>
      </c>
      <c r="O75" s="2">
        <v>2.7008110000000001E-5</v>
      </c>
      <c r="P75" s="2">
        <v>3.24008E-6</v>
      </c>
      <c r="Q75" s="2">
        <v>3.1678470000000003E-11</v>
      </c>
      <c r="R75" s="2">
        <v>3.7649740000000003E-4</v>
      </c>
      <c r="S75" s="2">
        <v>1.319655E-5</v>
      </c>
      <c r="T75" s="2">
        <v>1.60726E-6</v>
      </c>
      <c r="U75" s="2">
        <v>4.0973010000000003E-5</v>
      </c>
      <c r="V75" s="2">
        <v>1.074753E-4</v>
      </c>
      <c r="W75" s="2">
        <v>4.9519060000000001E-10</v>
      </c>
      <c r="X75" s="2">
        <v>7.6752089999999994E-8</v>
      </c>
      <c r="Y75" s="2">
        <v>2.3527840000000001E-2</v>
      </c>
      <c r="Z75" s="2">
        <v>-3.1656540000000001E-18</v>
      </c>
      <c r="AA75" s="2">
        <v>-1.453466E-18</v>
      </c>
      <c r="AB75" s="2">
        <v>1.7031910000000001E-18</v>
      </c>
      <c r="AC75" s="2">
        <v>6.9494230000000003E-15</v>
      </c>
      <c r="AD75" s="2">
        <v>8.7191309999999998E-3</v>
      </c>
      <c r="AE75" s="2">
        <v>3.078676E-2</v>
      </c>
    </row>
    <row r="76" spans="1:33" x14ac:dyDescent="0.25">
      <c r="A76" t="s">
        <v>411</v>
      </c>
      <c r="B76">
        <v>0</v>
      </c>
      <c r="C76" s="15">
        <f>ROUND(C75/SUM($C$75:$X$75),2)</f>
        <v>0.53</v>
      </c>
      <c r="D76" s="15">
        <f t="shared" ref="D76:X76" si="16">ROUND(D75/SUM($C$75:$X$75),2)</f>
        <v>0.28999999999999998</v>
      </c>
      <c r="E76" s="15">
        <f t="shared" si="16"/>
        <v>7.0000000000000007E-2</v>
      </c>
      <c r="F76" s="15">
        <f t="shared" si="16"/>
        <v>0.02</v>
      </c>
      <c r="G76" s="15">
        <f t="shared" si="16"/>
        <v>0.01</v>
      </c>
      <c r="H76" s="15">
        <f t="shared" si="16"/>
        <v>0.02</v>
      </c>
      <c r="I76" s="15">
        <f t="shared" si="16"/>
        <v>0.01</v>
      </c>
      <c r="J76" s="15">
        <f t="shared" si="16"/>
        <v>0.02</v>
      </c>
      <c r="K76" s="15">
        <f t="shared" si="16"/>
        <v>0.02</v>
      </c>
      <c r="L76" s="15">
        <f t="shared" si="16"/>
        <v>0</v>
      </c>
      <c r="M76" s="15">
        <f t="shared" si="16"/>
        <v>0</v>
      </c>
      <c r="N76" s="15">
        <f t="shared" si="16"/>
        <v>0</v>
      </c>
      <c r="O76" s="15">
        <f t="shared" si="16"/>
        <v>0</v>
      </c>
      <c r="P76" s="15">
        <f t="shared" si="16"/>
        <v>0</v>
      </c>
      <c r="Q76" s="15">
        <f t="shared" si="16"/>
        <v>0</v>
      </c>
      <c r="R76" s="15">
        <f t="shared" si="16"/>
        <v>0</v>
      </c>
      <c r="S76" s="15">
        <f t="shared" si="16"/>
        <v>0</v>
      </c>
      <c r="T76" s="15">
        <f t="shared" si="16"/>
        <v>0</v>
      </c>
      <c r="U76" s="15">
        <f t="shared" si="16"/>
        <v>0</v>
      </c>
      <c r="V76" s="15">
        <f t="shared" si="16"/>
        <v>0</v>
      </c>
      <c r="W76" s="15">
        <f t="shared" si="16"/>
        <v>0</v>
      </c>
      <c r="X76" s="15">
        <f t="shared" si="16"/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8" spans="1:33" x14ac:dyDescent="0.25">
      <c r="A78" t="s">
        <v>413</v>
      </c>
      <c r="B78" s="2">
        <v>0.18392819999999999</v>
      </c>
      <c r="C78" s="2">
        <v>0.25399709999999998</v>
      </c>
      <c r="D78" s="2">
        <v>0.18564629999999999</v>
      </c>
      <c r="E78" s="2">
        <v>2.7748970000000001E-2</v>
      </c>
      <c r="F78" s="2">
        <v>0.1043384</v>
      </c>
      <c r="G78" s="2">
        <v>5.349694E-2</v>
      </c>
      <c r="H78" s="2">
        <v>1.293356E-2</v>
      </c>
      <c r="I78" s="2">
        <v>9.4098480000000002E-3</v>
      </c>
      <c r="J78" s="2">
        <v>1.093965E-2</v>
      </c>
      <c r="K78" s="2">
        <v>1.5049099999999999E-2</v>
      </c>
      <c r="L78" s="2">
        <v>2.5042240000000001E-4</v>
      </c>
      <c r="M78" s="2">
        <v>2.9652429999999998E-3</v>
      </c>
      <c r="N78" s="2">
        <v>3.4349230000000001E-2</v>
      </c>
      <c r="O78" s="2">
        <v>5.2684870000000002E-2</v>
      </c>
      <c r="P78" s="2">
        <v>1.3206580000000001E-2</v>
      </c>
      <c r="Q78" s="2">
        <v>8.2679380000000007E-3</v>
      </c>
      <c r="R78" s="2">
        <v>2.8644999999999998E-6</v>
      </c>
      <c r="S78" s="2">
        <v>1.9350389999999999E-7</v>
      </c>
      <c r="T78" s="2">
        <v>3.7021060000000003E-11</v>
      </c>
      <c r="U78" s="2">
        <v>3.2271010000000001E-4</v>
      </c>
      <c r="V78" s="2">
        <v>7.1690479999999999E-3</v>
      </c>
      <c r="W78" s="2">
        <v>1.0543250000000001E-2</v>
      </c>
      <c r="X78" s="2">
        <v>1.6143069999999999E-3</v>
      </c>
      <c r="Y78" s="2">
        <v>1.6463070000000001E-3</v>
      </c>
      <c r="Z78" s="2">
        <v>1.3265909999999999E-14</v>
      </c>
      <c r="AA78" s="2">
        <v>1.8246509999999999E-4</v>
      </c>
      <c r="AB78" s="2">
        <v>1.5713219999999999E-5</v>
      </c>
      <c r="AC78" s="2">
        <v>2.1056850000000002E-5</v>
      </c>
      <c r="AD78" s="2">
        <v>1.899633E-3</v>
      </c>
      <c r="AE78" s="2">
        <v>7.3700429999999997E-3</v>
      </c>
    </row>
    <row r="79" spans="1:33" x14ac:dyDescent="0.25">
      <c r="A79" t="s">
        <v>411</v>
      </c>
      <c r="B79">
        <v>0</v>
      </c>
      <c r="C79" s="15">
        <f>ROUND(C78/SUM($C$78:$X$78),2)</f>
        <v>0.32</v>
      </c>
      <c r="D79" s="15">
        <f t="shared" ref="D79:X79" si="17">ROUND(D78/SUM($C$78:$X$78),2)</f>
        <v>0.23</v>
      </c>
      <c r="E79" s="15">
        <f t="shared" si="17"/>
        <v>0.03</v>
      </c>
      <c r="F79" s="15">
        <f t="shared" si="17"/>
        <v>0.13</v>
      </c>
      <c r="G79" s="15">
        <f t="shared" si="17"/>
        <v>7.0000000000000007E-2</v>
      </c>
      <c r="H79" s="15">
        <f t="shared" si="17"/>
        <v>0.02</v>
      </c>
      <c r="I79" s="15">
        <f t="shared" si="17"/>
        <v>0.01</v>
      </c>
      <c r="J79" s="15">
        <f t="shared" si="17"/>
        <v>0.01</v>
      </c>
      <c r="K79" s="15">
        <f t="shared" si="17"/>
        <v>0.02</v>
      </c>
      <c r="L79" s="15">
        <f t="shared" si="17"/>
        <v>0</v>
      </c>
      <c r="M79" s="15">
        <f t="shared" si="17"/>
        <v>0</v>
      </c>
      <c r="N79" s="15">
        <f t="shared" si="17"/>
        <v>0.04</v>
      </c>
      <c r="O79" s="15">
        <f t="shared" si="17"/>
        <v>7.0000000000000007E-2</v>
      </c>
      <c r="P79" s="15">
        <f t="shared" si="17"/>
        <v>0.02</v>
      </c>
      <c r="Q79" s="15">
        <f t="shared" si="17"/>
        <v>0.01</v>
      </c>
      <c r="R79" s="15">
        <f t="shared" si="17"/>
        <v>0</v>
      </c>
      <c r="S79" s="15">
        <f t="shared" si="17"/>
        <v>0</v>
      </c>
      <c r="T79" s="15">
        <f t="shared" si="17"/>
        <v>0</v>
      </c>
      <c r="U79" s="15">
        <f t="shared" si="17"/>
        <v>0</v>
      </c>
      <c r="V79" s="15">
        <f t="shared" si="17"/>
        <v>0.01</v>
      </c>
      <c r="W79" s="15">
        <f t="shared" si="17"/>
        <v>0.01</v>
      </c>
      <c r="X79" s="15">
        <f t="shared" si="17"/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2" spans="1:31" x14ac:dyDescent="0.25">
      <c r="A82" t="s">
        <v>414</v>
      </c>
      <c r="B82" s="2">
        <v>0.21471519999999999</v>
      </c>
      <c r="C82" s="2">
        <v>0.30369469999999998</v>
      </c>
      <c r="D82" s="2">
        <v>0.19111500000000001</v>
      </c>
      <c r="E82" s="2">
        <v>3.7550510000000002E-2</v>
      </c>
      <c r="F82" s="2">
        <v>6.3042849999999998E-2</v>
      </c>
      <c r="G82" s="2">
        <v>3.266086E-2</v>
      </c>
      <c r="H82" s="2">
        <v>1.3860819999999999E-2</v>
      </c>
      <c r="I82" s="2">
        <v>9.1597910000000005E-3</v>
      </c>
      <c r="J82" s="2">
        <v>1.1345910000000001E-2</v>
      </c>
      <c r="K82" s="2">
        <v>1.478499E-2</v>
      </c>
      <c r="L82" s="2">
        <v>6.0926109999999997E-4</v>
      </c>
      <c r="M82" s="2">
        <v>3.0153509999999999E-3</v>
      </c>
      <c r="N82" s="2">
        <v>1.8580559999999999E-2</v>
      </c>
      <c r="O82" s="2">
        <v>2.8379560000000002E-2</v>
      </c>
      <c r="P82" s="2">
        <v>7.1123089999999998E-3</v>
      </c>
      <c r="Q82" s="2">
        <v>4.4517020000000001E-3</v>
      </c>
      <c r="R82" s="2">
        <v>1.753224E-4</v>
      </c>
      <c r="S82" s="2">
        <v>6.1953249999999998E-6</v>
      </c>
      <c r="T82" s="2">
        <v>7.4188380000000004E-7</v>
      </c>
      <c r="U82" s="2">
        <v>1.9266859999999999E-4</v>
      </c>
      <c r="V82" s="2">
        <v>3.9096349999999998E-3</v>
      </c>
      <c r="W82" s="2">
        <v>5.6767959999999996E-3</v>
      </c>
      <c r="X82" s="2">
        <v>8.6922620000000003E-4</v>
      </c>
      <c r="Y82" s="2">
        <v>1.174618E-2</v>
      </c>
      <c r="Z82" s="2">
        <v>7.1412950000000004E-15</v>
      </c>
      <c r="AA82" s="2">
        <v>9.8244610000000005E-5</v>
      </c>
      <c r="AB82" s="2">
        <v>8.4604620000000008E-6</v>
      </c>
      <c r="AC82" s="2">
        <v>1.133763E-5</v>
      </c>
      <c r="AD82" s="2">
        <v>5.047312E-3</v>
      </c>
      <c r="AE82" s="2">
        <v>1.8178509999999998E-2</v>
      </c>
    </row>
    <row r="83" spans="1:31" x14ac:dyDescent="0.25">
      <c r="A83" t="s">
        <v>411</v>
      </c>
      <c r="B83">
        <v>0</v>
      </c>
      <c r="C83" s="15">
        <f>ROUND(C82/SUM($C$82:$X$82),2)</f>
        <v>0.4</v>
      </c>
      <c r="D83" s="15">
        <f t="shared" ref="D83:X83" si="18">ROUND(D82/SUM($C$82:$X$82),2)</f>
        <v>0.25</v>
      </c>
      <c r="E83" s="15">
        <f t="shared" si="18"/>
        <v>0.05</v>
      </c>
      <c r="F83" s="15">
        <f t="shared" si="18"/>
        <v>0.08</v>
      </c>
      <c r="G83" s="15">
        <f t="shared" si="18"/>
        <v>0.04</v>
      </c>
      <c r="H83" s="15">
        <f t="shared" si="18"/>
        <v>0.02</v>
      </c>
      <c r="I83" s="15">
        <f t="shared" si="18"/>
        <v>0.01</v>
      </c>
      <c r="J83" s="15">
        <f t="shared" si="18"/>
        <v>0.02</v>
      </c>
      <c r="K83" s="15">
        <f t="shared" si="18"/>
        <v>0.02</v>
      </c>
      <c r="L83" s="15">
        <f t="shared" si="18"/>
        <v>0</v>
      </c>
      <c r="M83" s="15">
        <f t="shared" si="18"/>
        <v>0</v>
      </c>
      <c r="N83" s="15">
        <f t="shared" si="18"/>
        <v>0.02</v>
      </c>
      <c r="O83" s="15">
        <f t="shared" si="18"/>
        <v>0.04</v>
      </c>
      <c r="P83" s="15">
        <f t="shared" si="18"/>
        <v>0.01</v>
      </c>
      <c r="Q83" s="15">
        <f t="shared" si="18"/>
        <v>0.01</v>
      </c>
      <c r="R83" s="15">
        <f t="shared" si="18"/>
        <v>0</v>
      </c>
      <c r="S83" s="15">
        <f t="shared" si="18"/>
        <v>0</v>
      </c>
      <c r="T83" s="15">
        <f t="shared" si="18"/>
        <v>0</v>
      </c>
      <c r="U83" s="15">
        <f t="shared" si="18"/>
        <v>0</v>
      </c>
      <c r="V83" s="15">
        <f t="shared" si="18"/>
        <v>0.01</v>
      </c>
      <c r="W83" s="15">
        <f t="shared" si="18"/>
        <v>0.01</v>
      </c>
      <c r="X83" s="15">
        <f t="shared" si="18"/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28" zoomScaleNormal="100" workbookViewId="0">
      <selection activeCell="R64" sqref="R64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1052497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0.26</v>
      </c>
      <c r="C4" s="9">
        <f t="shared" si="0"/>
        <v>273649.22000000003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273649.22000000003</v>
      </c>
      <c r="R4" s="7" t="s">
        <v>154</v>
      </c>
    </row>
    <row r="5" spans="1:22" ht="15.75" thickBot="1" x14ac:dyDescent="0.3">
      <c r="A5">
        <v>2</v>
      </c>
      <c r="B5" s="27">
        <v>0.17</v>
      </c>
      <c r="C5" s="9">
        <f t="shared" si="0"/>
        <v>178924.49000000002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178924.49000000002</v>
      </c>
      <c r="R5" s="7" t="s">
        <v>155</v>
      </c>
    </row>
    <row r="6" spans="1:22" ht="15.75" thickBot="1" x14ac:dyDescent="0.3">
      <c r="A6">
        <v>3</v>
      </c>
      <c r="B6" s="27">
        <v>0.22</v>
      </c>
      <c r="C6" s="9">
        <f t="shared" si="0"/>
        <v>231549.34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231549.34</v>
      </c>
    </row>
    <row r="7" spans="1:22" ht="15.75" thickBot="1" x14ac:dyDescent="0.3">
      <c r="A7">
        <v>4</v>
      </c>
      <c r="B7" s="27">
        <v>0.25</v>
      </c>
      <c r="C7" s="9">
        <f t="shared" si="0"/>
        <v>263124.25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263124.25</v>
      </c>
    </row>
    <row r="8" spans="1:22" ht="15.75" thickBot="1" x14ac:dyDescent="0.3">
      <c r="A8">
        <v>5</v>
      </c>
      <c r="B8" s="27">
        <v>0.06</v>
      </c>
      <c r="C8" s="9">
        <f t="shared" si="0"/>
        <v>63149.82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63149.82</v>
      </c>
    </row>
    <row r="9" spans="1:22" ht="15.75" thickBot="1" x14ac:dyDescent="0.3">
      <c r="A9">
        <v>6</v>
      </c>
      <c r="B9" s="27">
        <v>0.01</v>
      </c>
      <c r="C9" s="9">
        <f t="shared" si="0"/>
        <v>10524.97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10524.97</v>
      </c>
    </row>
    <row r="10" spans="1:22" ht="15.75" thickBot="1" x14ac:dyDescent="0.3">
      <c r="A10">
        <v>7</v>
      </c>
      <c r="B10" s="27">
        <v>0.03</v>
      </c>
      <c r="C10" s="9">
        <f t="shared" si="0"/>
        <v>31574.91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31574.91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</v>
      </c>
      <c r="C12" s="9">
        <f t="shared" si="0"/>
        <v>0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0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273649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273649, _, _, _, _,</v>
      </c>
      <c r="J35" t="str">
        <f t="shared" ref="J35:J62" si="5">"  "&amp;ROUND(C35*0.637628,0)&amp;", "&amp;D35&amp;", "&amp;E35&amp;", "&amp;F35&amp;", "&amp;G35&amp;","</f>
        <v xml:space="preserve">  174486, _, _, _, _,</v>
      </c>
      <c r="K35" t="str">
        <f t="shared" ref="K35:K62" si="6">"  "&amp;ROUND(C35*0.637628^2,0)&amp;", "&amp;D35&amp;", "&amp;E35&amp;", "&amp;F35&amp;", "&amp;G35&amp;","</f>
        <v xml:space="preserve">  111257, _, _, _, _,</v>
      </c>
      <c r="L35" t="str">
        <f t="shared" ref="L35:L62" si="7">"  "&amp;ROUND(C35*0.637628^3,0)&amp;", "&amp;D35&amp;", "&amp;E35&amp;", "&amp;F35&amp;", "&amp;G35&amp;","</f>
        <v xml:space="preserve">  70941, _, _, _, _,</v>
      </c>
      <c r="M35" t="str">
        <f t="shared" ref="M35:M62" si="8">"  "&amp;ROUND(C35*0.637628^4,0)&amp;", "&amp;D35&amp;", "&amp;E35&amp;", "&amp;F35&amp;", "&amp;G35&amp;","</f>
        <v xml:space="preserve">  45234, _, _, _, _,</v>
      </c>
      <c r="N35" t="str">
        <f t="shared" ref="N35:N62" si="9">"  "&amp;ROUND(C35*0.637628^5,0)&amp;", "&amp;D35&amp;", "&amp;E35&amp;", "&amp;F35&amp;", "&amp;G35&amp;","</f>
        <v xml:space="preserve">  28842, _, _, _, _,</v>
      </c>
      <c r="O35" t="str">
        <f t="shared" ref="O35:O62" si="10">"  "&amp;ROUND(C35*0.637628^6,0)&amp;", "&amp;D35&amp;", "&amp;E35&amp;", "&amp;F35&amp;", "&amp;G35&amp;","</f>
        <v xml:space="preserve">  18391, _, _, _, _,</v>
      </c>
      <c r="P35" t="str">
        <f t="shared" ref="P35:P62" si="11">"  "&amp;ROUND(C35*0.637628^7,0)&amp;", "&amp;D35&amp;", "&amp;E35&amp;", "&amp;F35&amp;", "&amp;G35&amp;","</f>
        <v xml:space="preserve">  11726, _, _, _, _,</v>
      </c>
      <c r="Q35" t="str">
        <f t="shared" ref="Q35:Q62" si="12">"  "&amp;ROUND(C35*0.637628^8,0)&amp;", "&amp;D35&amp;", "&amp;E35&amp;", "&amp;F35&amp;", "&amp;G35&amp;","</f>
        <v xml:space="preserve">  7477, _, _, _, _,</v>
      </c>
      <c r="R35" t="str">
        <f t="shared" ref="R35:R62" si="13">"  "&amp;ROUND(C35*0.637628^9,0)&amp;", "&amp;D35&amp;", "&amp;E35&amp;", "&amp;F35&amp;", "&amp;G35&amp;","</f>
        <v xml:space="preserve">  4768, _, _, _, _,</v>
      </c>
    </row>
    <row r="36" spans="1:18" x14ac:dyDescent="0.25">
      <c r="C36" s="15">
        <f t="shared" si="4"/>
        <v>178924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178924, _, _, _, _,</v>
      </c>
      <c r="J36" t="str">
        <f t="shared" si="5"/>
        <v xml:space="preserve">  114087, _, _, _, _,</v>
      </c>
      <c r="K36" t="str">
        <f t="shared" si="6"/>
        <v xml:space="preserve">  72745, _, _, _, _,</v>
      </c>
      <c r="L36" t="str">
        <f t="shared" si="7"/>
        <v xml:space="preserve">  46384, _, _, _, _,</v>
      </c>
      <c r="M36" t="str">
        <f t="shared" si="8"/>
        <v xml:space="preserve">  29576, _, _, _, _,</v>
      </c>
      <c r="N36" t="str">
        <f t="shared" si="9"/>
        <v xml:space="preserve">  18858, _, _, _, _,</v>
      </c>
      <c r="O36" t="str">
        <f t="shared" si="10"/>
        <v xml:space="preserve">  12025, _, _, _, _,</v>
      </c>
      <c r="P36" t="str">
        <f t="shared" si="11"/>
        <v xml:space="preserve">  7667, _, _, _, _,</v>
      </c>
      <c r="Q36" t="str">
        <f t="shared" si="12"/>
        <v xml:space="preserve">  4889, _, _, _, _,</v>
      </c>
      <c r="R36" t="str">
        <f t="shared" si="13"/>
        <v xml:space="preserve">  3117, _, _, _, _,</v>
      </c>
    </row>
    <row r="37" spans="1:18" x14ac:dyDescent="0.25">
      <c r="C37" s="15">
        <f t="shared" si="4"/>
        <v>231549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231549, _, _, _, _,</v>
      </c>
      <c r="J37" t="str">
        <f t="shared" si="5"/>
        <v xml:space="preserve">  147642, _, _, _, _,</v>
      </c>
      <c r="K37" t="str">
        <f t="shared" si="6"/>
        <v xml:space="preserve">  94141, _, _, _, _,</v>
      </c>
      <c r="L37" t="str">
        <f t="shared" si="7"/>
        <v xml:space="preserve">  60027, _, _, _, _,</v>
      </c>
      <c r="M37" t="str">
        <f t="shared" si="8"/>
        <v xml:space="preserve">  38275, _, _, _, _,</v>
      </c>
      <c r="N37" t="str">
        <f t="shared" si="9"/>
        <v xml:space="preserve">  24405, _, _, _, _,</v>
      </c>
      <c r="O37" t="str">
        <f t="shared" si="10"/>
        <v xml:space="preserve">  15561, _, _, _, _,</v>
      </c>
      <c r="P37" t="str">
        <f t="shared" si="11"/>
        <v xml:space="preserve">  9922, _, _, _, _,</v>
      </c>
      <c r="Q37" t="str">
        <f t="shared" si="12"/>
        <v xml:space="preserve">  6327, _, _, _, _,</v>
      </c>
      <c r="R37" t="str">
        <f t="shared" si="13"/>
        <v xml:space="preserve">  4034, _, _, _, _,</v>
      </c>
    </row>
    <row r="38" spans="1:18" x14ac:dyDescent="0.25">
      <c r="C38" s="15">
        <f t="shared" si="4"/>
        <v>263124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263124, _, _, _, _,</v>
      </c>
      <c r="J38" t="str">
        <f t="shared" si="5"/>
        <v xml:space="preserve">  167775, _, _, _, _,</v>
      </c>
      <c r="K38" t="str">
        <f t="shared" si="6"/>
        <v xml:space="preserve">  106978, _, _, _, _,</v>
      </c>
      <c r="L38" t="str">
        <f t="shared" si="7"/>
        <v xml:space="preserve">  68212, _, _, _, _,</v>
      </c>
      <c r="M38" t="str">
        <f t="shared" si="8"/>
        <v xml:space="preserve">  43494, _, _, _, _,</v>
      </c>
      <c r="N38" t="str">
        <f t="shared" si="9"/>
        <v xml:space="preserve">  27733, _, _, _, _,</v>
      </c>
      <c r="O38" t="str">
        <f t="shared" si="10"/>
        <v xml:space="preserve">  17683, _, _, _, _,</v>
      </c>
      <c r="P38" t="str">
        <f t="shared" si="11"/>
        <v xml:space="preserve">  11275, _, _, _, _,</v>
      </c>
      <c r="Q38" t="str">
        <f t="shared" si="12"/>
        <v xml:space="preserve">  7190, _, _, _, _,</v>
      </c>
      <c r="R38" t="str">
        <f t="shared" si="13"/>
        <v xml:space="preserve">  4584, _, _, _, _,</v>
      </c>
    </row>
    <row r="39" spans="1:18" x14ac:dyDescent="0.25">
      <c r="C39" s="15">
        <f t="shared" si="4"/>
        <v>63150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63150, _, _, _, _,</v>
      </c>
      <c r="J39" t="str">
        <f t="shared" si="5"/>
        <v xml:space="preserve">  40266, _, _, _, _,</v>
      </c>
      <c r="K39" t="str">
        <f t="shared" si="6"/>
        <v xml:space="preserve">  25675, _, _, _, _,</v>
      </c>
      <c r="L39" t="str">
        <f t="shared" si="7"/>
        <v xml:space="preserve">  16371, _, _, _, _,</v>
      </c>
      <c r="M39" t="str">
        <f t="shared" si="8"/>
        <v xml:space="preserve">  10439, _, _, _, _,</v>
      </c>
      <c r="N39" t="str">
        <f t="shared" si="9"/>
        <v xml:space="preserve">  6656, _, _, _, _,</v>
      </c>
      <c r="O39" t="str">
        <f t="shared" si="10"/>
        <v xml:space="preserve">  4244, _, _, _, _,</v>
      </c>
      <c r="P39" t="str">
        <f t="shared" si="11"/>
        <v xml:space="preserve">  2706, _, _, _, _,</v>
      </c>
      <c r="Q39" t="str">
        <f t="shared" si="12"/>
        <v xml:space="preserve">  1725, _, _, _, _,</v>
      </c>
      <c r="R39" t="str">
        <f t="shared" si="13"/>
        <v xml:space="preserve">  1100, _, _, _, _,</v>
      </c>
    </row>
    <row r="40" spans="1:18" x14ac:dyDescent="0.25">
      <c r="C40" s="15">
        <f t="shared" si="4"/>
        <v>10525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10525, _, _, _, _,</v>
      </c>
      <c r="J40" t="str">
        <f t="shared" si="5"/>
        <v xml:space="preserve">  6711, _, _, _, _,</v>
      </c>
      <c r="K40" t="str">
        <f t="shared" si="6"/>
        <v xml:space="preserve">  4279, _, _, _, _,</v>
      </c>
      <c r="L40" t="str">
        <f t="shared" si="7"/>
        <v xml:space="preserve">  2729, _, _, _, _,</v>
      </c>
      <c r="M40" t="str">
        <f t="shared" si="8"/>
        <v xml:space="preserve">  1740, _, _, _, _,</v>
      </c>
      <c r="N40" t="str">
        <f t="shared" si="9"/>
        <v xml:space="preserve">  1109, _, _, _, _,</v>
      </c>
      <c r="O40" t="str">
        <f t="shared" si="10"/>
        <v xml:space="preserve">  707, _, _, _, _,</v>
      </c>
      <c r="P40" t="str">
        <f t="shared" si="11"/>
        <v xml:space="preserve">  451, _, _, _, _,</v>
      </c>
      <c r="Q40" t="str">
        <f t="shared" si="12"/>
        <v xml:space="preserve">  288, _, _, _, _,</v>
      </c>
      <c r="R40" t="str">
        <f t="shared" si="13"/>
        <v xml:space="preserve">  183, _, _, _, _,</v>
      </c>
    </row>
    <row r="41" spans="1:18" x14ac:dyDescent="0.25">
      <c r="C41" s="15">
        <f t="shared" si="4"/>
        <v>31575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31575, _, _, _, _,</v>
      </c>
      <c r="J41" t="str">
        <f t="shared" si="5"/>
        <v xml:space="preserve">  20133, _, _, _, _,</v>
      </c>
      <c r="K41" t="str">
        <f t="shared" si="6"/>
        <v xml:space="preserve">  12837, _, _, _, _,</v>
      </c>
      <c r="L41" t="str">
        <f t="shared" si="7"/>
        <v xml:space="preserve">  8186, _, _, _, _,</v>
      </c>
      <c r="M41" t="str">
        <f t="shared" si="8"/>
        <v xml:space="preserve">  5219, _, _, _, _,</v>
      </c>
      <c r="N41" t="str">
        <f t="shared" si="9"/>
        <v xml:space="preserve">  3328, _, _, _, _,</v>
      </c>
      <c r="O41" t="str">
        <f t="shared" si="10"/>
        <v xml:space="preserve">  2122, _, _, _, _,</v>
      </c>
      <c r="P41" t="str">
        <f t="shared" si="11"/>
        <v xml:space="preserve">  1353, _, _, _, _,</v>
      </c>
      <c r="Q41" t="str">
        <f t="shared" si="12"/>
        <v xml:space="preserve">  863, _, _, _, _,</v>
      </c>
      <c r="R41" t="str">
        <f t="shared" si="13"/>
        <v xml:space="preserve">  550, _, _, _, _,</v>
      </c>
    </row>
    <row r="42" spans="1:18" x14ac:dyDescent="0.25">
      <c r="C42" s="15">
        <f t="shared" si="4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4"/>
        <v>0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0, _, _, _, _,</v>
      </c>
      <c r="J43" t="str">
        <f t="shared" si="5"/>
        <v xml:space="preserve">  0, _, _, _, _,</v>
      </c>
      <c r="K43" t="str">
        <f t="shared" si="6"/>
        <v xml:space="preserve">  0, _, _, _, _,</v>
      </c>
      <c r="L43" t="str">
        <f t="shared" si="7"/>
        <v xml:space="preserve">  0, _, _, _, _,</v>
      </c>
      <c r="M43" t="str">
        <f t="shared" si="8"/>
        <v xml:space="preserve">  0, _, _, _, _,</v>
      </c>
      <c r="N43" t="str">
        <f t="shared" si="9"/>
        <v xml:space="preserve">  0, _, _, _, _,</v>
      </c>
      <c r="O43" t="str">
        <f t="shared" si="10"/>
        <v xml:space="preserve">  0, _, _, _, _,</v>
      </c>
      <c r="P43" t="str">
        <f t="shared" si="11"/>
        <v xml:space="preserve">  0, _, _, _, _,</v>
      </c>
      <c r="Q43" t="str">
        <f t="shared" si="12"/>
        <v xml:space="preserve">  0, _, _, _, _,</v>
      </c>
      <c r="R43" t="str">
        <f t="shared" si="13"/>
        <v xml:space="preserve">  0,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4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0.26</v>
      </c>
      <c r="D66" s="27">
        <v>0.17</v>
      </c>
      <c r="E66" s="27">
        <v>0.22</v>
      </c>
      <c r="F66" s="27">
        <v>0.25</v>
      </c>
      <c r="G66" s="27">
        <v>0.06</v>
      </c>
      <c r="H66" s="27">
        <v>0.01</v>
      </c>
      <c r="I66" s="27">
        <v>0.03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0.23</v>
      </c>
      <c r="D67" s="15">
        <v>0.16</v>
      </c>
      <c r="E67" s="15">
        <v>0.1</v>
      </c>
      <c r="F67" s="15">
        <v>0.28999999999999998</v>
      </c>
      <c r="G67" s="15">
        <v>0.08</v>
      </c>
      <c r="H67" s="15">
        <v>0.03</v>
      </c>
      <c r="I67" s="15">
        <v>0.08</v>
      </c>
      <c r="J67" s="15">
        <v>0</v>
      </c>
      <c r="K67" s="15">
        <v>0.01</v>
      </c>
      <c r="L67" s="15">
        <v>0</v>
      </c>
      <c r="M67" s="15">
        <v>0</v>
      </c>
      <c r="N67" s="15">
        <v>0.01</v>
      </c>
      <c r="O67" s="15">
        <v>0.01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0.21</v>
      </c>
      <c r="D68" s="29">
        <v>0.14000000000000001</v>
      </c>
      <c r="E68" s="29">
        <v>0.01</v>
      </c>
      <c r="F68" s="29">
        <v>0.33</v>
      </c>
      <c r="G68" s="29">
        <v>0.1</v>
      </c>
      <c r="H68" s="29">
        <v>0.05</v>
      </c>
      <c r="I68" s="29">
        <v>0.13</v>
      </c>
      <c r="J68" s="29">
        <v>0</v>
      </c>
      <c r="K68" s="29">
        <v>0.01</v>
      </c>
      <c r="L68" s="29">
        <v>0</v>
      </c>
      <c r="M68" s="29">
        <v>0</v>
      </c>
      <c r="N68" s="29">
        <v>0.01</v>
      </c>
      <c r="O68" s="29">
        <v>0.01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0.23</v>
      </c>
      <c r="D69" s="15">
        <v>0.16</v>
      </c>
      <c r="E69" s="15">
        <v>0.1</v>
      </c>
      <c r="F69" s="15">
        <v>0.28999999999999998</v>
      </c>
      <c r="G69" s="15">
        <v>0.08</v>
      </c>
      <c r="H69" s="15">
        <v>0.03</v>
      </c>
      <c r="I69" s="15">
        <v>0.08</v>
      </c>
      <c r="J69" s="15">
        <v>0</v>
      </c>
      <c r="K69" s="15">
        <v>0.01</v>
      </c>
      <c r="L69" s="15">
        <v>0</v>
      </c>
      <c r="M69" s="15">
        <v>0</v>
      </c>
      <c r="N69" s="15">
        <v>0.01</v>
      </c>
      <c r="O69" s="15">
        <v>0.01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52" zoomScaleNormal="100" workbookViewId="0">
      <selection activeCell="R88" sqref="R88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184671403.99150199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0.02</v>
      </c>
      <c r="C4" s="9">
        <f t="shared" si="0"/>
        <v>3693428.0798300398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3693428.0798300398</v>
      </c>
      <c r="R4" s="7" t="s">
        <v>154</v>
      </c>
    </row>
    <row r="5" spans="1:22" ht="15.75" thickBot="1" x14ac:dyDescent="0.3">
      <c r="A5">
        <v>2</v>
      </c>
      <c r="B5" s="27">
        <v>0.03</v>
      </c>
      <c r="C5" s="9">
        <f t="shared" si="0"/>
        <v>5540142.1197450589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5540142.1197450589</v>
      </c>
      <c r="R5" s="7" t="s">
        <v>155</v>
      </c>
    </row>
    <row r="6" spans="1:22" ht="15.75" thickBot="1" x14ac:dyDescent="0.3">
      <c r="A6">
        <v>3</v>
      </c>
      <c r="B6" s="27">
        <v>0.02</v>
      </c>
      <c r="C6" s="9">
        <f t="shared" si="0"/>
        <v>3693428.0798300398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3693428.0798300398</v>
      </c>
    </row>
    <row r="7" spans="1:22" ht="15.75" thickBot="1" x14ac:dyDescent="0.3">
      <c r="A7">
        <v>4</v>
      </c>
      <c r="B7" s="27">
        <v>0.14000000000000001</v>
      </c>
      <c r="C7" s="9">
        <f t="shared" si="0"/>
        <v>25853996.558810282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25853996.558810282</v>
      </c>
    </row>
    <row r="8" spans="1:22" ht="15.75" thickBot="1" x14ac:dyDescent="0.3">
      <c r="A8">
        <v>5</v>
      </c>
      <c r="B8" s="27">
        <v>0.09</v>
      </c>
      <c r="C8" s="9">
        <f t="shared" si="0"/>
        <v>16620426.359235179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16620426.359235179</v>
      </c>
    </row>
    <row r="9" spans="1:22" ht="15.75" thickBot="1" x14ac:dyDescent="0.3">
      <c r="A9">
        <v>6</v>
      </c>
      <c r="B9" s="27">
        <v>0.09</v>
      </c>
      <c r="C9" s="9">
        <f t="shared" si="0"/>
        <v>16620426.359235179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16620426.359235179</v>
      </c>
    </row>
    <row r="10" spans="1:22" ht="15.75" thickBot="1" x14ac:dyDescent="0.3">
      <c r="A10">
        <v>7</v>
      </c>
      <c r="B10" s="27">
        <v>0.09</v>
      </c>
      <c r="C10" s="9">
        <f t="shared" si="0"/>
        <v>16620426.359235179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16620426.359235179</v>
      </c>
    </row>
    <row r="11" spans="1:22" ht="15.75" thickBot="1" x14ac:dyDescent="0.3">
      <c r="A11" s="1">
        <v>8</v>
      </c>
      <c r="B11" s="27">
        <v>0.05</v>
      </c>
      <c r="C11" s="9">
        <f t="shared" si="0"/>
        <v>9233570.1995751001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9233570.1995751001</v>
      </c>
    </row>
    <row r="12" spans="1:22" ht="15.75" thickBot="1" x14ac:dyDescent="0.3">
      <c r="A12">
        <v>9</v>
      </c>
      <c r="B12" s="27">
        <v>7.0000000000000007E-2</v>
      </c>
      <c r="C12" s="9">
        <f t="shared" si="0"/>
        <v>12926998.279405141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12926998.279405141</v>
      </c>
    </row>
    <row r="13" spans="1:22" ht="15.75" thickBot="1" x14ac:dyDescent="0.3">
      <c r="A13" s="1">
        <v>10</v>
      </c>
      <c r="B13" s="27">
        <v>0.03</v>
      </c>
      <c r="C13" s="9">
        <f t="shared" si="0"/>
        <v>5540142.1197450589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5540142.1197450589</v>
      </c>
    </row>
    <row r="14" spans="1:22" ht="15.75" thickBot="1" x14ac:dyDescent="0.3">
      <c r="A14" s="1">
        <v>11</v>
      </c>
      <c r="B14" s="27">
        <v>0.02</v>
      </c>
      <c r="C14" s="9">
        <f t="shared" si="0"/>
        <v>3693428.0798300398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3693428.0798300398</v>
      </c>
    </row>
    <row r="15" spans="1:22" ht="15.75" thickBot="1" x14ac:dyDescent="0.3">
      <c r="A15" s="1">
        <v>12</v>
      </c>
      <c r="B15" s="27">
        <v>0.06</v>
      </c>
      <c r="C15" s="9">
        <f t="shared" si="0"/>
        <v>11080284.239490118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11080284.239490118</v>
      </c>
    </row>
    <row r="16" spans="1:22" ht="15.75" thickBot="1" x14ac:dyDescent="0.3">
      <c r="A16" s="1">
        <v>13</v>
      </c>
      <c r="B16" s="27">
        <v>0.09</v>
      </c>
      <c r="C16" s="9">
        <f t="shared" si="0"/>
        <v>16620426.359235179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16620426.359235179</v>
      </c>
    </row>
    <row r="17" spans="1:21" ht="15.75" thickBot="1" x14ac:dyDescent="0.3">
      <c r="A17">
        <v>14</v>
      </c>
      <c r="B17" s="27">
        <v>0.08</v>
      </c>
      <c r="C17" s="9">
        <f t="shared" si="0"/>
        <v>14773712.319320159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14773712.319320159</v>
      </c>
    </row>
    <row r="18" spans="1:21" ht="15.75" thickBot="1" x14ac:dyDescent="0.3">
      <c r="A18">
        <v>15</v>
      </c>
      <c r="B18" s="27">
        <v>0.08</v>
      </c>
      <c r="C18" s="9">
        <f t="shared" si="0"/>
        <v>14773712.319320159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14773712.319320159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0.01</v>
      </c>
      <c r="C20" s="9">
        <f t="shared" si="0"/>
        <v>1846714.0399150199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1846714.0399150199</v>
      </c>
    </row>
    <row r="21" spans="1:21" ht="15.75" thickBot="1" x14ac:dyDescent="0.3">
      <c r="A21" s="1">
        <v>18</v>
      </c>
      <c r="B21" s="27">
        <v>0.01</v>
      </c>
      <c r="C21" s="9">
        <f t="shared" si="0"/>
        <v>1846714.0399150199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1846714.0399150199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0.02</v>
      </c>
      <c r="C24" s="9">
        <f t="shared" si="0"/>
        <v>3693428.0798300398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3693428.0798300398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3693428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3693428, _, _, _, _,</v>
      </c>
      <c r="J35" t="str">
        <f t="shared" ref="J35:J62" si="5">"  "&amp;ROUND(C35*0.637628,0)&amp;", "&amp;D35&amp;", "&amp;E35&amp;", "&amp;F35&amp;", "&amp;G35&amp;","</f>
        <v xml:space="preserve">  2355033, _, _, _, _,</v>
      </c>
      <c r="K35" t="str">
        <f t="shared" ref="K35:K62" si="6">"  "&amp;ROUND(C35*0.637628^2,0)&amp;", "&amp;D35&amp;", "&amp;E35&amp;", "&amp;F35&amp;", "&amp;G35&amp;","</f>
        <v xml:space="preserve">  1501635, _, _, _, _,</v>
      </c>
      <c r="L35" t="str">
        <f t="shared" ref="L35:L62" si="7">"  "&amp;ROUND(C35*0.637628^3,0)&amp;", "&amp;D35&amp;", "&amp;E35&amp;", "&amp;F35&amp;", "&amp;G35&amp;","</f>
        <v xml:space="preserve">  957485, _, _, _, _,</v>
      </c>
      <c r="M35" t="str">
        <f t="shared" ref="M35:M62" si="8">"  "&amp;ROUND(C35*0.637628^4,0)&amp;", "&amp;D35&amp;", "&amp;E35&amp;", "&amp;F35&amp;", "&amp;G35&amp;","</f>
        <v xml:space="preserve">  610519, _, _, _, _,</v>
      </c>
      <c r="N35" t="str">
        <f t="shared" ref="N35:N62" si="9">"  "&amp;ROUND(C35*0.637628^5,0)&amp;", "&amp;D35&amp;", "&amp;E35&amp;", "&amp;F35&amp;", "&amp;G35&amp;","</f>
        <v xml:space="preserve">  389284, _, _, _, _,</v>
      </c>
      <c r="O35" t="str">
        <f t="shared" ref="O35:O62" si="10">"  "&amp;ROUND(C35*0.637628^6,0)&amp;", "&amp;D35&amp;", "&amp;E35&amp;", "&amp;F35&amp;", "&amp;G35&amp;","</f>
        <v xml:space="preserve">  248218, _, _, _, _,</v>
      </c>
      <c r="P35" t="str">
        <f t="shared" ref="P35:P62" si="11">"  "&amp;ROUND(C35*0.637628^7,0)&amp;", "&amp;D35&amp;", "&amp;E35&amp;", "&amp;F35&amp;", "&amp;G35&amp;","</f>
        <v xml:space="preserve">  158271, _, _, _, _,</v>
      </c>
      <c r="Q35" t="str">
        <f t="shared" ref="Q35:Q62" si="12">"  "&amp;ROUND(C35*0.637628^8,0)&amp;", "&amp;D35&amp;", "&amp;E35&amp;", "&amp;F35&amp;", "&amp;G35&amp;","</f>
        <v xml:space="preserve">  100918, _, _, _, _,</v>
      </c>
      <c r="R35" t="str">
        <f t="shared" ref="R35:R62" si="13">"  "&amp;ROUND(C35*0.637628^9,0)&amp;", "&amp;D35&amp;", "&amp;E35&amp;", "&amp;F35&amp;", "&amp;G35&amp;","</f>
        <v xml:space="preserve">  64348, _, _, _, _,</v>
      </c>
    </row>
    <row r="36" spans="1:18" x14ac:dyDescent="0.25">
      <c r="C36" s="15">
        <f t="shared" si="4"/>
        <v>5540142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5540142, _, _, _, _,</v>
      </c>
      <c r="J36" t="str">
        <f t="shared" si="5"/>
        <v xml:space="preserve">  3532550, _, _, _, _,</v>
      </c>
      <c r="K36" t="str">
        <f t="shared" si="6"/>
        <v xml:space="preserve">  2252453, _, _, _, _,</v>
      </c>
      <c r="L36" t="str">
        <f t="shared" si="7"/>
        <v xml:space="preserve">  1436227, _, _, _, _,</v>
      </c>
      <c r="M36" t="str">
        <f t="shared" si="8"/>
        <v xml:space="preserve">  915778, _, _, _, _,</v>
      </c>
      <c r="N36" t="str">
        <f t="shared" si="9"/>
        <v xml:space="preserve">  583926, _, _, _, _,</v>
      </c>
      <c r="O36" t="str">
        <f t="shared" si="10"/>
        <v xml:space="preserve">  372328, _, _, _, _,</v>
      </c>
      <c r="P36" t="str">
        <f t="shared" si="11"/>
        <v xml:space="preserve">  237406, _, _, _, _,</v>
      </c>
      <c r="Q36" t="str">
        <f t="shared" si="12"/>
        <v xml:space="preserve">  151377, _, _, _, _,</v>
      </c>
      <c r="R36" t="str">
        <f t="shared" si="13"/>
        <v xml:space="preserve">  96522, _, _, _, _,</v>
      </c>
    </row>
    <row r="37" spans="1:18" x14ac:dyDescent="0.25">
      <c r="C37" s="15">
        <f t="shared" si="4"/>
        <v>3693428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3693428, _, _, _, _,</v>
      </c>
      <c r="J37" t="str">
        <f t="shared" si="5"/>
        <v xml:space="preserve">  2355033, _, _, _, _,</v>
      </c>
      <c r="K37" t="str">
        <f t="shared" si="6"/>
        <v xml:space="preserve">  1501635, _, _, _, _,</v>
      </c>
      <c r="L37" t="str">
        <f t="shared" si="7"/>
        <v xml:space="preserve">  957485, _, _, _, _,</v>
      </c>
      <c r="M37" t="str">
        <f t="shared" si="8"/>
        <v xml:space="preserve">  610519, _, _, _, _,</v>
      </c>
      <c r="N37" t="str">
        <f t="shared" si="9"/>
        <v xml:space="preserve">  389284, _, _, _, _,</v>
      </c>
      <c r="O37" t="str">
        <f t="shared" si="10"/>
        <v xml:space="preserve">  248218, _, _, _, _,</v>
      </c>
      <c r="P37" t="str">
        <f t="shared" si="11"/>
        <v xml:space="preserve">  158271, _, _, _, _,</v>
      </c>
      <c r="Q37" t="str">
        <f t="shared" si="12"/>
        <v xml:space="preserve">  100918, _, _, _, _,</v>
      </c>
      <c r="R37" t="str">
        <f t="shared" si="13"/>
        <v xml:space="preserve">  64348, _, _, _, _,</v>
      </c>
    </row>
    <row r="38" spans="1:18" x14ac:dyDescent="0.25">
      <c r="C38" s="15">
        <f t="shared" si="4"/>
        <v>25853997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25853997, _, _, _, _,</v>
      </c>
      <c r="J38" t="str">
        <f t="shared" si="5"/>
        <v xml:space="preserve">  16485232, _, _, _, _,</v>
      </c>
      <c r="K38" t="str">
        <f t="shared" si="6"/>
        <v xml:space="preserve">  10511446, _, _, _, _,</v>
      </c>
      <c r="L38" t="str">
        <f t="shared" si="7"/>
        <v xml:space="preserve">  6702392, _, _, _, _,</v>
      </c>
      <c r="M38" t="str">
        <f t="shared" si="8"/>
        <v xml:space="preserve">  4273633, _, _, _, _,</v>
      </c>
      <c r="N38" t="str">
        <f t="shared" si="9"/>
        <v xml:space="preserve">  2724988, _, _, _, _,</v>
      </c>
      <c r="O38" t="str">
        <f t="shared" si="10"/>
        <v xml:space="preserve">  1737529, _, _, _, _,</v>
      </c>
      <c r="P38" t="str">
        <f t="shared" si="11"/>
        <v xml:space="preserve">  1107897, _, _, _, _,</v>
      </c>
      <c r="Q38" t="str">
        <f t="shared" si="12"/>
        <v xml:space="preserve">  706426, _, _, _, _,</v>
      </c>
      <c r="R38" t="str">
        <f t="shared" si="13"/>
        <v xml:space="preserve">  450437, _, _, _, _,</v>
      </c>
    </row>
    <row r="39" spans="1:18" x14ac:dyDescent="0.25">
      <c r="C39" s="15">
        <f t="shared" si="4"/>
        <v>16620426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16620426, _, _, _, _,</v>
      </c>
      <c r="J39" t="str">
        <f t="shared" si="5"/>
        <v xml:space="preserve">  10597649, _, _, _, _,</v>
      </c>
      <c r="K39" t="str">
        <f t="shared" si="6"/>
        <v xml:space="preserve">  6757358, _, _, _, _,</v>
      </c>
      <c r="L39" t="str">
        <f t="shared" si="7"/>
        <v xml:space="preserve">  4308680, _, _, _, _,</v>
      </c>
      <c r="M39" t="str">
        <f t="shared" si="8"/>
        <v xml:space="preserve">  2747335, _, _, _, _,</v>
      </c>
      <c r="N39" t="str">
        <f t="shared" si="9"/>
        <v xml:space="preserve">  1751778, _, _, _, _,</v>
      </c>
      <c r="O39" t="str">
        <f t="shared" si="10"/>
        <v xml:space="preserve">  1116983, _, _, _, _,</v>
      </c>
      <c r="P39" t="str">
        <f t="shared" si="11"/>
        <v xml:space="preserve">  712219, _, _, _, _,</v>
      </c>
      <c r="Q39" t="str">
        <f t="shared" si="12"/>
        <v xml:space="preserve">  454131, _, _, _, _,</v>
      </c>
      <c r="R39" t="str">
        <f t="shared" si="13"/>
        <v xml:space="preserve">  289567, _, _, _, _,</v>
      </c>
    </row>
    <row r="40" spans="1:18" x14ac:dyDescent="0.25">
      <c r="C40" s="15">
        <f t="shared" si="4"/>
        <v>16620426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16620426, _, _, _, _,</v>
      </c>
      <c r="J40" t="str">
        <f t="shared" si="5"/>
        <v xml:space="preserve">  10597649, _, _, _, _,</v>
      </c>
      <c r="K40" t="str">
        <f t="shared" si="6"/>
        <v xml:space="preserve">  6757358, _, _, _, _,</v>
      </c>
      <c r="L40" t="str">
        <f t="shared" si="7"/>
        <v xml:space="preserve">  4308680, _, _, _, _,</v>
      </c>
      <c r="M40" t="str">
        <f t="shared" si="8"/>
        <v xml:space="preserve">  2747335, _, _, _, _,</v>
      </c>
      <c r="N40" t="str">
        <f t="shared" si="9"/>
        <v xml:space="preserve">  1751778, _, _, _, _,</v>
      </c>
      <c r="O40" t="str">
        <f t="shared" si="10"/>
        <v xml:space="preserve">  1116983, _, _, _, _,</v>
      </c>
      <c r="P40" t="str">
        <f t="shared" si="11"/>
        <v xml:space="preserve">  712219, _, _, _, _,</v>
      </c>
      <c r="Q40" t="str">
        <f t="shared" si="12"/>
        <v xml:space="preserve">  454131, _, _, _, _,</v>
      </c>
      <c r="R40" t="str">
        <f t="shared" si="13"/>
        <v xml:space="preserve">  289567, _, _, _, _,</v>
      </c>
    </row>
    <row r="41" spans="1:18" x14ac:dyDescent="0.25">
      <c r="C41" s="15">
        <f t="shared" si="4"/>
        <v>16620426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16620426, _, _, _, _,</v>
      </c>
      <c r="J41" t="str">
        <f t="shared" si="5"/>
        <v xml:space="preserve">  10597649, _, _, _, _,</v>
      </c>
      <c r="K41" t="str">
        <f t="shared" si="6"/>
        <v xml:space="preserve">  6757358, _, _, _, _,</v>
      </c>
      <c r="L41" t="str">
        <f t="shared" si="7"/>
        <v xml:space="preserve">  4308680, _, _, _, _,</v>
      </c>
      <c r="M41" t="str">
        <f t="shared" si="8"/>
        <v xml:space="preserve">  2747335, _, _, _, _,</v>
      </c>
      <c r="N41" t="str">
        <f t="shared" si="9"/>
        <v xml:space="preserve">  1751778, _, _, _, _,</v>
      </c>
      <c r="O41" t="str">
        <f t="shared" si="10"/>
        <v xml:space="preserve">  1116983, _, _, _, _,</v>
      </c>
      <c r="P41" t="str">
        <f t="shared" si="11"/>
        <v xml:space="preserve">  712219, _, _, _, _,</v>
      </c>
      <c r="Q41" t="str">
        <f t="shared" si="12"/>
        <v xml:space="preserve">  454131, _, _, _, _,</v>
      </c>
      <c r="R41" t="str">
        <f t="shared" si="13"/>
        <v xml:space="preserve">  289567, _, _, _, _,</v>
      </c>
    </row>
    <row r="42" spans="1:18" x14ac:dyDescent="0.25">
      <c r="C42" s="15">
        <f t="shared" si="4"/>
        <v>9233570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9233570, _, _, _, _,</v>
      </c>
      <c r="J42" t="str">
        <f t="shared" si="5"/>
        <v xml:space="preserve">  5887583, _, _, _, _,</v>
      </c>
      <c r="K42" t="str">
        <f t="shared" si="6"/>
        <v xml:space="preserve">  3754088, _, _, _, _,</v>
      </c>
      <c r="L42" t="str">
        <f t="shared" si="7"/>
        <v xml:space="preserve">  2393711, _, _, _, _,</v>
      </c>
      <c r="M42" t="str">
        <f t="shared" si="8"/>
        <v xml:space="preserve">  1526297, _, _, _, _,</v>
      </c>
      <c r="N42" t="str">
        <f t="shared" si="9"/>
        <v xml:space="preserve">  973210, _, _, _, _,</v>
      </c>
      <c r="O42" t="str">
        <f t="shared" si="10"/>
        <v xml:space="preserve">  620546, _, _, _, _,</v>
      </c>
      <c r="P42" t="str">
        <f t="shared" si="11"/>
        <v xml:space="preserve">  395677, _, _, _, _,</v>
      </c>
      <c r="Q42" t="str">
        <f t="shared" si="12"/>
        <v xml:space="preserve">  252295, _, _, _, _,</v>
      </c>
      <c r="R42" t="str">
        <f t="shared" si="13"/>
        <v xml:space="preserve">  160870, _, _, _, _,</v>
      </c>
    </row>
    <row r="43" spans="1:18" x14ac:dyDescent="0.25">
      <c r="C43" s="15">
        <f t="shared" si="4"/>
        <v>12926998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12926998, _, _, _, _,</v>
      </c>
      <c r="J43" t="str">
        <f t="shared" si="5"/>
        <v xml:space="preserve">  8242616, _, _, _, _,</v>
      </c>
      <c r="K43" t="str">
        <f t="shared" si="6"/>
        <v xml:space="preserve">  5255723, _, _, _, _,</v>
      </c>
      <c r="L43" t="str">
        <f t="shared" si="7"/>
        <v xml:space="preserve">  3351196, _, _, _, _,</v>
      </c>
      <c r="M43" t="str">
        <f t="shared" si="8"/>
        <v xml:space="preserve">  2136816, _, _, _, _,</v>
      </c>
      <c r="N43" t="str">
        <f t="shared" si="9"/>
        <v xml:space="preserve">  1362494, _, _, _, _,</v>
      </c>
      <c r="O43" t="str">
        <f t="shared" si="10"/>
        <v xml:space="preserve">  868764, _, _, _, _,</v>
      </c>
      <c r="P43" t="str">
        <f t="shared" si="11"/>
        <v xml:space="preserve">  553948, _, _, _, _,</v>
      </c>
      <c r="Q43" t="str">
        <f t="shared" si="12"/>
        <v xml:space="preserve">  353213, _, _, _, _,</v>
      </c>
      <c r="R43" t="str">
        <f t="shared" si="13"/>
        <v xml:space="preserve">  225219, _, _, _, _,</v>
      </c>
    </row>
    <row r="44" spans="1:18" x14ac:dyDescent="0.25">
      <c r="C44" s="15">
        <f t="shared" si="4"/>
        <v>5540142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5540142, _, _, _, _,</v>
      </c>
      <c r="J44" t="str">
        <f t="shared" si="5"/>
        <v xml:space="preserve">  3532550, _, _, _, _,</v>
      </c>
      <c r="K44" t="str">
        <f t="shared" si="6"/>
        <v xml:space="preserve">  2252453, _, _, _, _,</v>
      </c>
      <c r="L44" t="str">
        <f t="shared" si="7"/>
        <v xml:space="preserve">  1436227, _, _, _, _,</v>
      </c>
      <c r="M44" t="str">
        <f t="shared" si="8"/>
        <v xml:space="preserve">  915778, _, _, _, _,</v>
      </c>
      <c r="N44" t="str">
        <f t="shared" si="9"/>
        <v xml:space="preserve">  583926, _, _, _, _,</v>
      </c>
      <c r="O44" t="str">
        <f t="shared" si="10"/>
        <v xml:space="preserve">  372328, _, _, _, _,</v>
      </c>
      <c r="P44" t="str">
        <f t="shared" si="11"/>
        <v xml:space="preserve">  237406, _, _, _, _,</v>
      </c>
      <c r="Q44" t="str">
        <f t="shared" si="12"/>
        <v xml:space="preserve">  151377, _, _, _, _,</v>
      </c>
      <c r="R44" t="str">
        <f t="shared" si="13"/>
        <v xml:space="preserve">  96522, _, _, _, _,</v>
      </c>
    </row>
    <row r="45" spans="1:18" x14ac:dyDescent="0.25">
      <c r="C45" s="15">
        <f t="shared" si="4"/>
        <v>3693428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3693428, _, _, _, _,</v>
      </c>
      <c r="J45" t="str">
        <f t="shared" si="5"/>
        <v xml:space="preserve">  2355033, _, _, _, _,</v>
      </c>
      <c r="K45" t="str">
        <f t="shared" si="6"/>
        <v xml:space="preserve">  1501635, _, _, _, _,</v>
      </c>
      <c r="L45" t="str">
        <f t="shared" si="7"/>
        <v xml:space="preserve">  957485, _, _, _, _,</v>
      </c>
      <c r="M45" t="str">
        <f t="shared" si="8"/>
        <v xml:space="preserve">  610519, _, _, _, _,</v>
      </c>
      <c r="N45" t="str">
        <f t="shared" si="9"/>
        <v xml:space="preserve">  389284, _, _, _, _,</v>
      </c>
      <c r="O45" t="str">
        <f t="shared" si="10"/>
        <v xml:space="preserve">  248218, _, _, _, _,</v>
      </c>
      <c r="P45" t="str">
        <f t="shared" si="11"/>
        <v xml:space="preserve">  158271, _, _, _, _,</v>
      </c>
      <c r="Q45" t="str">
        <f t="shared" si="12"/>
        <v xml:space="preserve">  100918, _, _, _, _,</v>
      </c>
      <c r="R45" t="str">
        <f t="shared" si="13"/>
        <v xml:space="preserve">  64348, _, _, _, _,</v>
      </c>
    </row>
    <row r="46" spans="1:18" x14ac:dyDescent="0.25">
      <c r="C46" s="15">
        <f t="shared" si="4"/>
        <v>11080284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11080284, _, _, _, _,</v>
      </c>
      <c r="J46" t="str">
        <f t="shared" si="5"/>
        <v xml:space="preserve">  7065099, _, _, _, _,</v>
      </c>
      <c r="K46" t="str">
        <f t="shared" si="6"/>
        <v xml:space="preserve">  4504905, _, _, _, _,</v>
      </c>
      <c r="L46" t="str">
        <f t="shared" si="7"/>
        <v xml:space="preserve">  2872454, _, _, _, _,</v>
      </c>
      <c r="M46" t="str">
        <f t="shared" si="8"/>
        <v xml:space="preserve">  1831557, _, _, _, _,</v>
      </c>
      <c r="N46" t="str">
        <f t="shared" si="9"/>
        <v xml:space="preserve">  1167852, _, _, _, _,</v>
      </c>
      <c r="O46" t="str">
        <f t="shared" si="10"/>
        <v xml:space="preserve">  744655, _, _, _, _,</v>
      </c>
      <c r="P46" t="str">
        <f t="shared" si="11"/>
        <v xml:space="preserve">  474813, _, _, _, _,</v>
      </c>
      <c r="Q46" t="str">
        <f t="shared" si="12"/>
        <v xml:space="preserve">  302754, _, _, _, _,</v>
      </c>
      <c r="R46" t="str">
        <f t="shared" si="13"/>
        <v xml:space="preserve">  193044, _, _, _, _,</v>
      </c>
    </row>
    <row r="47" spans="1:18" x14ac:dyDescent="0.25">
      <c r="C47" s="15">
        <f t="shared" si="4"/>
        <v>16620426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16620426, _, _, _, _,</v>
      </c>
      <c r="J47" t="str">
        <f t="shared" si="5"/>
        <v xml:space="preserve">  10597649, _, _, _, _,</v>
      </c>
      <c r="K47" t="str">
        <f t="shared" si="6"/>
        <v xml:space="preserve">  6757358, _, _, _, _,</v>
      </c>
      <c r="L47" t="str">
        <f t="shared" si="7"/>
        <v xml:space="preserve">  4308680, _, _, _, _,</v>
      </c>
      <c r="M47" t="str">
        <f t="shared" si="8"/>
        <v xml:space="preserve">  2747335, _, _, _, _,</v>
      </c>
      <c r="N47" t="str">
        <f t="shared" si="9"/>
        <v xml:space="preserve">  1751778, _, _, _, _,</v>
      </c>
      <c r="O47" t="str">
        <f t="shared" si="10"/>
        <v xml:space="preserve">  1116983, _, _, _, _,</v>
      </c>
      <c r="P47" t="str">
        <f t="shared" si="11"/>
        <v xml:space="preserve">  712219, _, _, _, _,</v>
      </c>
      <c r="Q47" t="str">
        <f t="shared" si="12"/>
        <v xml:space="preserve">  454131, _, _, _, _,</v>
      </c>
      <c r="R47" t="str">
        <f t="shared" si="13"/>
        <v xml:space="preserve">  289567, _, _, _, _,</v>
      </c>
    </row>
    <row r="48" spans="1:18" x14ac:dyDescent="0.25">
      <c r="C48" s="15">
        <f t="shared" si="4"/>
        <v>14773712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14773712, _, _, _, _,</v>
      </c>
      <c r="J48" t="str">
        <f t="shared" si="5"/>
        <v xml:space="preserve">  9420132, _, _, _, _,</v>
      </c>
      <c r="K48" t="str">
        <f t="shared" si="6"/>
        <v xml:space="preserve">  6006540, _, _, _, _,</v>
      </c>
      <c r="L48" t="str">
        <f t="shared" si="7"/>
        <v xml:space="preserve">  3829938, _, _, _, _,</v>
      </c>
      <c r="M48" t="str">
        <f t="shared" si="8"/>
        <v xml:space="preserve">  2442076, _, _, _, _,</v>
      </c>
      <c r="N48" t="str">
        <f t="shared" si="9"/>
        <v xml:space="preserve">  1557136, _, _, _, _,</v>
      </c>
      <c r="O48" t="str">
        <f t="shared" si="10"/>
        <v xml:space="preserve">  992873, _, _, _, _,</v>
      </c>
      <c r="P48" t="str">
        <f t="shared" si="11"/>
        <v xml:space="preserve">  633084, _, _, _, _,</v>
      </c>
      <c r="Q48" t="str">
        <f t="shared" si="12"/>
        <v xml:space="preserve">  403672, _, _, _, _,</v>
      </c>
      <c r="R48" t="str">
        <f t="shared" si="13"/>
        <v xml:space="preserve">  257393, _, _, _, _,</v>
      </c>
    </row>
    <row r="49" spans="3:18" x14ac:dyDescent="0.25">
      <c r="C49" s="15">
        <f t="shared" si="4"/>
        <v>14773712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14773712, _, _, _, _,</v>
      </c>
      <c r="J49" t="str">
        <f t="shared" si="5"/>
        <v xml:space="preserve">  9420132, _, _, _, _,</v>
      </c>
      <c r="K49" t="str">
        <f t="shared" si="6"/>
        <v xml:space="preserve">  6006540, _, _, _, _,</v>
      </c>
      <c r="L49" t="str">
        <f t="shared" si="7"/>
        <v xml:space="preserve">  3829938, _, _, _, _,</v>
      </c>
      <c r="M49" t="str">
        <f t="shared" si="8"/>
        <v xml:space="preserve">  2442076, _, _, _, _,</v>
      </c>
      <c r="N49" t="str">
        <f t="shared" si="9"/>
        <v xml:space="preserve">  1557136, _, _, _, _,</v>
      </c>
      <c r="O49" t="str">
        <f t="shared" si="10"/>
        <v xml:space="preserve">  992873, _, _, _, _,</v>
      </c>
      <c r="P49" t="str">
        <f t="shared" si="11"/>
        <v xml:space="preserve">  633084, _, _, _, _,</v>
      </c>
      <c r="Q49" t="str">
        <f t="shared" si="12"/>
        <v xml:space="preserve">  403672, _, _, _, _,</v>
      </c>
      <c r="R49" t="str">
        <f t="shared" si="13"/>
        <v xml:space="preserve">  257393,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1846714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1846714, _, _, _, _,</v>
      </c>
      <c r="J51" t="str">
        <f t="shared" si="5"/>
        <v xml:space="preserve">  1177517, _, _, _, _,</v>
      </c>
      <c r="K51" t="str">
        <f t="shared" si="6"/>
        <v xml:space="preserve">  750818, _, _, _, _,</v>
      </c>
      <c r="L51" t="str">
        <f t="shared" si="7"/>
        <v xml:space="preserve">  478742, _, _, _, _,</v>
      </c>
      <c r="M51" t="str">
        <f t="shared" si="8"/>
        <v xml:space="preserve">  305259, _, _, _, _,</v>
      </c>
      <c r="N51" t="str">
        <f t="shared" si="9"/>
        <v xml:space="preserve">  194642, _, _, _, _,</v>
      </c>
      <c r="O51" t="str">
        <f t="shared" si="10"/>
        <v xml:space="preserve">  124109, _, _, _, _,</v>
      </c>
      <c r="P51" t="str">
        <f t="shared" si="11"/>
        <v xml:space="preserve">  79135, _, _, _, _,</v>
      </c>
      <c r="Q51" t="str">
        <f t="shared" si="12"/>
        <v xml:space="preserve">  50459, _, _, _, _,</v>
      </c>
      <c r="R51" t="str">
        <f t="shared" si="13"/>
        <v xml:space="preserve">  32174, _, _, _, _,</v>
      </c>
    </row>
    <row r="52" spans="3:18" x14ac:dyDescent="0.25">
      <c r="C52" s="15">
        <f t="shared" si="4"/>
        <v>1846714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1846714, _, _, _, _,</v>
      </c>
      <c r="J52" t="str">
        <f t="shared" si="5"/>
        <v xml:space="preserve">  1177517, _, _, _, _,</v>
      </c>
      <c r="K52" t="str">
        <f t="shared" si="6"/>
        <v xml:space="preserve">  750818, _, _, _, _,</v>
      </c>
      <c r="L52" t="str">
        <f t="shared" si="7"/>
        <v xml:space="preserve">  478742, _, _, _, _,</v>
      </c>
      <c r="M52" t="str">
        <f t="shared" si="8"/>
        <v xml:space="preserve">  305259, _, _, _, _,</v>
      </c>
      <c r="N52" t="str">
        <f t="shared" si="9"/>
        <v xml:space="preserve">  194642, _, _, _, _,</v>
      </c>
      <c r="O52" t="str">
        <f t="shared" si="10"/>
        <v xml:space="preserve">  124109, _, _, _, _,</v>
      </c>
      <c r="P52" t="str">
        <f t="shared" si="11"/>
        <v xml:space="preserve">  79135, _, _, _, _,</v>
      </c>
      <c r="Q52" t="str">
        <f t="shared" si="12"/>
        <v xml:space="preserve">  50459, _, _, _, _,</v>
      </c>
      <c r="R52" t="str">
        <f t="shared" si="13"/>
        <v xml:space="preserve">  32174,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3693428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3693428, _, _, _, _,</v>
      </c>
      <c r="J55" t="str">
        <f t="shared" si="5"/>
        <v xml:space="preserve">  2355033, _, _, _, _,</v>
      </c>
      <c r="K55" t="str">
        <f t="shared" si="6"/>
        <v xml:space="preserve">  1501635, _, _, _, _,</v>
      </c>
      <c r="L55" t="str">
        <f t="shared" si="7"/>
        <v xml:space="preserve">  957485, _, _, _, _,</v>
      </c>
      <c r="M55" t="str">
        <f t="shared" si="8"/>
        <v xml:space="preserve">  610519, _, _, _, _,</v>
      </c>
      <c r="N55" t="str">
        <f t="shared" si="9"/>
        <v xml:space="preserve">  389284, _, _, _, _,</v>
      </c>
      <c r="O55" t="str">
        <f t="shared" si="10"/>
        <v xml:space="preserve">  248218, _, _, _, _,</v>
      </c>
      <c r="P55" t="str">
        <f t="shared" si="11"/>
        <v xml:space="preserve">  158271, _, _, _, _,</v>
      </c>
      <c r="Q55" t="str">
        <f t="shared" si="12"/>
        <v xml:space="preserve">  100918, _, _, _, _,</v>
      </c>
      <c r="R55" t="str">
        <f t="shared" si="13"/>
        <v xml:space="preserve">  64348,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0.02</v>
      </c>
      <c r="D66" s="27">
        <v>0.03</v>
      </c>
      <c r="E66" s="27">
        <v>0.02</v>
      </c>
      <c r="F66" s="27">
        <v>0.14000000000000001</v>
      </c>
      <c r="G66" s="27">
        <v>0.09</v>
      </c>
      <c r="H66" s="27">
        <v>0.09</v>
      </c>
      <c r="I66" s="27">
        <v>0.09</v>
      </c>
      <c r="J66" s="27">
        <v>0.05</v>
      </c>
      <c r="K66" s="27">
        <v>7.0000000000000007E-2</v>
      </c>
      <c r="L66" s="27">
        <v>0.03</v>
      </c>
      <c r="M66" s="27">
        <v>0.02</v>
      </c>
      <c r="N66" s="27">
        <v>0.06</v>
      </c>
      <c r="O66" s="27">
        <v>0.09</v>
      </c>
      <c r="P66" s="27">
        <v>0.08</v>
      </c>
      <c r="Q66" s="27">
        <v>0.08</v>
      </c>
      <c r="R66" s="27">
        <v>0</v>
      </c>
      <c r="S66" s="27">
        <v>0.01</v>
      </c>
      <c r="T66" s="27">
        <v>0.01</v>
      </c>
      <c r="U66" s="27">
        <v>0</v>
      </c>
      <c r="V66" s="27">
        <v>0</v>
      </c>
      <c r="W66" s="27">
        <v>0.02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0.01</v>
      </c>
      <c r="D67" s="15">
        <v>0.03</v>
      </c>
      <c r="E67" s="15">
        <v>0.02</v>
      </c>
      <c r="F67" s="15">
        <v>0.08</v>
      </c>
      <c r="G67" s="15">
        <v>0.08</v>
      </c>
      <c r="H67" s="15">
        <v>0.09</v>
      </c>
      <c r="I67" s="15">
        <v>0.09</v>
      </c>
      <c r="J67" s="15">
        <v>7.0000000000000007E-2</v>
      </c>
      <c r="K67" s="15">
        <v>0.08</v>
      </c>
      <c r="L67" s="15">
        <v>0.02</v>
      </c>
      <c r="M67" s="15">
        <v>0.02</v>
      </c>
      <c r="N67" s="15">
        <v>0.1</v>
      </c>
      <c r="O67" s="15">
        <v>0.1</v>
      </c>
      <c r="P67" s="15">
        <v>0.09</v>
      </c>
      <c r="Q67" s="15">
        <v>0.1</v>
      </c>
      <c r="R67" s="15">
        <v>0</v>
      </c>
      <c r="S67" s="15">
        <v>0</v>
      </c>
      <c r="T67" s="15">
        <v>0.01</v>
      </c>
      <c r="U67" s="15">
        <v>0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</v>
      </c>
      <c r="D68" s="29">
        <v>0.02</v>
      </c>
      <c r="E68" s="29">
        <v>0.02</v>
      </c>
      <c r="F68" s="29">
        <v>0.01</v>
      </c>
      <c r="G68" s="29">
        <v>7.0000000000000007E-2</v>
      </c>
      <c r="H68" s="29">
        <v>0.09</v>
      </c>
      <c r="I68" s="29">
        <v>0.09</v>
      </c>
      <c r="J68" s="29">
        <v>0.1</v>
      </c>
      <c r="K68" s="29">
        <v>0.09</v>
      </c>
      <c r="L68" s="29">
        <v>0.02</v>
      </c>
      <c r="M68" s="29">
        <v>0.02</v>
      </c>
      <c r="N68" s="29">
        <v>0.11</v>
      </c>
      <c r="O68" s="29">
        <v>0.11</v>
      </c>
      <c r="P68" s="29">
        <v>0.11</v>
      </c>
      <c r="Q68" s="29">
        <v>0.13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0.01</v>
      </c>
      <c r="D69" s="15">
        <v>0.03</v>
      </c>
      <c r="E69" s="15">
        <v>0.02</v>
      </c>
      <c r="F69" s="15">
        <v>0.08</v>
      </c>
      <c r="G69" s="15">
        <v>0.08</v>
      </c>
      <c r="H69" s="15">
        <v>0.09</v>
      </c>
      <c r="I69" s="15">
        <v>0.09</v>
      </c>
      <c r="J69" s="15">
        <v>7.0000000000000007E-2</v>
      </c>
      <c r="K69" s="15">
        <v>0.08</v>
      </c>
      <c r="L69" s="15">
        <v>0.02</v>
      </c>
      <c r="M69" s="15">
        <v>0.02</v>
      </c>
      <c r="N69" s="15">
        <v>0.1</v>
      </c>
      <c r="O69" s="15">
        <v>0.1</v>
      </c>
      <c r="P69" s="15">
        <v>0.09</v>
      </c>
      <c r="Q69" s="15">
        <v>0.1</v>
      </c>
      <c r="R69" s="15">
        <v>0</v>
      </c>
      <c r="S69" s="15">
        <v>0</v>
      </c>
      <c r="T69" s="15">
        <v>0.01</v>
      </c>
      <c r="U69" s="15">
        <v>0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25" zoomScaleNormal="100" workbookViewId="0">
      <selection activeCell="I34" sqref="I34:R63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18320295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</v>
      </c>
      <c r="C8" s="9">
        <f t="shared" si="0"/>
        <v>0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0</v>
      </c>
    </row>
    <row r="9" spans="1:22" ht="15.75" thickBot="1" x14ac:dyDescent="0.3">
      <c r="A9">
        <v>6</v>
      </c>
      <c r="B9" s="27">
        <v>0</v>
      </c>
      <c r="C9" s="9">
        <f t="shared" si="0"/>
        <v>0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0</v>
      </c>
    </row>
    <row r="10" spans="1:22" ht="15.75" thickBot="1" x14ac:dyDescent="0.3">
      <c r="A10">
        <v>7</v>
      </c>
      <c r="B10" s="27">
        <v>0.01</v>
      </c>
      <c r="C10" s="9">
        <f t="shared" si="0"/>
        <v>183202.95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183202.95</v>
      </c>
    </row>
    <row r="11" spans="1:22" ht="15.75" thickBot="1" x14ac:dyDescent="0.3">
      <c r="A11" s="1">
        <v>8</v>
      </c>
      <c r="B11" s="27">
        <v>0.05</v>
      </c>
      <c r="C11" s="9">
        <f t="shared" si="0"/>
        <v>916014.75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916014.75</v>
      </c>
    </row>
    <row r="12" spans="1:22" ht="15.75" thickBot="1" x14ac:dyDescent="0.3">
      <c r="A12">
        <v>9</v>
      </c>
      <c r="B12" s="27">
        <v>0.02</v>
      </c>
      <c r="C12" s="9">
        <f t="shared" si="0"/>
        <v>366405.9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366405.9</v>
      </c>
    </row>
    <row r="13" spans="1:22" ht="15.75" thickBot="1" x14ac:dyDescent="0.3">
      <c r="A13" s="1">
        <v>10</v>
      </c>
      <c r="B13" s="27">
        <v>0.15</v>
      </c>
      <c r="C13" s="9">
        <f t="shared" si="0"/>
        <v>2748044.25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2748044.25</v>
      </c>
    </row>
    <row r="14" spans="1:22" ht="15.75" thickBot="1" x14ac:dyDescent="0.3">
      <c r="A14" s="1">
        <v>11</v>
      </c>
      <c r="B14" s="27">
        <v>0.13</v>
      </c>
      <c r="C14" s="9">
        <f t="shared" si="0"/>
        <v>2381638.35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2381638.35</v>
      </c>
    </row>
    <row r="15" spans="1:22" ht="15.75" thickBot="1" x14ac:dyDescent="0.3">
      <c r="A15" s="1">
        <v>12</v>
      </c>
      <c r="B15" s="27">
        <v>0.09</v>
      </c>
      <c r="C15" s="9">
        <f t="shared" si="0"/>
        <v>1648826.55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1648826.55</v>
      </c>
    </row>
    <row r="16" spans="1:22" ht="15.75" thickBot="1" x14ac:dyDescent="0.3">
      <c r="A16" s="1">
        <v>13</v>
      </c>
      <c r="B16" s="27">
        <v>7.0000000000000007E-2</v>
      </c>
      <c r="C16" s="9">
        <f t="shared" si="0"/>
        <v>1282420.6500000001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1282420.6500000001</v>
      </c>
    </row>
    <row r="17" spans="1:21" ht="15.75" thickBot="1" x14ac:dyDescent="0.3">
      <c r="A17">
        <v>14</v>
      </c>
      <c r="B17" s="27">
        <v>0.04</v>
      </c>
      <c r="C17" s="9">
        <f t="shared" si="0"/>
        <v>732811.8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732811.8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1282420.6500000001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1282420.6500000001</v>
      </c>
    </row>
    <row r="19" spans="1:21" ht="15.75" thickBot="1" x14ac:dyDescent="0.3">
      <c r="A19" s="1">
        <v>16</v>
      </c>
      <c r="B19" s="27">
        <v>0.11</v>
      </c>
      <c r="C19" s="9">
        <f t="shared" si="0"/>
        <v>2015232.45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2015232.45</v>
      </c>
    </row>
    <row r="20" spans="1:21" ht="15.75" thickBot="1" x14ac:dyDescent="0.3">
      <c r="A20" s="1">
        <v>17</v>
      </c>
      <c r="B20" s="27">
        <v>0.05</v>
      </c>
      <c r="C20" s="9">
        <f t="shared" si="0"/>
        <v>916014.75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916014.75</v>
      </c>
    </row>
    <row r="21" spans="1:21" ht="15.75" thickBot="1" x14ac:dyDescent="0.3">
      <c r="A21" s="1">
        <v>18</v>
      </c>
      <c r="B21" s="27">
        <v>0.06</v>
      </c>
      <c r="C21" s="9">
        <f t="shared" si="0"/>
        <v>1099217.7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1099217.7</v>
      </c>
    </row>
    <row r="22" spans="1:21" ht="15.75" thickBot="1" x14ac:dyDescent="0.3">
      <c r="A22" s="1">
        <v>19</v>
      </c>
      <c r="B22" s="27">
        <v>0.06</v>
      </c>
      <c r="C22" s="9">
        <f t="shared" si="0"/>
        <v>1099217.7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1099217.7</v>
      </c>
    </row>
    <row r="23" spans="1:21" ht="15.75" thickBot="1" x14ac:dyDescent="0.3">
      <c r="A23" s="1">
        <v>20</v>
      </c>
      <c r="B23" s="27">
        <v>0.05</v>
      </c>
      <c r="C23" s="9">
        <f t="shared" si="0"/>
        <v>916014.75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916014.75</v>
      </c>
    </row>
    <row r="24" spans="1:21" ht="15.75" thickBot="1" x14ac:dyDescent="0.3">
      <c r="A24" s="1">
        <v>21</v>
      </c>
      <c r="B24" s="27">
        <v>0.02</v>
      </c>
      <c r="C24" s="9">
        <f t="shared" si="0"/>
        <v>366405.9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366405.9</v>
      </c>
    </row>
    <row r="25" spans="1:21" ht="15.75" thickBot="1" x14ac:dyDescent="0.3">
      <c r="A25" s="1">
        <v>22</v>
      </c>
      <c r="B25" s="27">
        <v>0.02</v>
      </c>
      <c r="C25" s="9">
        <f t="shared" si="0"/>
        <v>366405.9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366405.9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4"/>
        <v>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4"/>
        <v>183203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183203, _, _, _, _,</v>
      </c>
      <c r="J41" t="str">
        <f t="shared" si="5"/>
        <v xml:space="preserve">  116815, _, _, _, _,</v>
      </c>
      <c r="K41" t="str">
        <f t="shared" si="6"/>
        <v xml:space="preserve">  74485, _, _, _, _,</v>
      </c>
      <c r="L41" t="str">
        <f t="shared" si="7"/>
        <v xml:space="preserve">  47494, _, _, _, _,</v>
      </c>
      <c r="M41" t="str">
        <f t="shared" si="8"/>
        <v xml:space="preserve">  30283, _, _, _, _,</v>
      </c>
      <c r="N41" t="str">
        <f t="shared" si="9"/>
        <v xml:space="preserve">  19309, _, _, _, _,</v>
      </c>
      <c r="O41" t="str">
        <f t="shared" si="10"/>
        <v xml:space="preserve">  12312, _, _, _, _,</v>
      </c>
      <c r="P41" t="str">
        <f t="shared" si="11"/>
        <v xml:space="preserve">  7851, _, _, _, _,</v>
      </c>
      <c r="Q41" t="str">
        <f t="shared" si="12"/>
        <v xml:space="preserve">  5006, _, _, _, _,</v>
      </c>
      <c r="R41" t="str">
        <f t="shared" si="13"/>
        <v xml:space="preserve">  3192, _, _, _, _,</v>
      </c>
    </row>
    <row r="42" spans="1:18" x14ac:dyDescent="0.25">
      <c r="C42" s="15">
        <f t="shared" si="4"/>
        <v>916015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916015, _, _, _, _,</v>
      </c>
      <c r="J42" t="str">
        <f t="shared" si="5"/>
        <v xml:space="preserve">  584077, _, _, _, _,</v>
      </c>
      <c r="K42" t="str">
        <f t="shared" si="6"/>
        <v xml:space="preserve">  372424, _, _, _, _,</v>
      </c>
      <c r="L42" t="str">
        <f t="shared" si="7"/>
        <v xml:space="preserve">  237468, _, _, _, _,</v>
      </c>
      <c r="M42" t="str">
        <f t="shared" si="8"/>
        <v xml:space="preserve">  151416, _, _, _, _,</v>
      </c>
      <c r="N42" t="str">
        <f t="shared" si="9"/>
        <v xml:space="preserve">  96547, _, _, _, _,</v>
      </c>
      <c r="O42" t="str">
        <f t="shared" si="10"/>
        <v xml:space="preserve">  61561, _, _, _, _,</v>
      </c>
      <c r="P42" t="str">
        <f t="shared" si="11"/>
        <v xml:space="preserve">  39253, _, _, _, _,</v>
      </c>
      <c r="Q42" t="str">
        <f t="shared" si="12"/>
        <v xml:space="preserve">  25029, _, _, _, _,</v>
      </c>
      <c r="R42" t="str">
        <f t="shared" si="13"/>
        <v xml:space="preserve">  15959, _, _, _, _,</v>
      </c>
    </row>
    <row r="43" spans="1:18" x14ac:dyDescent="0.25">
      <c r="C43" s="15">
        <f t="shared" si="4"/>
        <v>366406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366406, _, _, _, _,</v>
      </c>
      <c r="J43" t="str">
        <f t="shared" si="5"/>
        <v xml:space="preserve">  233631, _, _, _, _,</v>
      </c>
      <c r="K43" t="str">
        <f t="shared" si="6"/>
        <v xml:space="preserve">  148969, _, _, _, _,</v>
      </c>
      <c r="L43" t="str">
        <f t="shared" si="7"/>
        <v xml:space="preserve">  94987, _, _, _, _,</v>
      </c>
      <c r="M43" t="str">
        <f t="shared" si="8"/>
        <v xml:space="preserve">  60566, _, _, _, _,</v>
      </c>
      <c r="N43" t="str">
        <f t="shared" si="9"/>
        <v xml:space="preserve">  38619, _, _, _, _,</v>
      </c>
      <c r="O43" t="str">
        <f t="shared" si="10"/>
        <v xml:space="preserve">  24624, _, _, _, _,</v>
      </c>
      <c r="P43" t="str">
        <f t="shared" si="11"/>
        <v xml:space="preserve">  15701, _, _, _, _,</v>
      </c>
      <c r="Q43" t="str">
        <f t="shared" si="12"/>
        <v xml:space="preserve">  10012, _, _, _, _,</v>
      </c>
      <c r="R43" t="str">
        <f t="shared" si="13"/>
        <v xml:space="preserve">  6384, _, _, _, _,</v>
      </c>
    </row>
    <row r="44" spans="1:18" x14ac:dyDescent="0.25">
      <c r="C44" s="15">
        <f t="shared" si="4"/>
        <v>2748044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2748044, _, _, _, _,</v>
      </c>
      <c r="J44" t="str">
        <f t="shared" si="5"/>
        <v xml:space="preserve">  1752230, _, _, _, _,</v>
      </c>
      <c r="K44" t="str">
        <f t="shared" si="6"/>
        <v xml:space="preserve">  1117271, _, _, _, _,</v>
      </c>
      <c r="L44" t="str">
        <f t="shared" si="7"/>
        <v xml:space="preserve">  712403, _, _, _, _,</v>
      </c>
      <c r="M44" t="str">
        <f t="shared" si="8"/>
        <v xml:space="preserve">  454248, _, _, _, _,</v>
      </c>
      <c r="N44" t="str">
        <f t="shared" si="9"/>
        <v xml:space="preserve">  289641, _, _, _, _,</v>
      </c>
      <c r="O44" t="str">
        <f t="shared" si="10"/>
        <v xml:space="preserve">  184683, _, _, _, _,</v>
      </c>
      <c r="P44" t="str">
        <f t="shared" si="11"/>
        <v xml:space="preserve">  117759, _, _, _, _,</v>
      </c>
      <c r="Q44" t="str">
        <f t="shared" si="12"/>
        <v xml:space="preserve">  75087, _, _, _, _,</v>
      </c>
      <c r="R44" t="str">
        <f t="shared" si="13"/>
        <v xml:space="preserve">  47877, _, _, _, _,</v>
      </c>
    </row>
    <row r="45" spans="1:18" x14ac:dyDescent="0.25">
      <c r="C45" s="15">
        <f t="shared" si="4"/>
        <v>2381638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2381638, _, _, _, _,</v>
      </c>
      <c r="J45" t="str">
        <f t="shared" si="5"/>
        <v xml:space="preserve">  1518599, _, _, _, _,</v>
      </c>
      <c r="K45" t="str">
        <f t="shared" si="6"/>
        <v xml:space="preserve">  968301, _, _, _, _,</v>
      </c>
      <c r="L45" t="str">
        <f t="shared" si="7"/>
        <v xml:space="preserve">  617416, _, _, _, _,</v>
      </c>
      <c r="M45" t="str">
        <f t="shared" si="8"/>
        <v xml:space="preserve">  393682, _, _, _, _,</v>
      </c>
      <c r="N45" t="str">
        <f t="shared" si="9"/>
        <v xml:space="preserve">  251022, _, _, _, _,</v>
      </c>
      <c r="O45" t="str">
        <f t="shared" si="10"/>
        <v xml:space="preserve">  160059, _, _, _, _,</v>
      </c>
      <c r="P45" t="str">
        <f t="shared" si="11"/>
        <v xml:space="preserve">  102058, _, _, _, _,</v>
      </c>
      <c r="Q45" t="str">
        <f t="shared" si="12"/>
        <v xml:space="preserve">  65075, _, _, _, _,</v>
      </c>
      <c r="R45" t="str">
        <f t="shared" si="13"/>
        <v xml:space="preserve">  41494, _, _, _, _,</v>
      </c>
    </row>
    <row r="46" spans="1:18" x14ac:dyDescent="0.25">
      <c r="C46" s="15">
        <f t="shared" si="4"/>
        <v>1648827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1648827, _, _, _, _,</v>
      </c>
      <c r="J46" t="str">
        <f t="shared" si="5"/>
        <v xml:space="preserve">  1051338, _, _, _, _,</v>
      </c>
      <c r="K46" t="str">
        <f t="shared" si="6"/>
        <v xml:space="preserve">  670363, _, _, _, _,</v>
      </c>
      <c r="L46" t="str">
        <f t="shared" si="7"/>
        <v xml:space="preserve">  427442, _, _, _, _,</v>
      </c>
      <c r="M46" t="str">
        <f t="shared" si="8"/>
        <v xml:space="preserve">  272549, _, _, _, _,</v>
      </c>
      <c r="N46" t="str">
        <f t="shared" si="9"/>
        <v xml:space="preserve">  173785, _, _, _, _,</v>
      </c>
      <c r="O46" t="str">
        <f t="shared" si="10"/>
        <v xml:space="preserve">  110810, _, _, _, _,</v>
      </c>
      <c r="P46" t="str">
        <f t="shared" si="11"/>
        <v xml:space="preserve">  70656, _, _, _, _,</v>
      </c>
      <c r="Q46" t="str">
        <f t="shared" si="12"/>
        <v xml:space="preserve">  45052, _, _, _, _,</v>
      </c>
      <c r="R46" t="str">
        <f t="shared" si="13"/>
        <v xml:space="preserve">  28726, _, _, _, _,</v>
      </c>
    </row>
    <row r="47" spans="1:18" x14ac:dyDescent="0.25">
      <c r="C47" s="15">
        <f t="shared" si="4"/>
        <v>1282421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1282421, _, _, _, _,</v>
      </c>
      <c r="J47" t="str">
        <f t="shared" si="5"/>
        <v xml:space="preserve">  817708, _, _, _, _,</v>
      </c>
      <c r="K47" t="str">
        <f t="shared" si="6"/>
        <v xml:space="preserve">  521393, _, _, _, _,</v>
      </c>
      <c r="L47" t="str">
        <f t="shared" si="7"/>
        <v xml:space="preserve">  332455, _, _, _, _,</v>
      </c>
      <c r="M47" t="str">
        <f t="shared" si="8"/>
        <v xml:space="preserve">  211983, _, _, _, _,</v>
      </c>
      <c r="N47" t="str">
        <f t="shared" si="9"/>
        <v xml:space="preserve">  135166, _, _, _, _,</v>
      </c>
      <c r="O47" t="str">
        <f t="shared" si="10"/>
        <v xml:space="preserve">  86186, _, _, _, _,</v>
      </c>
      <c r="P47" t="str">
        <f t="shared" si="11"/>
        <v xml:space="preserve">  54954, _, _, _, _,</v>
      </c>
      <c r="Q47" t="str">
        <f t="shared" si="12"/>
        <v xml:space="preserve">  35040, _, _, _, _,</v>
      </c>
      <c r="R47" t="str">
        <f t="shared" si="13"/>
        <v xml:space="preserve">  22343, _, _, _, _,</v>
      </c>
    </row>
    <row r="48" spans="1:18" x14ac:dyDescent="0.25">
      <c r="C48" s="15">
        <f t="shared" si="4"/>
        <v>732812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732812, _, _, _, _,</v>
      </c>
      <c r="J48" t="str">
        <f t="shared" si="5"/>
        <v xml:space="preserve">  467261, _, _, _, _,</v>
      </c>
      <c r="K48" t="str">
        <f t="shared" si="6"/>
        <v xml:space="preserve">  297939, _, _, _, _,</v>
      </c>
      <c r="L48" t="str">
        <f t="shared" si="7"/>
        <v xml:space="preserve">  189974, _, _, _, _,</v>
      </c>
      <c r="M48" t="str">
        <f t="shared" si="8"/>
        <v xml:space="preserve">  121133, _, _, _, _,</v>
      </c>
      <c r="N48" t="str">
        <f t="shared" si="9"/>
        <v xml:space="preserve">  77238, _, _, _, _,</v>
      </c>
      <c r="O48" t="str">
        <f t="shared" si="10"/>
        <v xml:space="preserve">  49249, _, _, _, _,</v>
      </c>
      <c r="P48" t="str">
        <f t="shared" si="11"/>
        <v xml:space="preserve">  31403, _, _, _, _,</v>
      </c>
      <c r="Q48" t="str">
        <f t="shared" si="12"/>
        <v xml:space="preserve">  20023, _, _, _, _,</v>
      </c>
      <c r="R48" t="str">
        <f t="shared" si="13"/>
        <v xml:space="preserve">  12767, _, _, _, _,</v>
      </c>
    </row>
    <row r="49" spans="3:18" x14ac:dyDescent="0.25">
      <c r="C49" s="15">
        <f t="shared" si="4"/>
        <v>1282421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1282421, _, _, _, _,</v>
      </c>
      <c r="J49" t="str">
        <f t="shared" si="5"/>
        <v xml:space="preserve">  817708, _, _, _, _,</v>
      </c>
      <c r="K49" t="str">
        <f t="shared" si="6"/>
        <v xml:space="preserve">  521393, _, _, _, _,</v>
      </c>
      <c r="L49" t="str">
        <f t="shared" si="7"/>
        <v xml:space="preserve">  332455, _, _, _, _,</v>
      </c>
      <c r="M49" t="str">
        <f t="shared" si="8"/>
        <v xml:space="preserve">  211983, _, _, _, _,</v>
      </c>
      <c r="N49" t="str">
        <f t="shared" si="9"/>
        <v xml:space="preserve">  135166, _, _, _, _,</v>
      </c>
      <c r="O49" t="str">
        <f t="shared" si="10"/>
        <v xml:space="preserve">  86186, _, _, _, _,</v>
      </c>
      <c r="P49" t="str">
        <f t="shared" si="11"/>
        <v xml:space="preserve">  54954, _, _, _, _,</v>
      </c>
      <c r="Q49" t="str">
        <f t="shared" si="12"/>
        <v xml:space="preserve">  35040, _, _, _, _,</v>
      </c>
      <c r="R49" t="str">
        <f t="shared" si="13"/>
        <v xml:space="preserve">  22343, _, _, _, _,</v>
      </c>
    </row>
    <row r="50" spans="3:18" x14ac:dyDescent="0.25">
      <c r="C50" s="15">
        <f t="shared" si="4"/>
        <v>2015232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2015232, _, _, _, _,</v>
      </c>
      <c r="J50" t="str">
        <f t="shared" si="5"/>
        <v xml:space="preserve">  1284968, _, _, _, _,</v>
      </c>
      <c r="K50" t="str">
        <f t="shared" si="6"/>
        <v xml:space="preserve">  819332, _, _, _, _,</v>
      </c>
      <c r="L50" t="str">
        <f t="shared" si="7"/>
        <v xml:space="preserve">  522429, _, _, _, _,</v>
      </c>
      <c r="M50" t="str">
        <f t="shared" si="8"/>
        <v xml:space="preserve">  333115, _, _, _, _,</v>
      </c>
      <c r="N50" t="str">
        <f t="shared" si="9"/>
        <v xml:space="preserve">  212404, _, _, _, _,</v>
      </c>
      <c r="O50" t="str">
        <f t="shared" si="10"/>
        <v xml:space="preserve">  135435, _, _, _, _,</v>
      </c>
      <c r="P50" t="str">
        <f t="shared" si="11"/>
        <v xml:space="preserve">  86357, _, _, _, _,</v>
      </c>
      <c r="Q50" t="str">
        <f t="shared" si="12"/>
        <v xml:space="preserve">  55064, _, _, _, _,</v>
      </c>
      <c r="R50" t="str">
        <f t="shared" si="13"/>
        <v xml:space="preserve">  35110, _, _, _, _,</v>
      </c>
    </row>
    <row r="51" spans="3:18" x14ac:dyDescent="0.25">
      <c r="C51" s="15">
        <f t="shared" si="4"/>
        <v>916015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916015, _, _, _, _,</v>
      </c>
      <c r="J51" t="str">
        <f t="shared" si="5"/>
        <v xml:space="preserve">  584077, _, _, _, _,</v>
      </c>
      <c r="K51" t="str">
        <f t="shared" si="6"/>
        <v xml:space="preserve">  372424, _, _, _, _,</v>
      </c>
      <c r="L51" t="str">
        <f t="shared" si="7"/>
        <v xml:space="preserve">  237468, _, _, _, _,</v>
      </c>
      <c r="M51" t="str">
        <f t="shared" si="8"/>
        <v xml:space="preserve">  151416, _, _, _, _,</v>
      </c>
      <c r="N51" t="str">
        <f t="shared" si="9"/>
        <v xml:space="preserve">  96547, _, _, _, _,</v>
      </c>
      <c r="O51" t="str">
        <f t="shared" si="10"/>
        <v xml:space="preserve">  61561, _, _, _, _,</v>
      </c>
      <c r="P51" t="str">
        <f t="shared" si="11"/>
        <v xml:space="preserve">  39253, _, _, _, _,</v>
      </c>
      <c r="Q51" t="str">
        <f t="shared" si="12"/>
        <v xml:space="preserve">  25029, _, _, _, _,</v>
      </c>
      <c r="R51" t="str">
        <f t="shared" si="13"/>
        <v xml:space="preserve">  15959, _, _, _, _,</v>
      </c>
    </row>
    <row r="52" spans="3:18" x14ac:dyDescent="0.25">
      <c r="C52" s="15">
        <f t="shared" si="4"/>
        <v>1099218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1099218, _, _, _, _,</v>
      </c>
      <c r="J52" t="str">
        <f t="shared" si="5"/>
        <v xml:space="preserve">  700892, _, _, _, _,</v>
      </c>
      <c r="K52" t="str">
        <f t="shared" si="6"/>
        <v xml:space="preserve">  446908, _, _, _, _,</v>
      </c>
      <c r="L52" t="str">
        <f t="shared" si="7"/>
        <v xml:space="preserve">  284961, _, _, _, _,</v>
      </c>
      <c r="M52" t="str">
        <f t="shared" si="8"/>
        <v xml:space="preserve">  181699, _, _, _, _,</v>
      </c>
      <c r="N52" t="str">
        <f t="shared" si="9"/>
        <v xml:space="preserve">  115857, _, _, _, _,</v>
      </c>
      <c r="O52" t="str">
        <f t="shared" si="10"/>
        <v xml:space="preserve">  73873, _, _, _, _,</v>
      </c>
      <c r="P52" t="str">
        <f t="shared" si="11"/>
        <v xml:space="preserve">  47104, _, _, _, _,</v>
      </c>
      <c r="Q52" t="str">
        <f t="shared" si="12"/>
        <v xml:space="preserve">  30035, _, _, _, _,</v>
      </c>
      <c r="R52" t="str">
        <f t="shared" si="13"/>
        <v xml:space="preserve">  19151, _, _, _, _,</v>
      </c>
    </row>
    <row r="53" spans="3:18" x14ac:dyDescent="0.25">
      <c r="C53" s="15">
        <f t="shared" si="4"/>
        <v>1099218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1099218, _, _, _, _,</v>
      </c>
      <c r="J53" t="str">
        <f t="shared" si="5"/>
        <v xml:space="preserve">  700892, _, _, _, _,</v>
      </c>
      <c r="K53" t="str">
        <f t="shared" si="6"/>
        <v xml:space="preserve">  446908, _, _, _, _,</v>
      </c>
      <c r="L53" t="str">
        <f t="shared" si="7"/>
        <v xml:space="preserve">  284961, _, _, _, _,</v>
      </c>
      <c r="M53" t="str">
        <f t="shared" si="8"/>
        <v xml:space="preserve">  181699, _, _, _, _,</v>
      </c>
      <c r="N53" t="str">
        <f t="shared" si="9"/>
        <v xml:space="preserve">  115857, _, _, _, _,</v>
      </c>
      <c r="O53" t="str">
        <f t="shared" si="10"/>
        <v xml:space="preserve">  73873, _, _, _, _,</v>
      </c>
      <c r="P53" t="str">
        <f t="shared" si="11"/>
        <v xml:space="preserve">  47104, _, _, _, _,</v>
      </c>
      <c r="Q53" t="str">
        <f t="shared" si="12"/>
        <v xml:space="preserve">  30035, _, _, _, _,</v>
      </c>
      <c r="R53" t="str">
        <f t="shared" si="13"/>
        <v xml:space="preserve">  19151, _, _, _, _,</v>
      </c>
    </row>
    <row r="54" spans="3:18" x14ac:dyDescent="0.25">
      <c r="C54" s="15">
        <f t="shared" si="4"/>
        <v>916015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916015, _, _, _, _,</v>
      </c>
      <c r="J54" t="str">
        <f t="shared" si="5"/>
        <v xml:space="preserve">  584077, _, _, _, _,</v>
      </c>
      <c r="K54" t="str">
        <f t="shared" si="6"/>
        <v xml:space="preserve">  372424, _, _, _, _,</v>
      </c>
      <c r="L54" t="str">
        <f t="shared" si="7"/>
        <v xml:space="preserve">  237468, _, _, _, _,</v>
      </c>
      <c r="M54" t="str">
        <f t="shared" si="8"/>
        <v xml:space="preserve">  151416, _, _, _, _,</v>
      </c>
      <c r="N54" t="str">
        <f t="shared" si="9"/>
        <v xml:space="preserve">  96547, _, _, _, _,</v>
      </c>
      <c r="O54" t="str">
        <f t="shared" si="10"/>
        <v xml:space="preserve">  61561, _, _, _, _,</v>
      </c>
      <c r="P54" t="str">
        <f t="shared" si="11"/>
        <v xml:space="preserve">  39253, _, _, _, _,</v>
      </c>
      <c r="Q54" t="str">
        <f t="shared" si="12"/>
        <v xml:space="preserve">  25029, _, _, _, _,</v>
      </c>
      <c r="R54" t="str">
        <f t="shared" si="13"/>
        <v xml:space="preserve">  15959, _, _, _, _,</v>
      </c>
    </row>
    <row r="55" spans="3:18" x14ac:dyDescent="0.25">
      <c r="C55" s="15">
        <f t="shared" si="4"/>
        <v>366406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366406, _, _, _, _,</v>
      </c>
      <c r="J55" t="str">
        <f t="shared" si="5"/>
        <v xml:space="preserve">  233631, _, _, _, _,</v>
      </c>
      <c r="K55" t="str">
        <f t="shared" si="6"/>
        <v xml:space="preserve">  148969, _, _, _, _,</v>
      </c>
      <c r="L55" t="str">
        <f t="shared" si="7"/>
        <v xml:space="preserve">  94987, _, _, _, _,</v>
      </c>
      <c r="M55" t="str">
        <f t="shared" si="8"/>
        <v xml:space="preserve">  60566, _, _, _, _,</v>
      </c>
      <c r="N55" t="str">
        <f t="shared" si="9"/>
        <v xml:space="preserve">  38619, _, _, _, _,</v>
      </c>
      <c r="O55" t="str">
        <f t="shared" si="10"/>
        <v xml:space="preserve">  24624, _, _, _, _,</v>
      </c>
      <c r="P55" t="str">
        <f t="shared" si="11"/>
        <v xml:space="preserve">  15701, _, _, _, _,</v>
      </c>
      <c r="Q55" t="str">
        <f t="shared" si="12"/>
        <v xml:space="preserve">  10012, _, _, _, _,</v>
      </c>
      <c r="R55" t="str">
        <f t="shared" si="13"/>
        <v xml:space="preserve">  6384, _, _, _, _,</v>
      </c>
    </row>
    <row r="56" spans="3:18" x14ac:dyDescent="0.25">
      <c r="C56" s="15">
        <f t="shared" si="4"/>
        <v>366406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366406, _, _, _, _,</v>
      </c>
      <c r="J56" t="str">
        <f t="shared" si="5"/>
        <v xml:space="preserve">  233631, _, _, _, _,</v>
      </c>
      <c r="K56" t="str">
        <f t="shared" si="6"/>
        <v xml:space="preserve">  148969, _, _, _, _,</v>
      </c>
      <c r="L56" t="str">
        <f t="shared" si="7"/>
        <v xml:space="preserve">  94987, _, _, _, _,</v>
      </c>
      <c r="M56" t="str">
        <f t="shared" si="8"/>
        <v xml:space="preserve">  60566, _, _, _, _,</v>
      </c>
      <c r="N56" t="str">
        <f t="shared" si="9"/>
        <v xml:space="preserve">  38619, _, _, _, _,</v>
      </c>
      <c r="O56" t="str">
        <f t="shared" si="10"/>
        <v xml:space="preserve">  24624, _, _, _, _,</v>
      </c>
      <c r="P56" t="str">
        <f t="shared" si="11"/>
        <v xml:space="preserve">  15701, _, _, _, _,</v>
      </c>
      <c r="Q56" t="str">
        <f t="shared" si="12"/>
        <v xml:space="preserve">  10012, _, _, _, _,</v>
      </c>
      <c r="R56" t="str">
        <f t="shared" si="13"/>
        <v xml:space="preserve">  6384,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0.01</v>
      </c>
      <c r="J66" s="27">
        <v>0.05</v>
      </c>
      <c r="K66" s="27">
        <v>0.02</v>
      </c>
      <c r="L66" s="27">
        <v>0.15</v>
      </c>
      <c r="M66" s="27">
        <v>0.13</v>
      </c>
      <c r="N66" s="27">
        <v>0.09</v>
      </c>
      <c r="O66" s="27">
        <v>7.0000000000000007E-2</v>
      </c>
      <c r="P66" s="27">
        <v>0.04</v>
      </c>
      <c r="Q66" s="27">
        <v>7.0000000000000007E-2</v>
      </c>
      <c r="R66" s="27">
        <v>0.11</v>
      </c>
      <c r="S66" s="27">
        <v>0.05</v>
      </c>
      <c r="T66" s="27">
        <v>0.06</v>
      </c>
      <c r="U66" s="27">
        <v>0.06</v>
      </c>
      <c r="V66" s="27">
        <v>0.05</v>
      </c>
      <c r="W66" s="27">
        <v>0.02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0.01</v>
      </c>
      <c r="I67" s="15">
        <v>0</v>
      </c>
      <c r="J67" s="15">
        <v>0.05</v>
      </c>
      <c r="K67" s="15">
        <v>0.02</v>
      </c>
      <c r="L67" s="15">
        <v>0.14000000000000001</v>
      </c>
      <c r="M67" s="15">
        <v>0.14000000000000001</v>
      </c>
      <c r="N67" s="15">
        <v>0.1</v>
      </c>
      <c r="O67" s="15">
        <v>0.05</v>
      </c>
      <c r="P67" s="15">
        <v>0.03</v>
      </c>
      <c r="Q67" s="15">
        <v>0.05</v>
      </c>
      <c r="R67" s="15">
        <v>0.12</v>
      </c>
      <c r="S67" s="15">
        <v>0.06</v>
      </c>
      <c r="T67" s="15">
        <v>0.06</v>
      </c>
      <c r="U67" s="15">
        <v>7.0000000000000007E-2</v>
      </c>
      <c r="V67" s="15">
        <v>0.06</v>
      </c>
      <c r="W67" s="15">
        <v>0.02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1.0000000000000004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0.01</v>
      </c>
      <c r="I68" s="29">
        <v>0</v>
      </c>
      <c r="J68" s="29">
        <v>0.04</v>
      </c>
      <c r="K68" s="29">
        <v>0.01</v>
      </c>
      <c r="L68" s="29">
        <v>0.13</v>
      </c>
      <c r="M68" s="29">
        <v>0.16</v>
      </c>
      <c r="N68" s="29">
        <v>0.11</v>
      </c>
      <c r="O68" s="29">
        <v>0.02</v>
      </c>
      <c r="P68" s="29">
        <v>0.03</v>
      </c>
      <c r="Q68" s="29">
        <v>0.03</v>
      </c>
      <c r="R68" s="29">
        <v>0.14000000000000001</v>
      </c>
      <c r="S68" s="29">
        <v>0.06</v>
      </c>
      <c r="T68" s="29">
        <v>0.06</v>
      </c>
      <c r="U68" s="29">
        <v>0.09</v>
      </c>
      <c r="V68" s="29">
        <v>7.0000000000000007E-2</v>
      </c>
      <c r="W68" s="29">
        <v>0.02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0.01</v>
      </c>
      <c r="I69" s="15">
        <v>0</v>
      </c>
      <c r="J69" s="15">
        <v>0.05</v>
      </c>
      <c r="K69" s="15">
        <v>0.02</v>
      </c>
      <c r="L69" s="15">
        <v>0.14000000000000001</v>
      </c>
      <c r="M69" s="15">
        <v>0.14000000000000001</v>
      </c>
      <c r="N69" s="15">
        <v>0.1</v>
      </c>
      <c r="O69" s="15">
        <v>0.05</v>
      </c>
      <c r="P69" s="15">
        <v>0.03</v>
      </c>
      <c r="Q69" s="15">
        <v>0.05</v>
      </c>
      <c r="R69" s="15">
        <v>0.12</v>
      </c>
      <c r="S69" s="15">
        <v>0.06</v>
      </c>
      <c r="T69" s="15">
        <v>0.06</v>
      </c>
      <c r="U69" s="15">
        <v>7.0000000000000007E-2</v>
      </c>
      <c r="V69" s="15">
        <v>0.06</v>
      </c>
      <c r="W69" s="15">
        <v>0.02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1.0000000000000004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9" zoomScaleNormal="100" workbookViewId="0">
      <selection activeCell="R64" sqref="R64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26031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</v>
      </c>
      <c r="C8" s="9">
        <f t="shared" si="0"/>
        <v>0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0</v>
      </c>
    </row>
    <row r="9" spans="1:22" ht="15.75" thickBot="1" x14ac:dyDescent="0.3">
      <c r="A9">
        <v>6</v>
      </c>
      <c r="B9" s="27">
        <v>0</v>
      </c>
      <c r="C9" s="9">
        <f t="shared" si="0"/>
        <v>0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0</v>
      </c>
    </row>
    <row r="10" spans="1:22" ht="15.75" thickBot="1" x14ac:dyDescent="0.3">
      <c r="A10">
        <v>7</v>
      </c>
      <c r="B10" s="27">
        <v>0.01</v>
      </c>
      <c r="C10" s="9">
        <f t="shared" si="0"/>
        <v>260.31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260.31</v>
      </c>
    </row>
    <row r="11" spans="1:22" ht="15.75" thickBot="1" x14ac:dyDescent="0.3">
      <c r="A11" s="1">
        <v>8</v>
      </c>
      <c r="B11" s="27">
        <v>7.0000000000000007E-2</v>
      </c>
      <c r="C11" s="9">
        <f t="shared" si="0"/>
        <v>1822.17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1822.17</v>
      </c>
    </row>
    <row r="12" spans="1:22" ht="15.75" thickBot="1" x14ac:dyDescent="0.3">
      <c r="A12">
        <v>9</v>
      </c>
      <c r="B12" s="27">
        <v>0.02</v>
      </c>
      <c r="C12" s="9">
        <f t="shared" si="0"/>
        <v>520.62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520.62</v>
      </c>
    </row>
    <row r="13" spans="1:22" ht="15.75" thickBot="1" x14ac:dyDescent="0.3">
      <c r="A13" s="1">
        <v>10</v>
      </c>
      <c r="B13" s="27">
        <v>0.08</v>
      </c>
      <c r="C13" s="9">
        <f t="shared" si="0"/>
        <v>2082.48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2082.48</v>
      </c>
    </row>
    <row r="14" spans="1:22" ht="15.75" thickBot="1" x14ac:dyDescent="0.3">
      <c r="A14" s="1">
        <v>11</v>
      </c>
      <c r="B14" s="27">
        <v>0.08</v>
      </c>
      <c r="C14" s="9">
        <f t="shared" si="0"/>
        <v>2082.48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2082.48</v>
      </c>
    </row>
    <row r="15" spans="1:22" ht="15.75" thickBot="1" x14ac:dyDescent="0.3">
      <c r="A15" s="1">
        <v>12</v>
      </c>
      <c r="B15" s="27">
        <v>0.08</v>
      </c>
      <c r="C15" s="9">
        <f t="shared" si="0"/>
        <v>2082.48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2082.48</v>
      </c>
    </row>
    <row r="16" spans="1:22" ht="15.75" thickBot="1" x14ac:dyDescent="0.3">
      <c r="A16" s="1">
        <v>13</v>
      </c>
      <c r="B16" s="27">
        <v>0.06</v>
      </c>
      <c r="C16" s="9">
        <f t="shared" si="0"/>
        <v>1561.86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1561.86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0.14000000000000001</v>
      </c>
      <c r="C18" s="9">
        <f t="shared" si="0"/>
        <v>3644.34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3644.34</v>
      </c>
    </row>
    <row r="19" spans="1:21" ht="15.75" thickBot="1" x14ac:dyDescent="0.3">
      <c r="A19" s="1">
        <v>16</v>
      </c>
      <c r="B19" s="27">
        <v>0.03</v>
      </c>
      <c r="C19" s="9">
        <f t="shared" si="0"/>
        <v>780.93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780.93</v>
      </c>
    </row>
    <row r="20" spans="1:21" ht="15.75" thickBot="1" x14ac:dyDescent="0.3">
      <c r="A20" s="1">
        <v>17</v>
      </c>
      <c r="B20" s="27">
        <v>7.0000000000000007E-2</v>
      </c>
      <c r="C20" s="9">
        <f t="shared" si="0"/>
        <v>1822.17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1822.17</v>
      </c>
    </row>
    <row r="21" spans="1:21" ht="15.75" thickBot="1" x14ac:dyDescent="0.3">
      <c r="A21" s="1">
        <v>18</v>
      </c>
      <c r="B21" s="27">
        <v>0.1</v>
      </c>
      <c r="C21" s="9">
        <f t="shared" si="0"/>
        <v>2603.1000000000004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2603.1000000000004</v>
      </c>
    </row>
    <row r="22" spans="1:21" ht="15.75" thickBot="1" x14ac:dyDescent="0.3">
      <c r="A22" s="1">
        <v>19</v>
      </c>
      <c r="B22" s="27">
        <v>0.05</v>
      </c>
      <c r="C22" s="9">
        <f t="shared" si="0"/>
        <v>1301.5500000000002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1301.5500000000002</v>
      </c>
    </row>
    <row r="23" spans="1:21" ht="15.75" thickBot="1" x14ac:dyDescent="0.3">
      <c r="A23" s="1">
        <v>20</v>
      </c>
      <c r="B23" s="27">
        <v>0.04</v>
      </c>
      <c r="C23" s="9">
        <f t="shared" si="0"/>
        <v>1041.24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1041.24</v>
      </c>
    </row>
    <row r="24" spans="1:21" ht="15.75" thickBot="1" x14ac:dyDescent="0.3">
      <c r="A24" s="1">
        <v>21</v>
      </c>
      <c r="B24" s="27">
        <v>0.13</v>
      </c>
      <c r="C24" s="9">
        <f t="shared" si="0"/>
        <v>3384.03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3384.03</v>
      </c>
    </row>
    <row r="25" spans="1:21" ht="15.75" thickBot="1" x14ac:dyDescent="0.3">
      <c r="A25" s="1">
        <v>22</v>
      </c>
      <c r="B25" s="27">
        <v>0.04</v>
      </c>
      <c r="C25" s="9">
        <f t="shared" si="0"/>
        <v>1041.24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1041.24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4"/>
        <v>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4"/>
        <v>260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260, _, _, _, _,</v>
      </c>
      <c r="J41" t="str">
        <f t="shared" si="5"/>
        <v xml:space="preserve">  166, _, _, _, _,</v>
      </c>
      <c r="K41" t="str">
        <f t="shared" si="6"/>
        <v xml:space="preserve">  106, _, _, _, _,</v>
      </c>
      <c r="L41" t="str">
        <f t="shared" si="7"/>
        <v xml:space="preserve">  67, _, _, _, _,</v>
      </c>
      <c r="M41" t="str">
        <f t="shared" si="8"/>
        <v xml:space="preserve">  43, _, _, _, _,</v>
      </c>
      <c r="N41" t="str">
        <f t="shared" si="9"/>
        <v xml:space="preserve">  27, _, _, _, _,</v>
      </c>
      <c r="O41" t="str">
        <f t="shared" si="10"/>
        <v xml:space="preserve">  17, _, _, _, _,</v>
      </c>
      <c r="P41" t="str">
        <f t="shared" si="11"/>
        <v xml:space="preserve">  11, _, _, _, _,</v>
      </c>
      <c r="Q41" t="str">
        <f t="shared" si="12"/>
        <v xml:space="preserve">  7, _, _, _, _,</v>
      </c>
      <c r="R41" t="str">
        <f t="shared" si="13"/>
        <v xml:space="preserve">  5, _, _, _, _,</v>
      </c>
    </row>
    <row r="42" spans="1:18" x14ac:dyDescent="0.25">
      <c r="C42" s="15">
        <f t="shared" si="4"/>
        <v>1822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1822, _, _, _, _,</v>
      </c>
      <c r="J42" t="str">
        <f t="shared" si="5"/>
        <v xml:space="preserve">  1162, _, _, _, _,</v>
      </c>
      <c r="K42" t="str">
        <f t="shared" si="6"/>
        <v xml:space="preserve">  741, _, _, _, _,</v>
      </c>
      <c r="L42" t="str">
        <f t="shared" si="7"/>
        <v xml:space="preserve">  472, _, _, _, _,</v>
      </c>
      <c r="M42" t="str">
        <f t="shared" si="8"/>
        <v xml:space="preserve">  301, _, _, _, _,</v>
      </c>
      <c r="N42" t="str">
        <f t="shared" si="9"/>
        <v xml:space="preserve">  192, _, _, _, _,</v>
      </c>
      <c r="O42" t="str">
        <f t="shared" si="10"/>
        <v xml:space="preserve">  122, _, _, _, _,</v>
      </c>
      <c r="P42" t="str">
        <f t="shared" si="11"/>
        <v xml:space="preserve">  78, _, _, _, _,</v>
      </c>
      <c r="Q42" t="str">
        <f t="shared" si="12"/>
        <v xml:space="preserve">  50, _, _, _, _,</v>
      </c>
      <c r="R42" t="str">
        <f t="shared" si="13"/>
        <v xml:space="preserve">  32, _, _, _, _,</v>
      </c>
    </row>
    <row r="43" spans="1:18" x14ac:dyDescent="0.25">
      <c r="C43" s="15">
        <f t="shared" si="4"/>
        <v>521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521, _, _, _, _,</v>
      </c>
      <c r="J43" t="str">
        <f t="shared" si="5"/>
        <v xml:space="preserve">  332, _, _, _, _,</v>
      </c>
      <c r="K43" t="str">
        <f t="shared" si="6"/>
        <v xml:space="preserve">  212, _, _, _, _,</v>
      </c>
      <c r="L43" t="str">
        <f t="shared" si="7"/>
        <v xml:space="preserve">  135, _, _, _, _,</v>
      </c>
      <c r="M43" t="str">
        <f t="shared" si="8"/>
        <v xml:space="preserve">  86, _, _, _, _,</v>
      </c>
      <c r="N43" t="str">
        <f t="shared" si="9"/>
        <v xml:space="preserve">  55, _, _, _, _,</v>
      </c>
      <c r="O43" t="str">
        <f t="shared" si="10"/>
        <v xml:space="preserve">  35, _, _, _, _,</v>
      </c>
      <c r="P43" t="str">
        <f t="shared" si="11"/>
        <v xml:space="preserve">  22, _, _, _, _,</v>
      </c>
      <c r="Q43" t="str">
        <f t="shared" si="12"/>
        <v xml:space="preserve">  14, _, _, _, _,</v>
      </c>
      <c r="R43" t="str">
        <f t="shared" si="13"/>
        <v xml:space="preserve">  9, _, _, _, _,</v>
      </c>
    </row>
    <row r="44" spans="1:18" x14ac:dyDescent="0.25">
      <c r="C44" s="15">
        <f t="shared" si="4"/>
        <v>2082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2082, _, _, _, _,</v>
      </c>
      <c r="J44" t="str">
        <f t="shared" si="5"/>
        <v xml:space="preserve">  1328, _, _, _, _,</v>
      </c>
      <c r="K44" t="str">
        <f t="shared" si="6"/>
        <v xml:space="preserve">  846, _, _, _, _,</v>
      </c>
      <c r="L44" t="str">
        <f t="shared" si="7"/>
        <v xml:space="preserve">  540, _, _, _, _,</v>
      </c>
      <c r="M44" t="str">
        <f t="shared" si="8"/>
        <v xml:space="preserve">  344, _, _, _, _,</v>
      </c>
      <c r="N44" t="str">
        <f t="shared" si="9"/>
        <v xml:space="preserve">  219, _, _, _, _,</v>
      </c>
      <c r="O44" t="str">
        <f t="shared" si="10"/>
        <v xml:space="preserve">  140, _, _, _, _,</v>
      </c>
      <c r="P44" t="str">
        <f t="shared" si="11"/>
        <v xml:space="preserve">  89, _, _, _, _,</v>
      </c>
      <c r="Q44" t="str">
        <f t="shared" si="12"/>
        <v xml:space="preserve">  57, _, _, _, _,</v>
      </c>
      <c r="R44" t="str">
        <f t="shared" si="13"/>
        <v xml:space="preserve">  36, _, _, _, _,</v>
      </c>
    </row>
    <row r="45" spans="1:18" x14ac:dyDescent="0.25">
      <c r="C45" s="15">
        <f t="shared" si="4"/>
        <v>2082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2082, _, _, _, _,</v>
      </c>
      <c r="J45" t="str">
        <f t="shared" si="5"/>
        <v xml:space="preserve">  1328, _, _, _, _,</v>
      </c>
      <c r="K45" t="str">
        <f t="shared" si="6"/>
        <v xml:space="preserve">  846, _, _, _, _,</v>
      </c>
      <c r="L45" t="str">
        <f t="shared" si="7"/>
        <v xml:space="preserve">  540, _, _, _, _,</v>
      </c>
      <c r="M45" t="str">
        <f t="shared" si="8"/>
        <v xml:space="preserve">  344, _, _, _, _,</v>
      </c>
      <c r="N45" t="str">
        <f t="shared" si="9"/>
        <v xml:space="preserve">  219, _, _, _, _,</v>
      </c>
      <c r="O45" t="str">
        <f t="shared" si="10"/>
        <v xml:space="preserve">  140, _, _, _, _,</v>
      </c>
      <c r="P45" t="str">
        <f t="shared" si="11"/>
        <v xml:space="preserve">  89, _, _, _, _,</v>
      </c>
      <c r="Q45" t="str">
        <f t="shared" si="12"/>
        <v xml:space="preserve">  57, _, _, _, _,</v>
      </c>
      <c r="R45" t="str">
        <f t="shared" si="13"/>
        <v xml:space="preserve">  36, _, _, _, _,</v>
      </c>
    </row>
    <row r="46" spans="1:18" x14ac:dyDescent="0.25">
      <c r="C46" s="15">
        <f t="shared" si="4"/>
        <v>2082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2082, _, _, _, _,</v>
      </c>
      <c r="J46" t="str">
        <f t="shared" si="5"/>
        <v xml:space="preserve">  1328, _, _, _, _,</v>
      </c>
      <c r="K46" t="str">
        <f t="shared" si="6"/>
        <v xml:space="preserve">  846, _, _, _, _,</v>
      </c>
      <c r="L46" t="str">
        <f t="shared" si="7"/>
        <v xml:space="preserve">  540, _, _, _, _,</v>
      </c>
      <c r="M46" t="str">
        <f t="shared" si="8"/>
        <v xml:space="preserve">  344, _, _, _, _,</v>
      </c>
      <c r="N46" t="str">
        <f t="shared" si="9"/>
        <v xml:space="preserve">  219, _, _, _, _,</v>
      </c>
      <c r="O46" t="str">
        <f t="shared" si="10"/>
        <v xml:space="preserve">  140, _, _, _, _,</v>
      </c>
      <c r="P46" t="str">
        <f t="shared" si="11"/>
        <v xml:space="preserve">  89, _, _, _, _,</v>
      </c>
      <c r="Q46" t="str">
        <f t="shared" si="12"/>
        <v xml:space="preserve">  57, _, _, _, _,</v>
      </c>
      <c r="R46" t="str">
        <f t="shared" si="13"/>
        <v xml:space="preserve">  36, _, _, _, _,</v>
      </c>
    </row>
    <row r="47" spans="1:18" x14ac:dyDescent="0.25">
      <c r="C47" s="15">
        <f t="shared" si="4"/>
        <v>1562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1562, _, _, _, _,</v>
      </c>
      <c r="J47" t="str">
        <f t="shared" si="5"/>
        <v xml:space="preserve">  996, _, _, _, _,</v>
      </c>
      <c r="K47" t="str">
        <f t="shared" si="6"/>
        <v xml:space="preserve">  635, _, _, _, _,</v>
      </c>
      <c r="L47" t="str">
        <f t="shared" si="7"/>
        <v xml:space="preserve">  405, _, _, _, _,</v>
      </c>
      <c r="M47" t="str">
        <f t="shared" si="8"/>
        <v xml:space="preserve">  258, _, _, _, _,</v>
      </c>
      <c r="N47" t="str">
        <f t="shared" si="9"/>
        <v xml:space="preserve">  165, _, _, _, _,</v>
      </c>
      <c r="O47" t="str">
        <f t="shared" si="10"/>
        <v xml:space="preserve">  105, _, _, _, _,</v>
      </c>
      <c r="P47" t="str">
        <f t="shared" si="11"/>
        <v xml:space="preserve">  67, _, _, _, _,</v>
      </c>
      <c r="Q47" t="str">
        <f t="shared" si="12"/>
        <v xml:space="preserve">  43, _, _, _, _,</v>
      </c>
      <c r="R47" t="str">
        <f t="shared" si="13"/>
        <v xml:space="preserve">  27,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3644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3644, _, _, _, _,</v>
      </c>
      <c r="J49" t="str">
        <f t="shared" si="5"/>
        <v xml:space="preserve">  2324, _, _, _, _,</v>
      </c>
      <c r="K49" t="str">
        <f t="shared" si="6"/>
        <v xml:space="preserve">  1482, _, _, _, _,</v>
      </c>
      <c r="L49" t="str">
        <f t="shared" si="7"/>
        <v xml:space="preserve">  945, _, _, _, _,</v>
      </c>
      <c r="M49" t="str">
        <f t="shared" si="8"/>
        <v xml:space="preserve">  602, _, _, _, _,</v>
      </c>
      <c r="N49" t="str">
        <f t="shared" si="9"/>
        <v xml:space="preserve">  384, _, _, _, _,</v>
      </c>
      <c r="O49" t="str">
        <f t="shared" si="10"/>
        <v xml:space="preserve">  245, _, _, _, _,</v>
      </c>
      <c r="P49" t="str">
        <f t="shared" si="11"/>
        <v xml:space="preserve">  156, _, _, _, _,</v>
      </c>
      <c r="Q49" t="str">
        <f t="shared" si="12"/>
        <v xml:space="preserve">  100, _, _, _, _,</v>
      </c>
      <c r="R49" t="str">
        <f t="shared" si="13"/>
        <v xml:space="preserve">  63, _, _, _, _,</v>
      </c>
    </row>
    <row r="50" spans="3:18" x14ac:dyDescent="0.25">
      <c r="C50" s="15">
        <f t="shared" si="4"/>
        <v>781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781, _, _, _, _,</v>
      </c>
      <c r="J50" t="str">
        <f t="shared" si="5"/>
        <v xml:space="preserve">  498, _, _, _, _,</v>
      </c>
      <c r="K50" t="str">
        <f t="shared" si="6"/>
        <v xml:space="preserve">  318, _, _, _, _,</v>
      </c>
      <c r="L50" t="str">
        <f t="shared" si="7"/>
        <v xml:space="preserve">  202, _, _, _, _,</v>
      </c>
      <c r="M50" t="str">
        <f t="shared" si="8"/>
        <v xml:space="preserve">  129, _, _, _, _,</v>
      </c>
      <c r="N50" t="str">
        <f t="shared" si="9"/>
        <v xml:space="preserve">  82, _, _, _, _,</v>
      </c>
      <c r="O50" t="str">
        <f t="shared" si="10"/>
        <v xml:space="preserve">  52, _, _, _, _,</v>
      </c>
      <c r="P50" t="str">
        <f t="shared" si="11"/>
        <v xml:space="preserve">  33, _, _, _, _,</v>
      </c>
      <c r="Q50" t="str">
        <f t="shared" si="12"/>
        <v xml:space="preserve">  21, _, _, _, _,</v>
      </c>
      <c r="R50" t="str">
        <f t="shared" si="13"/>
        <v xml:space="preserve">  14, _, _, _, _,</v>
      </c>
    </row>
    <row r="51" spans="3:18" x14ac:dyDescent="0.25">
      <c r="C51" s="15">
        <f t="shared" si="4"/>
        <v>1822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1822, _, _, _, _,</v>
      </c>
      <c r="J51" t="str">
        <f t="shared" si="5"/>
        <v xml:space="preserve">  1162, _, _, _, _,</v>
      </c>
      <c r="K51" t="str">
        <f t="shared" si="6"/>
        <v xml:space="preserve">  741, _, _, _, _,</v>
      </c>
      <c r="L51" t="str">
        <f t="shared" si="7"/>
        <v xml:space="preserve">  472, _, _, _, _,</v>
      </c>
      <c r="M51" t="str">
        <f t="shared" si="8"/>
        <v xml:space="preserve">  301, _, _, _, _,</v>
      </c>
      <c r="N51" t="str">
        <f t="shared" si="9"/>
        <v xml:space="preserve">  192, _, _, _, _,</v>
      </c>
      <c r="O51" t="str">
        <f t="shared" si="10"/>
        <v xml:space="preserve">  122, _, _, _, _,</v>
      </c>
      <c r="P51" t="str">
        <f t="shared" si="11"/>
        <v xml:space="preserve">  78, _, _, _, _,</v>
      </c>
      <c r="Q51" t="str">
        <f t="shared" si="12"/>
        <v xml:space="preserve">  50, _, _, _, _,</v>
      </c>
      <c r="R51" t="str">
        <f t="shared" si="13"/>
        <v xml:space="preserve">  32, _, _, _, _,</v>
      </c>
    </row>
    <row r="52" spans="3:18" x14ac:dyDescent="0.25">
      <c r="C52" s="15">
        <f t="shared" si="4"/>
        <v>2603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2603, _, _, _, _,</v>
      </c>
      <c r="J52" t="str">
        <f t="shared" si="5"/>
        <v xml:space="preserve">  1660, _, _, _, _,</v>
      </c>
      <c r="K52" t="str">
        <f t="shared" si="6"/>
        <v xml:space="preserve">  1058, _, _, _, _,</v>
      </c>
      <c r="L52" t="str">
        <f t="shared" si="7"/>
        <v xml:space="preserve">  675, _, _, _, _,</v>
      </c>
      <c r="M52" t="str">
        <f t="shared" si="8"/>
        <v xml:space="preserve">  430, _, _, _, _,</v>
      </c>
      <c r="N52" t="str">
        <f t="shared" si="9"/>
        <v xml:space="preserve">  274, _, _, _, _,</v>
      </c>
      <c r="O52" t="str">
        <f t="shared" si="10"/>
        <v xml:space="preserve">  175, _, _, _, _,</v>
      </c>
      <c r="P52" t="str">
        <f t="shared" si="11"/>
        <v xml:space="preserve">  112, _, _, _, _,</v>
      </c>
      <c r="Q52" t="str">
        <f t="shared" si="12"/>
        <v xml:space="preserve">  71, _, _, _, _,</v>
      </c>
      <c r="R52" t="str">
        <f t="shared" si="13"/>
        <v xml:space="preserve">  45, _, _, _, _,</v>
      </c>
    </row>
    <row r="53" spans="3:18" x14ac:dyDescent="0.25">
      <c r="C53" s="15">
        <f t="shared" si="4"/>
        <v>1302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1302, _, _, _, _,</v>
      </c>
      <c r="J53" t="str">
        <f t="shared" si="5"/>
        <v xml:space="preserve">  830, _, _, _, _,</v>
      </c>
      <c r="K53" t="str">
        <f t="shared" si="6"/>
        <v xml:space="preserve">  529, _, _, _, _,</v>
      </c>
      <c r="L53" t="str">
        <f t="shared" si="7"/>
        <v xml:space="preserve">  338, _, _, _, _,</v>
      </c>
      <c r="M53" t="str">
        <f t="shared" si="8"/>
        <v xml:space="preserve">  215, _, _, _, _,</v>
      </c>
      <c r="N53" t="str">
        <f t="shared" si="9"/>
        <v xml:space="preserve">  137, _, _, _, _,</v>
      </c>
      <c r="O53" t="str">
        <f t="shared" si="10"/>
        <v xml:space="preserve">  88, _, _, _, _,</v>
      </c>
      <c r="P53" t="str">
        <f t="shared" si="11"/>
        <v xml:space="preserve">  56, _, _, _, _,</v>
      </c>
      <c r="Q53" t="str">
        <f t="shared" si="12"/>
        <v xml:space="preserve">  36, _, _, _, _,</v>
      </c>
      <c r="R53" t="str">
        <f t="shared" si="13"/>
        <v xml:space="preserve">  23, _, _, _, _,</v>
      </c>
    </row>
    <row r="54" spans="3:18" x14ac:dyDescent="0.25">
      <c r="C54" s="15">
        <f t="shared" si="4"/>
        <v>1041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1041, _, _, _, _,</v>
      </c>
      <c r="J54" t="str">
        <f t="shared" si="5"/>
        <v xml:space="preserve">  664, _, _, _, _,</v>
      </c>
      <c r="K54" t="str">
        <f t="shared" si="6"/>
        <v xml:space="preserve">  423, _, _, _, _,</v>
      </c>
      <c r="L54" t="str">
        <f t="shared" si="7"/>
        <v xml:space="preserve">  270, _, _, _, _,</v>
      </c>
      <c r="M54" t="str">
        <f t="shared" si="8"/>
        <v xml:space="preserve">  172, _, _, _, _,</v>
      </c>
      <c r="N54" t="str">
        <f t="shared" si="9"/>
        <v xml:space="preserve">  110, _, _, _, _,</v>
      </c>
      <c r="O54" t="str">
        <f t="shared" si="10"/>
        <v xml:space="preserve">  70, _, _, _, _,</v>
      </c>
      <c r="P54" t="str">
        <f t="shared" si="11"/>
        <v xml:space="preserve">  45, _, _, _, _,</v>
      </c>
      <c r="Q54" t="str">
        <f t="shared" si="12"/>
        <v xml:space="preserve">  28, _, _, _, _,</v>
      </c>
      <c r="R54" t="str">
        <f t="shared" si="13"/>
        <v xml:space="preserve">  18, _, _, _, _,</v>
      </c>
    </row>
    <row r="55" spans="3:18" x14ac:dyDescent="0.25">
      <c r="C55" s="15">
        <f t="shared" si="4"/>
        <v>3384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3384, _, _, _, _,</v>
      </c>
      <c r="J55" t="str">
        <f t="shared" si="5"/>
        <v xml:space="preserve">  2158, _, _, _, _,</v>
      </c>
      <c r="K55" t="str">
        <f t="shared" si="6"/>
        <v xml:space="preserve">  1376, _, _, _, _,</v>
      </c>
      <c r="L55" t="str">
        <f t="shared" si="7"/>
        <v xml:space="preserve">  877, _, _, _, _,</v>
      </c>
      <c r="M55" t="str">
        <f t="shared" si="8"/>
        <v xml:space="preserve">  559, _, _, _, _,</v>
      </c>
      <c r="N55" t="str">
        <f t="shared" si="9"/>
        <v xml:space="preserve">  357, _, _, _, _,</v>
      </c>
      <c r="O55" t="str">
        <f t="shared" si="10"/>
        <v xml:space="preserve">  227, _, _, _, _,</v>
      </c>
      <c r="P55" t="str">
        <f t="shared" si="11"/>
        <v xml:space="preserve">  145, _, _, _, _,</v>
      </c>
      <c r="Q55" t="str">
        <f t="shared" si="12"/>
        <v xml:space="preserve">  92, _, _, _, _,</v>
      </c>
      <c r="R55" t="str">
        <f t="shared" si="13"/>
        <v xml:space="preserve">  59, _, _, _, _,</v>
      </c>
    </row>
    <row r="56" spans="3:18" x14ac:dyDescent="0.25">
      <c r="C56" s="15">
        <f t="shared" si="4"/>
        <v>1041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1041, _, _, _, _,</v>
      </c>
      <c r="J56" t="str">
        <f t="shared" si="5"/>
        <v xml:space="preserve">  664, _, _, _, _,</v>
      </c>
      <c r="K56" t="str">
        <f t="shared" si="6"/>
        <v xml:space="preserve">  423, _, _, _, _,</v>
      </c>
      <c r="L56" t="str">
        <f t="shared" si="7"/>
        <v xml:space="preserve">  270, _, _, _, _,</v>
      </c>
      <c r="M56" t="str">
        <f t="shared" si="8"/>
        <v xml:space="preserve">  172, _, _, _, _,</v>
      </c>
      <c r="N56" t="str">
        <f t="shared" si="9"/>
        <v xml:space="preserve">  110, _, _, _, _,</v>
      </c>
      <c r="O56" t="str">
        <f t="shared" si="10"/>
        <v xml:space="preserve">  70, _, _, _, _,</v>
      </c>
      <c r="P56" t="str">
        <f t="shared" si="11"/>
        <v xml:space="preserve">  45, _, _, _, _,</v>
      </c>
      <c r="Q56" t="str">
        <f t="shared" si="12"/>
        <v xml:space="preserve">  28, _, _, _, _,</v>
      </c>
      <c r="R56" t="str">
        <f t="shared" si="13"/>
        <v xml:space="preserve">  18,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0.01</v>
      </c>
      <c r="J66" s="27">
        <v>7.0000000000000007E-2</v>
      </c>
      <c r="K66" s="27">
        <v>0.02</v>
      </c>
      <c r="L66" s="27">
        <v>0.08</v>
      </c>
      <c r="M66" s="27">
        <v>0.08</v>
      </c>
      <c r="N66" s="27">
        <v>0.08</v>
      </c>
      <c r="O66" s="27">
        <v>0.06</v>
      </c>
      <c r="P66" s="27">
        <v>0</v>
      </c>
      <c r="Q66" s="27">
        <v>0.14000000000000001</v>
      </c>
      <c r="R66" s="27">
        <v>0.03</v>
      </c>
      <c r="S66" s="27">
        <v>7.0000000000000007E-2</v>
      </c>
      <c r="T66" s="27">
        <v>0.1</v>
      </c>
      <c r="U66" s="27">
        <v>0.05</v>
      </c>
      <c r="V66" s="27">
        <v>0.04</v>
      </c>
      <c r="W66" s="27">
        <v>0.13</v>
      </c>
      <c r="X66" s="27">
        <v>0.04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0.02</v>
      </c>
      <c r="J67" s="15">
        <v>0.09</v>
      </c>
      <c r="K67" s="15">
        <v>0.02</v>
      </c>
      <c r="L67" s="15">
        <v>0.08</v>
      </c>
      <c r="M67" s="15">
        <v>0.08</v>
      </c>
      <c r="N67" s="15">
        <v>0.12</v>
      </c>
      <c r="O67" s="15">
        <v>7.0000000000000007E-2</v>
      </c>
      <c r="P67" s="15">
        <v>0</v>
      </c>
      <c r="Q67" s="15">
        <v>0.1</v>
      </c>
      <c r="R67" s="15">
        <v>0.03</v>
      </c>
      <c r="S67" s="15">
        <v>0.05</v>
      </c>
      <c r="T67" s="15">
        <v>7.0000000000000007E-2</v>
      </c>
      <c r="U67" s="15">
        <v>0.06</v>
      </c>
      <c r="V67" s="15">
        <v>0.06</v>
      </c>
      <c r="W67" s="15">
        <v>0.11</v>
      </c>
      <c r="X67" s="15">
        <v>0.04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0.02</v>
      </c>
      <c r="J68" s="29">
        <v>0.11</v>
      </c>
      <c r="K68" s="29">
        <v>0.02</v>
      </c>
      <c r="L68" s="29">
        <v>7.0000000000000007E-2</v>
      </c>
      <c r="M68" s="29">
        <v>0.09</v>
      </c>
      <c r="N68" s="29">
        <v>0.16</v>
      </c>
      <c r="O68" s="29">
        <v>0.08</v>
      </c>
      <c r="P68" s="29">
        <v>0</v>
      </c>
      <c r="Q68" s="29">
        <v>0.06</v>
      </c>
      <c r="R68" s="29">
        <v>0.03</v>
      </c>
      <c r="S68" s="29">
        <v>0.04</v>
      </c>
      <c r="T68" s="29">
        <v>0.05</v>
      </c>
      <c r="U68" s="29">
        <v>0.06</v>
      </c>
      <c r="V68" s="29">
        <v>0.08</v>
      </c>
      <c r="W68" s="29">
        <v>0.08</v>
      </c>
      <c r="X68" s="29">
        <v>0.05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0.02</v>
      </c>
      <c r="J69" s="15">
        <v>0.09</v>
      </c>
      <c r="K69" s="15">
        <v>0.02</v>
      </c>
      <c r="L69" s="15">
        <v>0.08</v>
      </c>
      <c r="M69" s="15">
        <v>0.08</v>
      </c>
      <c r="N69" s="15">
        <v>0.12</v>
      </c>
      <c r="O69" s="15">
        <v>7.0000000000000007E-2</v>
      </c>
      <c r="P69" s="15">
        <v>0</v>
      </c>
      <c r="Q69" s="15">
        <v>0.1</v>
      </c>
      <c r="R69" s="15">
        <v>0.03</v>
      </c>
      <c r="S69" s="15">
        <v>0.05</v>
      </c>
      <c r="T69" s="15">
        <v>7.0000000000000007E-2</v>
      </c>
      <c r="U69" s="15">
        <v>0.06</v>
      </c>
      <c r="V69" s="15">
        <v>0.06</v>
      </c>
      <c r="W69" s="15">
        <v>0.11</v>
      </c>
      <c r="X69" s="15">
        <v>0.04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35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16260434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162604.34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162604.34</v>
      </c>
      <c r="R4" s="7" t="s">
        <v>154</v>
      </c>
    </row>
    <row r="5" spans="1:22" ht="15.75" thickBot="1" x14ac:dyDescent="0.3">
      <c r="A5">
        <v>2</v>
      </c>
      <c r="B5" s="27">
        <v>0.02</v>
      </c>
      <c r="C5" s="9">
        <f t="shared" si="0"/>
        <v>325208.68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325208.68</v>
      </c>
      <c r="R5" s="7" t="s">
        <v>155</v>
      </c>
    </row>
    <row r="6" spans="1:22" ht="15.75" thickBot="1" x14ac:dyDescent="0.3">
      <c r="A6">
        <v>3</v>
      </c>
      <c r="B6" s="27">
        <v>0.04</v>
      </c>
      <c r="C6" s="9">
        <f t="shared" si="0"/>
        <v>650417.36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650417.36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0.02</v>
      </c>
      <c r="C8" s="9">
        <f t="shared" si="0"/>
        <v>325208.68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325208.68</v>
      </c>
    </row>
    <row r="9" spans="1:22" ht="15.75" thickBot="1" x14ac:dyDescent="0.3">
      <c r="A9">
        <v>6</v>
      </c>
      <c r="B9" s="27">
        <v>0.03</v>
      </c>
      <c r="C9" s="9">
        <f t="shared" si="0"/>
        <v>487813.01999999996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487813.01999999996</v>
      </c>
    </row>
    <row r="10" spans="1:22" ht="15.75" thickBot="1" x14ac:dyDescent="0.3">
      <c r="A10">
        <v>7</v>
      </c>
      <c r="B10" s="27">
        <v>0.01</v>
      </c>
      <c r="C10" s="9">
        <f t="shared" si="0"/>
        <v>162604.34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162604.34</v>
      </c>
    </row>
    <row r="11" spans="1:22" ht="15.75" thickBot="1" x14ac:dyDescent="0.3">
      <c r="A11" s="1">
        <v>8</v>
      </c>
      <c r="B11" s="27">
        <v>0.03</v>
      </c>
      <c r="C11" s="9">
        <f t="shared" si="0"/>
        <v>487813.01999999996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487813.01999999996</v>
      </c>
    </row>
    <row r="12" spans="1:22" ht="15.75" thickBot="1" x14ac:dyDescent="0.3">
      <c r="A12">
        <v>9</v>
      </c>
      <c r="B12" s="27">
        <v>0.03</v>
      </c>
      <c r="C12" s="9">
        <f t="shared" si="0"/>
        <v>487813.01999999996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487813.01999999996</v>
      </c>
    </row>
    <row r="13" spans="1:22" ht="15.75" thickBot="1" x14ac:dyDescent="0.3">
      <c r="A13" s="1">
        <v>10</v>
      </c>
      <c r="B13" s="27">
        <v>0.1</v>
      </c>
      <c r="C13" s="9">
        <f t="shared" si="0"/>
        <v>1626043.4000000001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1626043.4000000001</v>
      </c>
    </row>
    <row r="14" spans="1:22" ht="15.75" thickBot="1" x14ac:dyDescent="0.3">
      <c r="A14" s="1">
        <v>11</v>
      </c>
      <c r="B14" s="27">
        <v>0.1</v>
      </c>
      <c r="C14" s="9">
        <f t="shared" si="0"/>
        <v>1626043.4000000001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1626043.4000000001</v>
      </c>
    </row>
    <row r="15" spans="1:22" ht="15.75" thickBot="1" x14ac:dyDescent="0.3">
      <c r="A15" s="1">
        <v>12</v>
      </c>
      <c r="B15" s="27">
        <v>0.06</v>
      </c>
      <c r="C15" s="9">
        <f t="shared" si="0"/>
        <v>975626.03999999992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975626.03999999992</v>
      </c>
    </row>
    <row r="16" spans="1:22" ht="15.75" thickBot="1" x14ac:dyDescent="0.3">
      <c r="A16" s="1">
        <v>13</v>
      </c>
      <c r="B16" s="27">
        <v>0.02</v>
      </c>
      <c r="C16" s="9">
        <f t="shared" si="0"/>
        <v>325208.68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325208.68</v>
      </c>
    </row>
    <row r="17" spans="1:21" ht="15.75" thickBot="1" x14ac:dyDescent="0.3">
      <c r="A17">
        <v>14</v>
      </c>
      <c r="B17" s="27">
        <v>0.04</v>
      </c>
      <c r="C17" s="9">
        <f t="shared" si="0"/>
        <v>650417.36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650417.36</v>
      </c>
    </row>
    <row r="18" spans="1:21" ht="15.75" thickBot="1" x14ac:dyDescent="0.3">
      <c r="A18">
        <v>15</v>
      </c>
      <c r="B18" s="27">
        <v>0.01</v>
      </c>
      <c r="C18" s="9">
        <f t="shared" si="0"/>
        <v>162604.34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162604.34</v>
      </c>
    </row>
    <row r="19" spans="1:21" ht="15.75" thickBot="1" x14ac:dyDescent="0.3">
      <c r="A19" s="1">
        <v>16</v>
      </c>
      <c r="B19" s="27">
        <v>0.14000000000000001</v>
      </c>
      <c r="C19" s="9">
        <f t="shared" si="0"/>
        <v>2276460.7600000002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2276460.7600000002</v>
      </c>
    </row>
    <row r="20" spans="1:21" ht="15.75" thickBot="1" x14ac:dyDescent="0.3">
      <c r="A20" s="1">
        <v>17</v>
      </c>
      <c r="B20" s="27">
        <v>0.06</v>
      </c>
      <c r="C20" s="9">
        <f t="shared" si="0"/>
        <v>975626.03999999992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975626.03999999992</v>
      </c>
    </row>
    <row r="21" spans="1:21" ht="15.75" thickBot="1" x14ac:dyDescent="0.3">
      <c r="A21" s="1">
        <v>18</v>
      </c>
      <c r="B21" s="27">
        <v>0.06</v>
      </c>
      <c r="C21" s="9">
        <f t="shared" si="0"/>
        <v>975626.03999999992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975626.03999999992</v>
      </c>
    </row>
    <row r="22" spans="1:21" ht="15.75" thickBot="1" x14ac:dyDescent="0.3">
      <c r="A22" s="1">
        <v>19</v>
      </c>
      <c r="B22" s="27">
        <v>0.1</v>
      </c>
      <c r="C22" s="9">
        <f t="shared" si="0"/>
        <v>1626043.4000000001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1626043.4000000001</v>
      </c>
    </row>
    <row r="23" spans="1:21" ht="15.75" thickBot="1" x14ac:dyDescent="0.3">
      <c r="A23" s="1">
        <v>20</v>
      </c>
      <c r="B23" s="27">
        <v>0.08</v>
      </c>
      <c r="C23" s="9">
        <f t="shared" si="0"/>
        <v>1300834.72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1300834.72</v>
      </c>
    </row>
    <row r="24" spans="1:21" ht="15.75" thickBot="1" x14ac:dyDescent="0.3">
      <c r="A24" s="1">
        <v>21</v>
      </c>
      <c r="B24" s="27">
        <v>0.01</v>
      </c>
      <c r="C24" s="9">
        <f t="shared" si="0"/>
        <v>162604.34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162604.34</v>
      </c>
    </row>
    <row r="25" spans="1:21" ht="15.75" thickBot="1" x14ac:dyDescent="0.3">
      <c r="A25" s="1">
        <v>22</v>
      </c>
      <c r="B25" s="27">
        <v>0.03</v>
      </c>
      <c r="C25" s="9">
        <f t="shared" si="0"/>
        <v>487813.01999999996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487813.01999999996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162604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162604, _, _, _, _,</v>
      </c>
      <c r="J35" t="str">
        <f t="shared" si="4"/>
        <v xml:space="preserve">  103680.863312, _, _, _, _,</v>
      </c>
      <c r="K35" t="str">
        <f t="shared" ref="K35:K62" si="6">"  "&amp;C35*0.637628^2&amp;", "&amp;D35&amp;", "&amp;E35&amp;", "&amp;F35&amp;", "&amp;G35&amp;","</f>
        <v xml:space="preserve">  66109.8215119039, _, _, _, _,</v>
      </c>
      <c r="L35" t="str">
        <f t="shared" ref="L35:L62" si="7">"  "&amp;C35*0.637628^3&amp;", "&amp;D35&amp;", "&amp;E35&amp;", "&amp;F35&amp;", "&amp;G35&amp;","</f>
        <v xml:space="preserve">  42153.4732709922, _, _, _, _,</v>
      </c>
      <c r="M35" t="str">
        <f t="shared" ref="M35:M62" si="8">"  "&amp;C35*0.637628^4&amp;", "&amp;D35&amp;", "&amp;E35&amp;", "&amp;F35&amp;", "&amp;G35&amp;","</f>
        <v xml:space="preserve">  26878.2348548363, _, _, _, _,</v>
      </c>
      <c r="N35" t="str">
        <f t="shared" ref="N35:N62" si="9">"  "&amp;C35*0.637628^5&amp;", "&amp;D35&amp;", "&amp;E35&amp;", "&amp;F35&amp;", "&amp;G35&amp;","</f>
        <v xml:space="preserve">  17138.3151340195, _, _, _, _,</v>
      </c>
      <c r="O35" t="str">
        <f t="shared" ref="O35:O62" si="10">"  "&amp;C35*0.637628^6&amp;", "&amp;D35&amp;", "&amp;E35&amp;", "&amp;F35&amp;", "&amp;G35&amp;","</f>
        <v xml:space="preserve">  10927.8696022746, _, _, _, _,</v>
      </c>
      <c r="P35" t="str">
        <f t="shared" ref="P35:P62" si="11">"  "&amp;C35*0.637628^7&amp;", "&amp;D35&amp;", "&amp;E35&amp;", "&amp;F35&amp;", "&amp;G35&amp;","</f>
        <v xml:space="preserve">  6967.91563875916, _, _, _, _,</v>
      </c>
      <c r="Q35" t="str">
        <f t="shared" ref="Q35:Q62" si="12">"  "&amp;C35*0.637628^8&amp;", "&amp;D35&amp;", "&amp;E35&amp;", "&amp;F35&amp;", "&amp;G35&amp;","</f>
        <v xml:space="preserve">  4442.93811291072, _, _, _, _,</v>
      </c>
      <c r="R35" t="str">
        <f t="shared" ref="R35:R62" si="13">"  "&amp;C35*0.637628^9&amp;", "&amp;D35&amp;", "&amp;E35&amp;", "&amp;F35&amp;", "&amp;G35&amp;","</f>
        <v xml:space="preserve">  2832.94174305904, _, _, _, _,</v>
      </c>
    </row>
    <row r="36" spans="1:18" x14ac:dyDescent="0.25">
      <c r="C36" s="15">
        <f t="shared" si="5"/>
        <v>325209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325209, _, _, _, _,</v>
      </c>
      <c r="J36" t="str">
        <f t="shared" si="4"/>
        <v xml:space="preserve">  207362.364252, _, _, _, _,</v>
      </c>
      <c r="K36" t="str">
        <f t="shared" si="6"/>
        <v xml:space="preserve">  132220.049593274, _, _, _, _,</v>
      </c>
      <c r="L36" t="str">
        <f t="shared" si="7"/>
        <v xml:space="preserve">  84307.2057820603, _, _, _, _,</v>
      </c>
      <c r="M36" t="str">
        <f t="shared" si="8"/>
        <v xml:space="preserve">  53756.6350084035, _, _, _, _,</v>
      </c>
      <c r="N36" t="str">
        <f t="shared" si="9"/>
        <v xml:space="preserve">  34276.7356671383, _, _, _, _,</v>
      </c>
      <c r="O36" t="str">
        <f t="shared" si="10"/>
        <v xml:space="preserve">  21855.8064099661, _, _, _, _,</v>
      </c>
      <c r="P36" t="str">
        <f t="shared" si="11"/>
        <v xml:space="preserve">  13935.8741295739, _, _, _, _,</v>
      </c>
      <c r="Q36" t="str">
        <f t="shared" si="12"/>
        <v xml:space="preserve">  8885.90354949191, _, _, _, _,</v>
      </c>
      <c r="R36" t="str">
        <f t="shared" si="13"/>
        <v xml:space="preserve">  5665.90090845543, _, _, _, _,</v>
      </c>
    </row>
    <row r="37" spans="1:18" x14ac:dyDescent="0.25">
      <c r="C37" s="15">
        <f t="shared" si="5"/>
        <v>650417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650417, _, _, _, _,</v>
      </c>
      <c r="J37" t="str">
        <f t="shared" si="4"/>
        <v xml:space="preserve">  414724.090876, _, _, _, _,</v>
      </c>
      <c r="K37" t="str">
        <f t="shared" si="6"/>
        <v xml:space="preserve">  264439.692617082, _, _, _, _,</v>
      </c>
      <c r="L37" t="str">
        <f t="shared" si="7"/>
        <v xml:space="preserve">  168614.152324045, _, _, _, _,</v>
      </c>
      <c r="M37" t="str">
        <f t="shared" si="8"/>
        <v xml:space="preserve">  107513.104718076, _, _, _, _,</v>
      </c>
      <c r="N37" t="str">
        <f t="shared" si="9"/>
        <v xml:space="preserve">  68553.3659351774, _, _, _, _,</v>
      </c>
      <c r="O37" t="str">
        <f t="shared" si="10"/>
        <v xml:space="preserve">  43711.5456145153, _, _, _, _,</v>
      </c>
      <c r="P37" t="str">
        <f t="shared" si="11"/>
        <v xml:space="preserve">  27871.7054070922, _, _, _, _,</v>
      </c>
      <c r="Q37" t="str">
        <f t="shared" si="12"/>
        <v xml:space="preserve">  17771.7797753134, _, _, _, _,</v>
      </c>
      <c r="R37" t="str">
        <f t="shared" si="13"/>
        <v xml:space="preserve">  11331.7843945735, _, _, _, _,</v>
      </c>
    </row>
    <row r="38" spans="1:18" x14ac:dyDescent="0.25">
      <c r="C38" s="15">
        <f t="shared" si="5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4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5"/>
        <v>325209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325209, _, _, _, _,</v>
      </c>
      <c r="J39" t="str">
        <f t="shared" si="4"/>
        <v xml:space="preserve">  207362.364252, _, _, _, _,</v>
      </c>
      <c r="K39" t="str">
        <f t="shared" si="6"/>
        <v xml:space="preserve">  132220.049593274, _, _, _, _,</v>
      </c>
      <c r="L39" t="str">
        <f t="shared" si="7"/>
        <v xml:space="preserve">  84307.2057820603, _, _, _, _,</v>
      </c>
      <c r="M39" t="str">
        <f t="shared" si="8"/>
        <v xml:space="preserve">  53756.6350084035, _, _, _, _,</v>
      </c>
      <c r="N39" t="str">
        <f t="shared" si="9"/>
        <v xml:space="preserve">  34276.7356671383, _, _, _, _,</v>
      </c>
      <c r="O39" t="str">
        <f t="shared" si="10"/>
        <v xml:space="preserve">  21855.8064099661, _, _, _, _,</v>
      </c>
      <c r="P39" t="str">
        <f t="shared" si="11"/>
        <v xml:space="preserve">  13935.8741295739, _, _, _, _,</v>
      </c>
      <c r="Q39" t="str">
        <f t="shared" si="12"/>
        <v xml:space="preserve">  8885.90354949191, _, _, _, _,</v>
      </c>
      <c r="R39" t="str">
        <f t="shared" si="13"/>
        <v xml:space="preserve">  5665.90090845543, _, _, _, _,</v>
      </c>
    </row>
    <row r="40" spans="1:18" x14ac:dyDescent="0.25">
      <c r="C40" s="15">
        <f t="shared" si="5"/>
        <v>487813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487813, _, _, _, _,</v>
      </c>
      <c r="J40" t="str">
        <f t="shared" si="4"/>
        <v xml:space="preserve">  311043.227564, _, _, _, _,</v>
      </c>
      <c r="K40" t="str">
        <f t="shared" si="6"/>
        <v xml:space="preserve">  198329.871105178, _, _, _, _,</v>
      </c>
      <c r="L40" t="str">
        <f t="shared" si="7"/>
        <v xml:space="preserve">  126460.679053053, _, _, _, _,</v>
      </c>
      <c r="M40" t="str">
        <f t="shared" si="8"/>
        <v xml:space="preserve">  80634.8698632398, _, _, _, _,</v>
      </c>
      <c r="N40" t="str">
        <f t="shared" si="9"/>
        <v xml:space="preserve">  51415.0508011579, _, _, _, _,</v>
      </c>
      <c r="O40" t="str">
        <f t="shared" si="10"/>
        <v xml:space="preserve">  32783.6760122407, _, _, _, _,</v>
      </c>
      <c r="P40" t="str">
        <f t="shared" si="11"/>
        <v xml:space="preserve">  20903.789768333, _, _, _, _,</v>
      </c>
      <c r="Q40" t="str">
        <f t="shared" si="12"/>
        <v xml:space="preserve">  13328.8416624026, _, _, _, _,</v>
      </c>
      <c r="R40" t="str">
        <f t="shared" si="13"/>
        <v xml:space="preserve">  8498.84265151447, _, _, _, _,</v>
      </c>
    </row>
    <row r="41" spans="1:18" x14ac:dyDescent="0.25">
      <c r="C41" s="15">
        <f t="shared" si="5"/>
        <v>162604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162604, _, _, _, _,</v>
      </c>
      <c r="J41" t="str">
        <f t="shared" si="4"/>
        <v xml:space="preserve">  103680.863312, _, _, _, _,</v>
      </c>
      <c r="K41" t="str">
        <f t="shared" si="6"/>
        <v xml:space="preserve">  66109.8215119039, _, _, _, _,</v>
      </c>
      <c r="L41" t="str">
        <f t="shared" si="7"/>
        <v xml:space="preserve">  42153.4732709922, _, _, _, _,</v>
      </c>
      <c r="M41" t="str">
        <f t="shared" si="8"/>
        <v xml:space="preserve">  26878.2348548363, _, _, _, _,</v>
      </c>
      <c r="N41" t="str">
        <f t="shared" si="9"/>
        <v xml:space="preserve">  17138.3151340195, _, _, _, _,</v>
      </c>
      <c r="O41" t="str">
        <f t="shared" si="10"/>
        <v xml:space="preserve">  10927.8696022746, _, _, _, _,</v>
      </c>
      <c r="P41" t="str">
        <f t="shared" si="11"/>
        <v xml:space="preserve">  6967.91563875916, _, _, _, _,</v>
      </c>
      <c r="Q41" t="str">
        <f t="shared" si="12"/>
        <v xml:space="preserve">  4442.93811291072, _, _, _, _,</v>
      </c>
      <c r="R41" t="str">
        <f t="shared" si="13"/>
        <v xml:space="preserve">  2832.94174305904, _, _, _, _,</v>
      </c>
    </row>
    <row r="42" spans="1:18" x14ac:dyDescent="0.25">
      <c r="C42" s="15">
        <f t="shared" si="5"/>
        <v>487813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487813, _, _, _, _,</v>
      </c>
      <c r="J42" t="str">
        <f t="shared" si="4"/>
        <v xml:space="preserve">  311043.227564, _, _, _, _,</v>
      </c>
      <c r="K42" t="str">
        <f t="shared" si="6"/>
        <v xml:space="preserve">  198329.871105178, _, _, _, _,</v>
      </c>
      <c r="L42" t="str">
        <f t="shared" si="7"/>
        <v xml:space="preserve">  126460.679053053, _, _, _, _,</v>
      </c>
      <c r="M42" t="str">
        <f t="shared" si="8"/>
        <v xml:space="preserve">  80634.8698632398, _, _, _, _,</v>
      </c>
      <c r="N42" t="str">
        <f t="shared" si="9"/>
        <v xml:space="preserve">  51415.0508011579, _, _, _, _,</v>
      </c>
      <c r="O42" t="str">
        <f t="shared" si="10"/>
        <v xml:space="preserve">  32783.6760122407, _, _, _, _,</v>
      </c>
      <c r="P42" t="str">
        <f t="shared" si="11"/>
        <v xml:space="preserve">  20903.789768333, _, _, _, _,</v>
      </c>
      <c r="Q42" t="str">
        <f t="shared" si="12"/>
        <v xml:space="preserve">  13328.8416624026, _, _, _, _,</v>
      </c>
      <c r="R42" t="str">
        <f t="shared" si="13"/>
        <v xml:space="preserve">  8498.84265151447, _, _, _, _,</v>
      </c>
    </row>
    <row r="43" spans="1:18" x14ac:dyDescent="0.25">
      <c r="C43" s="15">
        <f t="shared" si="5"/>
        <v>487813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487813, _, _, _, _,</v>
      </c>
      <c r="J43" t="str">
        <f t="shared" si="4"/>
        <v xml:space="preserve">  311043.227564, _, _, _, _,</v>
      </c>
      <c r="K43" t="str">
        <f t="shared" si="6"/>
        <v xml:space="preserve">  198329.871105178, _, _, _, _,</v>
      </c>
      <c r="L43" t="str">
        <f t="shared" si="7"/>
        <v xml:space="preserve">  126460.679053053, _, _, _, _,</v>
      </c>
      <c r="M43" t="str">
        <f t="shared" si="8"/>
        <v xml:space="preserve">  80634.8698632398, _, _, _, _,</v>
      </c>
      <c r="N43" t="str">
        <f t="shared" si="9"/>
        <v xml:space="preserve">  51415.0508011579, _, _, _, _,</v>
      </c>
      <c r="O43" t="str">
        <f t="shared" si="10"/>
        <v xml:space="preserve">  32783.6760122407, _, _, _, _,</v>
      </c>
      <c r="P43" t="str">
        <f t="shared" si="11"/>
        <v xml:space="preserve">  20903.789768333, _, _, _, _,</v>
      </c>
      <c r="Q43" t="str">
        <f t="shared" si="12"/>
        <v xml:space="preserve">  13328.8416624026, _, _, _, _,</v>
      </c>
      <c r="R43" t="str">
        <f t="shared" si="13"/>
        <v xml:space="preserve">  8498.84265151447, _, _, _, _,</v>
      </c>
    </row>
    <row r="44" spans="1:18" x14ac:dyDescent="0.25">
      <c r="C44" s="15">
        <f t="shared" si="5"/>
        <v>1626043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1626043, _, _, _, _,</v>
      </c>
      <c r="J44" t="str">
        <f t="shared" si="4"/>
        <v xml:space="preserve">  1036810.546004, _, _, _, _,</v>
      </c>
      <c r="K44" t="str">
        <f t="shared" si="6"/>
        <v xml:space="preserve">  661099.434827438, _, _, _, _,</v>
      </c>
      <c r="L44" t="str">
        <f t="shared" si="7"/>
        <v xml:space="preserve">  421535.51043015, _, _, _, _,</v>
      </c>
      <c r="M44" t="str">
        <f t="shared" si="8"/>
        <v xml:space="preserve">  268782.844444556, _, _, _, _,</v>
      </c>
      <c r="N44" t="str">
        <f t="shared" si="9"/>
        <v xml:space="preserve">  171383.467537493, _, _, _, _,</v>
      </c>
      <c r="O44" t="str">
        <f t="shared" si="10"/>
        <v xml:space="preserve">  109278.897638997, _, _, _, _,</v>
      </c>
      <c r="P44" t="str">
        <f t="shared" si="11"/>
        <v xml:space="preserve">  69679.2849437582, _, _, _, _,</v>
      </c>
      <c r="Q44" t="str">
        <f t="shared" si="12"/>
        <v xml:space="preserve">  44429.4631001186, _, _, _, _,</v>
      </c>
      <c r="R44" t="str">
        <f t="shared" si="13"/>
        <v xml:space="preserve">  28329.4696976024, _, _, _, _,</v>
      </c>
    </row>
    <row r="45" spans="1:18" x14ac:dyDescent="0.25">
      <c r="C45" s="15">
        <f t="shared" si="5"/>
        <v>1626043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1626043, _, _, _, _,</v>
      </c>
      <c r="J45" t="str">
        <f t="shared" si="4"/>
        <v xml:space="preserve">  1036810.546004, _, _, _, _,</v>
      </c>
      <c r="K45" t="str">
        <f t="shared" si="6"/>
        <v xml:space="preserve">  661099.434827438, _, _, _, _,</v>
      </c>
      <c r="L45" t="str">
        <f t="shared" si="7"/>
        <v xml:space="preserve">  421535.51043015, _, _, _, _,</v>
      </c>
      <c r="M45" t="str">
        <f t="shared" si="8"/>
        <v xml:space="preserve">  268782.844444556, _, _, _, _,</v>
      </c>
      <c r="N45" t="str">
        <f t="shared" si="9"/>
        <v xml:space="preserve">  171383.467537493, _, _, _, _,</v>
      </c>
      <c r="O45" t="str">
        <f t="shared" si="10"/>
        <v xml:space="preserve">  109278.897638997, _, _, _, _,</v>
      </c>
      <c r="P45" t="str">
        <f t="shared" si="11"/>
        <v xml:space="preserve">  69679.2849437582, _, _, _, _,</v>
      </c>
      <c r="Q45" t="str">
        <f t="shared" si="12"/>
        <v xml:space="preserve">  44429.4631001186, _, _, _, _,</v>
      </c>
      <c r="R45" t="str">
        <f t="shared" si="13"/>
        <v xml:space="preserve">  28329.4696976024, _, _, _, _,</v>
      </c>
    </row>
    <row r="46" spans="1:18" x14ac:dyDescent="0.25">
      <c r="C46" s="15">
        <f t="shared" si="5"/>
        <v>975626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975626, _, _, _, _,</v>
      </c>
      <c r="J46" t="str">
        <f t="shared" si="4"/>
        <v xml:space="preserve">  622086.455128, _, _, _, _,</v>
      </c>
      <c r="K46" t="str">
        <f t="shared" si="6"/>
        <v xml:space="preserve">  396659.742210356, _, _, _, _,</v>
      </c>
      <c r="L46" t="str">
        <f t="shared" si="7"/>
        <v xml:space="preserve">  252921.358106105, _, _, _, _,</v>
      </c>
      <c r="M46" t="str">
        <f t="shared" si="8"/>
        <v xml:space="preserve">  161269.73972648, _, _, _, _,</v>
      </c>
      <c r="N46" t="str">
        <f t="shared" si="9"/>
        <v xml:space="preserve">  102830.101602316, _, _, _, _,</v>
      </c>
      <c r="O46" t="str">
        <f t="shared" si="10"/>
        <v xml:space="preserve">  65567.3520244814, _, _, _, _,</v>
      </c>
      <c r="P46" t="str">
        <f t="shared" si="11"/>
        <v xml:space="preserve">  41807.579536666, _, _, _, _,</v>
      </c>
      <c r="Q46" t="str">
        <f t="shared" si="12"/>
        <v xml:space="preserve">  26657.6833248053, _, _, _, _,</v>
      </c>
      <c r="R46" t="str">
        <f t="shared" si="13"/>
        <v xml:space="preserve">  16997.6853030289, _, _, _, _,</v>
      </c>
    </row>
    <row r="47" spans="1:18" x14ac:dyDescent="0.25">
      <c r="C47" s="15">
        <f t="shared" si="5"/>
        <v>325209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325209, _, _, _, _,</v>
      </c>
      <c r="J47" t="str">
        <f t="shared" si="4"/>
        <v xml:space="preserve">  207362.364252, _, _, _, _,</v>
      </c>
      <c r="K47" t="str">
        <f t="shared" si="6"/>
        <v xml:space="preserve">  132220.049593274, _, _, _, _,</v>
      </c>
      <c r="L47" t="str">
        <f t="shared" si="7"/>
        <v xml:space="preserve">  84307.2057820603, _, _, _, _,</v>
      </c>
      <c r="M47" t="str">
        <f t="shared" si="8"/>
        <v xml:space="preserve">  53756.6350084035, _, _, _, _,</v>
      </c>
      <c r="N47" t="str">
        <f t="shared" si="9"/>
        <v xml:space="preserve">  34276.7356671383, _, _, _, _,</v>
      </c>
      <c r="O47" t="str">
        <f t="shared" si="10"/>
        <v xml:space="preserve">  21855.8064099661, _, _, _, _,</v>
      </c>
      <c r="P47" t="str">
        <f t="shared" si="11"/>
        <v xml:space="preserve">  13935.8741295739, _, _, _, _,</v>
      </c>
      <c r="Q47" t="str">
        <f t="shared" si="12"/>
        <v xml:space="preserve">  8885.90354949191, _, _, _, _,</v>
      </c>
      <c r="R47" t="str">
        <f t="shared" si="13"/>
        <v xml:space="preserve">  5665.90090845543, _, _, _, _,</v>
      </c>
    </row>
    <row r="48" spans="1:18" x14ac:dyDescent="0.25">
      <c r="C48" s="15">
        <f t="shared" si="5"/>
        <v>650417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650417, _, _, _, _,</v>
      </c>
      <c r="J48" t="str">
        <f t="shared" si="4"/>
        <v xml:space="preserve">  414724.090876, _, _, _, _,</v>
      </c>
      <c r="K48" t="str">
        <f t="shared" si="6"/>
        <v xml:space="preserve">  264439.692617082, _, _, _, _,</v>
      </c>
      <c r="L48" t="str">
        <f t="shared" si="7"/>
        <v xml:space="preserve">  168614.152324045, _, _, _, _,</v>
      </c>
      <c r="M48" t="str">
        <f t="shared" si="8"/>
        <v xml:space="preserve">  107513.104718076, _, _, _, _,</v>
      </c>
      <c r="N48" t="str">
        <f t="shared" si="9"/>
        <v xml:space="preserve">  68553.3659351774, _, _, _, _,</v>
      </c>
      <c r="O48" t="str">
        <f t="shared" si="10"/>
        <v xml:space="preserve">  43711.5456145153, _, _, _, _,</v>
      </c>
      <c r="P48" t="str">
        <f t="shared" si="11"/>
        <v xml:space="preserve">  27871.7054070922, _, _, _, _,</v>
      </c>
      <c r="Q48" t="str">
        <f t="shared" si="12"/>
        <v xml:space="preserve">  17771.7797753134, _, _, _, _,</v>
      </c>
      <c r="R48" t="str">
        <f t="shared" si="13"/>
        <v xml:space="preserve">  11331.7843945735, _, _, _, _,</v>
      </c>
    </row>
    <row r="49" spans="3:18" x14ac:dyDescent="0.25">
      <c r="C49" s="15">
        <f t="shared" si="5"/>
        <v>162604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162604, _, _, _, _,</v>
      </c>
      <c r="J49" t="str">
        <f t="shared" si="4"/>
        <v xml:space="preserve">  103680.863312, _, _, _, _,</v>
      </c>
      <c r="K49" t="str">
        <f t="shared" si="6"/>
        <v xml:space="preserve">  66109.8215119039, _, _, _, _,</v>
      </c>
      <c r="L49" t="str">
        <f t="shared" si="7"/>
        <v xml:space="preserve">  42153.4732709922, _, _, _, _,</v>
      </c>
      <c r="M49" t="str">
        <f t="shared" si="8"/>
        <v xml:space="preserve">  26878.2348548363, _, _, _, _,</v>
      </c>
      <c r="N49" t="str">
        <f t="shared" si="9"/>
        <v xml:space="preserve">  17138.3151340195, _, _, _, _,</v>
      </c>
      <c r="O49" t="str">
        <f t="shared" si="10"/>
        <v xml:space="preserve">  10927.8696022746, _, _, _, _,</v>
      </c>
      <c r="P49" t="str">
        <f t="shared" si="11"/>
        <v xml:space="preserve">  6967.91563875916, _, _, _, _,</v>
      </c>
      <c r="Q49" t="str">
        <f t="shared" si="12"/>
        <v xml:space="preserve">  4442.93811291072, _, _, _, _,</v>
      </c>
      <c r="R49" t="str">
        <f t="shared" si="13"/>
        <v xml:space="preserve">  2832.94174305904, _, _, _, _,</v>
      </c>
    </row>
    <row r="50" spans="3:18" x14ac:dyDescent="0.25">
      <c r="C50" s="15">
        <f t="shared" si="5"/>
        <v>2276461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2276461, _, _, _, _,</v>
      </c>
      <c r="J50" t="str">
        <f t="shared" si="4"/>
        <v xml:space="preserve">  1451535.274508, _, _, _, _,</v>
      </c>
      <c r="K50" t="str">
        <f t="shared" si="6"/>
        <v xml:space="preserve">  925539.534013987, _, _, _, _,</v>
      </c>
      <c r="L50" t="str">
        <f t="shared" si="7"/>
        <v xml:space="preserve">  590149.921994271, _, _, _, _,</v>
      </c>
      <c r="M50" t="str">
        <f t="shared" si="8"/>
        <v xml:space="preserve">  376296.114461363, _, _, _, _,</v>
      </c>
      <c r="N50" t="str">
        <f t="shared" si="9"/>
        <v xml:space="preserve">  239936.93887177, _, _, _, _,</v>
      </c>
      <c r="O50" t="str">
        <f t="shared" si="10"/>
        <v xml:space="preserve">  152990.510458929, _, _, _, _,</v>
      </c>
      <c r="P50" t="str">
        <f t="shared" si="11"/>
        <v xml:space="preserve">  97551.0332029059, _, _, _, _,</v>
      </c>
      <c r="Q50" t="str">
        <f t="shared" si="12"/>
        <v xml:space="preserve">  62201.2701991025, _, _, _, _,</v>
      </c>
      <c r="R50" t="str">
        <f t="shared" si="13"/>
        <v xml:space="preserve">  39661.2715145133, _, _, _, _,</v>
      </c>
    </row>
    <row r="51" spans="3:18" x14ac:dyDescent="0.25">
      <c r="C51" s="15">
        <f t="shared" si="5"/>
        <v>975626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975626, _, _, _, _,</v>
      </c>
      <c r="J51" t="str">
        <f t="shared" si="4"/>
        <v xml:space="preserve">  622086.455128, _, _, _, _,</v>
      </c>
      <c r="K51" t="str">
        <f t="shared" si="6"/>
        <v xml:space="preserve">  396659.742210356, _, _, _, _,</v>
      </c>
      <c r="L51" t="str">
        <f t="shared" si="7"/>
        <v xml:space="preserve">  252921.358106105, _, _, _, _,</v>
      </c>
      <c r="M51" t="str">
        <f t="shared" si="8"/>
        <v xml:space="preserve">  161269.73972648, _, _, _, _,</v>
      </c>
      <c r="N51" t="str">
        <f t="shared" si="9"/>
        <v xml:space="preserve">  102830.101602316, _, _, _, _,</v>
      </c>
      <c r="O51" t="str">
        <f t="shared" si="10"/>
        <v xml:space="preserve">  65567.3520244814, _, _, _, _,</v>
      </c>
      <c r="P51" t="str">
        <f t="shared" si="11"/>
        <v xml:space="preserve">  41807.579536666, _, _, _, _,</v>
      </c>
      <c r="Q51" t="str">
        <f t="shared" si="12"/>
        <v xml:space="preserve">  26657.6833248053, _, _, _, _,</v>
      </c>
      <c r="R51" t="str">
        <f t="shared" si="13"/>
        <v xml:space="preserve">  16997.6853030289, _, _, _, _,</v>
      </c>
    </row>
    <row r="52" spans="3:18" x14ac:dyDescent="0.25">
      <c r="C52" s="15">
        <f t="shared" si="5"/>
        <v>975626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975626, _, _, _, _,</v>
      </c>
      <c r="J52" t="str">
        <f t="shared" si="4"/>
        <v xml:space="preserve">  622086.455128, _, _, _, _,</v>
      </c>
      <c r="K52" t="str">
        <f t="shared" si="6"/>
        <v xml:space="preserve">  396659.742210356, _, _, _, _,</v>
      </c>
      <c r="L52" t="str">
        <f t="shared" si="7"/>
        <v xml:space="preserve">  252921.358106105, _, _, _, _,</v>
      </c>
      <c r="M52" t="str">
        <f t="shared" si="8"/>
        <v xml:space="preserve">  161269.73972648, _, _, _, _,</v>
      </c>
      <c r="N52" t="str">
        <f t="shared" si="9"/>
        <v xml:space="preserve">  102830.101602316, _, _, _, _,</v>
      </c>
      <c r="O52" t="str">
        <f t="shared" si="10"/>
        <v xml:space="preserve">  65567.3520244814, _, _, _, _,</v>
      </c>
      <c r="P52" t="str">
        <f t="shared" si="11"/>
        <v xml:space="preserve">  41807.579536666, _, _, _, _,</v>
      </c>
      <c r="Q52" t="str">
        <f t="shared" si="12"/>
        <v xml:space="preserve">  26657.6833248053, _, _, _, _,</v>
      </c>
      <c r="R52" t="str">
        <f t="shared" si="13"/>
        <v xml:space="preserve">  16997.6853030289, _, _, _, _,</v>
      </c>
    </row>
    <row r="53" spans="3:18" x14ac:dyDescent="0.25">
      <c r="C53" s="15">
        <f t="shared" si="5"/>
        <v>1626043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1626043, _, _, _, _,</v>
      </c>
      <c r="J53" t="str">
        <f t="shared" si="4"/>
        <v xml:space="preserve">  1036810.546004, _, _, _, _,</v>
      </c>
      <c r="K53" t="str">
        <f t="shared" si="6"/>
        <v xml:space="preserve">  661099.434827438, _, _, _, _,</v>
      </c>
      <c r="L53" t="str">
        <f t="shared" si="7"/>
        <v xml:space="preserve">  421535.51043015, _, _, _, _,</v>
      </c>
      <c r="M53" t="str">
        <f t="shared" si="8"/>
        <v xml:space="preserve">  268782.844444556, _, _, _, _,</v>
      </c>
      <c r="N53" t="str">
        <f t="shared" si="9"/>
        <v xml:space="preserve">  171383.467537493, _, _, _, _,</v>
      </c>
      <c r="O53" t="str">
        <f t="shared" si="10"/>
        <v xml:space="preserve">  109278.897638997, _, _, _, _,</v>
      </c>
      <c r="P53" t="str">
        <f t="shared" si="11"/>
        <v xml:space="preserve">  69679.2849437582, _, _, _, _,</v>
      </c>
      <c r="Q53" t="str">
        <f t="shared" si="12"/>
        <v xml:space="preserve">  44429.4631001186, _, _, _, _,</v>
      </c>
      <c r="R53" t="str">
        <f t="shared" si="13"/>
        <v xml:space="preserve">  28329.4696976024, _, _, _, _,</v>
      </c>
    </row>
    <row r="54" spans="3:18" x14ac:dyDescent="0.25">
      <c r="C54" s="15">
        <f t="shared" si="5"/>
        <v>1300835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1300835, _, _, _, _,</v>
      </c>
      <c r="J54" t="str">
        <f t="shared" si="4"/>
        <v xml:space="preserve">  829448.81938, _, _, _, _,</v>
      </c>
      <c r="K54" t="str">
        <f t="shared" si="6"/>
        <v xml:space="preserve">  528879.791803631, _, _, _, _,</v>
      </c>
      <c r="L54" t="str">
        <f t="shared" si="7"/>
        <v xml:space="preserve">  337228.563888165, _, _, _, _,</v>
      </c>
      <c r="M54" t="str">
        <f t="shared" si="8"/>
        <v xml:space="preserve">  215026.374734883, _, _, _, _,</v>
      </c>
      <c r="N54" t="str">
        <f t="shared" si="9"/>
        <v xml:space="preserve">  137106.837269454, _, _, _, _,</v>
      </c>
      <c r="O54" t="str">
        <f t="shared" si="10"/>
        <v xml:space="preserve">  87423.1584344475, _, _, _, _,</v>
      </c>
      <c r="P54" t="str">
        <f t="shared" si="11"/>
        <v xml:space="preserve">  55743.4536662399, _, _, _, _,</v>
      </c>
      <c r="Q54" t="str">
        <f t="shared" si="12"/>
        <v xml:space="preserve">  35543.5868742972, _, _, _, _,</v>
      </c>
      <c r="R54" t="str">
        <f t="shared" si="13"/>
        <v xml:space="preserve">  22663.5862114844, _, _, _, _,</v>
      </c>
    </row>
    <row r="55" spans="3:18" x14ac:dyDescent="0.25">
      <c r="C55" s="15">
        <f t="shared" si="5"/>
        <v>162604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162604, _, _, _, _,</v>
      </c>
      <c r="J55" t="str">
        <f t="shared" si="4"/>
        <v xml:space="preserve">  103680.863312, _, _, _, _,</v>
      </c>
      <c r="K55" t="str">
        <f t="shared" si="6"/>
        <v xml:space="preserve">  66109.8215119039, _, _, _, _,</v>
      </c>
      <c r="L55" t="str">
        <f t="shared" si="7"/>
        <v xml:space="preserve">  42153.4732709922, _, _, _, _,</v>
      </c>
      <c r="M55" t="str">
        <f t="shared" si="8"/>
        <v xml:space="preserve">  26878.2348548363, _, _, _, _,</v>
      </c>
      <c r="N55" t="str">
        <f t="shared" si="9"/>
        <v xml:space="preserve">  17138.3151340195, _, _, _, _,</v>
      </c>
      <c r="O55" t="str">
        <f t="shared" si="10"/>
        <v xml:space="preserve">  10927.8696022746, _, _, _, _,</v>
      </c>
      <c r="P55" t="str">
        <f t="shared" si="11"/>
        <v xml:space="preserve">  6967.91563875916, _, _, _, _,</v>
      </c>
      <c r="Q55" t="str">
        <f t="shared" si="12"/>
        <v xml:space="preserve">  4442.93811291072, _, _, _, _,</v>
      </c>
      <c r="R55" t="str">
        <f t="shared" si="13"/>
        <v xml:space="preserve">  2832.94174305904, _, _, _, _,</v>
      </c>
    </row>
    <row r="56" spans="3:18" x14ac:dyDescent="0.25">
      <c r="C56" s="15">
        <f t="shared" si="5"/>
        <v>487813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487813, _, _, _, _,</v>
      </c>
      <c r="J56" t="str">
        <f t="shared" si="4"/>
        <v xml:space="preserve">  311043.227564, _, _, _, _,</v>
      </c>
      <c r="K56" t="str">
        <f t="shared" si="6"/>
        <v xml:space="preserve">  198329.871105178, _, _, _, _,</v>
      </c>
      <c r="L56" t="str">
        <f t="shared" si="7"/>
        <v xml:space="preserve">  126460.679053053, _, _, _, _,</v>
      </c>
      <c r="M56" t="str">
        <f t="shared" si="8"/>
        <v xml:space="preserve">  80634.8698632398, _, _, _, _,</v>
      </c>
      <c r="N56" t="str">
        <f t="shared" si="9"/>
        <v xml:space="preserve">  51415.0508011579, _, _, _, _,</v>
      </c>
      <c r="O56" t="str">
        <f t="shared" si="10"/>
        <v xml:space="preserve">  32783.6760122407, _, _, _, _,</v>
      </c>
      <c r="P56" t="str">
        <f t="shared" si="11"/>
        <v xml:space="preserve">  20903.789768333, _, _, _, _,</v>
      </c>
      <c r="Q56" t="str">
        <f t="shared" si="12"/>
        <v xml:space="preserve">  13328.8416624026, _, _, _, _,</v>
      </c>
      <c r="R56" t="str">
        <f t="shared" si="13"/>
        <v xml:space="preserve">  8498.84265151447,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0.01</v>
      </c>
      <c r="D66" s="27">
        <v>0.02</v>
      </c>
      <c r="E66" s="27">
        <v>0.04</v>
      </c>
      <c r="F66" s="27">
        <v>0</v>
      </c>
      <c r="G66" s="27">
        <v>0.02</v>
      </c>
      <c r="H66" s="27">
        <v>0.03</v>
      </c>
      <c r="I66" s="27">
        <v>0.01</v>
      </c>
      <c r="J66" s="27">
        <v>0.03</v>
      </c>
      <c r="K66" s="27">
        <v>0.03</v>
      </c>
      <c r="L66" s="27">
        <v>0.1</v>
      </c>
      <c r="M66" s="27">
        <v>0.1</v>
      </c>
      <c r="N66" s="27">
        <v>0.06</v>
      </c>
      <c r="O66" s="27">
        <v>0.02</v>
      </c>
      <c r="P66" s="27">
        <v>0.04</v>
      </c>
      <c r="Q66" s="27">
        <v>0.01</v>
      </c>
      <c r="R66" s="27">
        <v>0.14000000000000001</v>
      </c>
      <c r="S66" s="27">
        <v>0.06</v>
      </c>
      <c r="T66" s="27">
        <v>0.06</v>
      </c>
      <c r="U66" s="27">
        <v>0.1</v>
      </c>
      <c r="V66" s="27">
        <v>0.08</v>
      </c>
      <c r="W66" s="27">
        <v>0.01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</v>
      </c>
      <c r="D67" s="15">
        <v>0.01</v>
      </c>
      <c r="E67" s="15">
        <v>0.02</v>
      </c>
      <c r="F67" s="15">
        <v>0</v>
      </c>
      <c r="G67" s="15">
        <v>0.01</v>
      </c>
      <c r="H67" s="15">
        <v>0.03</v>
      </c>
      <c r="I67" s="15">
        <v>0.01</v>
      </c>
      <c r="J67" s="15">
        <v>0.03</v>
      </c>
      <c r="K67" s="15">
        <v>0.03</v>
      </c>
      <c r="L67" s="15">
        <v>0.11</v>
      </c>
      <c r="M67" s="15">
        <v>0.12</v>
      </c>
      <c r="N67" s="15">
        <v>7.0000000000000007E-2</v>
      </c>
      <c r="O67" s="15">
        <v>0.02</v>
      </c>
      <c r="P67" s="15">
        <v>0.04</v>
      </c>
      <c r="Q67" s="15">
        <v>0.01</v>
      </c>
      <c r="R67" s="15">
        <v>0.15</v>
      </c>
      <c r="S67" s="15">
        <v>0.06</v>
      </c>
      <c r="T67" s="15">
        <v>0.06</v>
      </c>
      <c r="U67" s="15">
        <v>0.1</v>
      </c>
      <c r="V67" s="15">
        <v>0.08</v>
      </c>
      <c r="W67" s="15">
        <v>0.01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0.01</v>
      </c>
      <c r="F68" s="29">
        <v>0</v>
      </c>
      <c r="G68" s="29">
        <v>0</v>
      </c>
      <c r="H68" s="29">
        <v>0.03</v>
      </c>
      <c r="I68" s="29">
        <v>0.01</v>
      </c>
      <c r="J68" s="29">
        <v>0.03</v>
      </c>
      <c r="K68" s="29">
        <v>0.02</v>
      </c>
      <c r="L68" s="29">
        <v>0.13</v>
      </c>
      <c r="M68" s="29">
        <v>0.14000000000000001</v>
      </c>
      <c r="N68" s="29">
        <v>7.0000000000000007E-2</v>
      </c>
      <c r="O68" s="29">
        <v>0.01</v>
      </c>
      <c r="P68" s="29">
        <v>0.04</v>
      </c>
      <c r="Q68" s="29">
        <v>0.01</v>
      </c>
      <c r="R68" s="29">
        <v>0.16</v>
      </c>
      <c r="S68" s="29">
        <v>0.06</v>
      </c>
      <c r="T68" s="29">
        <v>0.06</v>
      </c>
      <c r="U68" s="29">
        <v>0.1</v>
      </c>
      <c r="V68" s="29">
        <v>0.09</v>
      </c>
      <c r="W68" s="29">
        <v>0.01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0.01</v>
      </c>
      <c r="E69" s="15">
        <v>0.02</v>
      </c>
      <c r="F69" s="15">
        <v>0</v>
      </c>
      <c r="G69" s="15">
        <v>0.01</v>
      </c>
      <c r="H69" s="15">
        <v>0.03</v>
      </c>
      <c r="I69" s="15">
        <v>0.01</v>
      </c>
      <c r="J69" s="15">
        <v>0.03</v>
      </c>
      <c r="K69" s="15">
        <v>0.03</v>
      </c>
      <c r="L69" s="15">
        <v>0.11</v>
      </c>
      <c r="M69" s="15">
        <v>0.12</v>
      </c>
      <c r="N69" s="15">
        <v>7.0000000000000007E-2</v>
      </c>
      <c r="O69" s="15">
        <v>0.02</v>
      </c>
      <c r="P69" s="15">
        <v>0.04</v>
      </c>
      <c r="Q69" s="15">
        <v>0.01</v>
      </c>
      <c r="R69" s="15">
        <v>0.15</v>
      </c>
      <c r="S69" s="15">
        <v>0.06</v>
      </c>
      <c r="T69" s="15">
        <v>0.06</v>
      </c>
      <c r="U69" s="15">
        <v>0.1</v>
      </c>
      <c r="V69" s="15">
        <v>0.08</v>
      </c>
      <c r="W69" s="15">
        <v>0.01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3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189877435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</v>
      </c>
      <c r="C8" s="9">
        <f t="shared" si="0"/>
        <v>0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0</v>
      </c>
    </row>
    <row r="9" spans="1:22" ht="15.75" thickBot="1" x14ac:dyDescent="0.3">
      <c r="A9">
        <v>6</v>
      </c>
      <c r="B9" s="27">
        <v>0</v>
      </c>
      <c r="C9" s="9">
        <f t="shared" si="0"/>
        <v>0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0</v>
      </c>
    </row>
    <row r="10" spans="1:22" ht="15.75" thickBot="1" x14ac:dyDescent="0.3">
      <c r="A10">
        <v>7</v>
      </c>
      <c r="B10" s="27">
        <v>0</v>
      </c>
      <c r="C10" s="9">
        <f t="shared" si="0"/>
        <v>0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0</v>
      </c>
    </row>
    <row r="11" spans="1:22" ht="15.75" thickBot="1" x14ac:dyDescent="0.3">
      <c r="A11" s="1">
        <v>8</v>
      </c>
      <c r="B11" s="27">
        <v>0.09</v>
      </c>
      <c r="C11" s="9">
        <f t="shared" si="0"/>
        <v>17088969.149999999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17088969.149999999</v>
      </c>
    </row>
    <row r="12" spans="1:22" ht="15.75" thickBot="1" x14ac:dyDescent="0.3">
      <c r="A12">
        <v>9</v>
      </c>
      <c r="B12" s="27">
        <v>0.02</v>
      </c>
      <c r="C12" s="9">
        <f t="shared" si="0"/>
        <v>3797548.7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3797548.7</v>
      </c>
    </row>
    <row r="13" spans="1:22" ht="15.75" thickBot="1" x14ac:dyDescent="0.3">
      <c r="A13" s="1">
        <v>10</v>
      </c>
      <c r="B13" s="27">
        <v>0.08</v>
      </c>
      <c r="C13" s="9">
        <f t="shared" si="0"/>
        <v>15190194.800000001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15190194.800000001</v>
      </c>
    </row>
    <row r="14" spans="1:22" ht="15.75" thickBot="1" x14ac:dyDescent="0.3">
      <c r="A14" s="1">
        <v>11</v>
      </c>
      <c r="B14" s="27">
        <v>0.06</v>
      </c>
      <c r="C14" s="9">
        <f t="shared" si="0"/>
        <v>11392646.1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11392646.1</v>
      </c>
    </row>
    <row r="15" spans="1:22" ht="15.75" thickBot="1" x14ac:dyDescent="0.3">
      <c r="A15" s="1">
        <v>12</v>
      </c>
      <c r="B15" s="27">
        <v>0.13</v>
      </c>
      <c r="C15" s="9">
        <f t="shared" si="0"/>
        <v>24684066.550000001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24684066.550000001</v>
      </c>
    </row>
    <row r="16" spans="1:22" ht="15.75" thickBot="1" x14ac:dyDescent="0.3">
      <c r="A16" s="1">
        <v>13</v>
      </c>
      <c r="B16" s="27">
        <v>0.13</v>
      </c>
      <c r="C16" s="9">
        <f t="shared" si="0"/>
        <v>24684066.550000001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24684066.550000001</v>
      </c>
    </row>
    <row r="17" spans="1:21" ht="15.75" thickBot="1" x14ac:dyDescent="0.3">
      <c r="A17">
        <v>14</v>
      </c>
      <c r="B17" s="27">
        <v>0.08</v>
      </c>
      <c r="C17" s="9">
        <f t="shared" si="0"/>
        <v>15190194.800000001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15190194.800000001</v>
      </c>
    </row>
    <row r="18" spans="1:21" ht="15.75" thickBot="1" x14ac:dyDescent="0.3">
      <c r="A18">
        <v>15</v>
      </c>
      <c r="B18" s="27">
        <v>0.17</v>
      </c>
      <c r="C18" s="9">
        <f t="shared" si="0"/>
        <v>32279163.950000003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32279163.950000003</v>
      </c>
    </row>
    <row r="19" spans="1:21" ht="15.75" thickBot="1" x14ac:dyDescent="0.3">
      <c r="A19" s="1">
        <v>16</v>
      </c>
      <c r="B19" s="27">
        <v>0.04</v>
      </c>
      <c r="C19" s="9">
        <f t="shared" si="0"/>
        <v>7595097.4000000004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7595097.4000000004</v>
      </c>
    </row>
    <row r="20" spans="1:21" ht="15.75" thickBot="1" x14ac:dyDescent="0.3">
      <c r="A20" s="1">
        <v>17</v>
      </c>
      <c r="B20" s="27">
        <v>0.02</v>
      </c>
      <c r="C20" s="9">
        <f t="shared" si="0"/>
        <v>3797548.7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3797548.7</v>
      </c>
    </row>
    <row r="21" spans="1:21" ht="15.75" thickBot="1" x14ac:dyDescent="0.3">
      <c r="A21" s="1">
        <v>18</v>
      </c>
      <c r="B21" s="27">
        <v>0.03</v>
      </c>
      <c r="C21" s="9">
        <f t="shared" si="0"/>
        <v>5696323.0499999998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5696323.0499999998</v>
      </c>
    </row>
    <row r="22" spans="1:21" ht="15.75" thickBot="1" x14ac:dyDescent="0.3">
      <c r="A22" s="1">
        <v>19</v>
      </c>
      <c r="B22" s="27">
        <v>0.02</v>
      </c>
      <c r="C22" s="9">
        <f t="shared" si="0"/>
        <v>3797548.7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3797548.7</v>
      </c>
    </row>
    <row r="23" spans="1:21" ht="15.75" thickBot="1" x14ac:dyDescent="0.3">
      <c r="A23" s="1">
        <v>20</v>
      </c>
      <c r="B23" s="27">
        <v>0.03</v>
      </c>
      <c r="C23" s="9">
        <f t="shared" si="0"/>
        <v>5696323.0499999998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5696323.0499999998</v>
      </c>
    </row>
    <row r="24" spans="1:21" ht="15.75" thickBot="1" x14ac:dyDescent="0.3">
      <c r="A24" s="1">
        <v>21</v>
      </c>
      <c r="B24" s="27">
        <v>7.0000000000000007E-2</v>
      </c>
      <c r="C24" s="9">
        <f t="shared" si="0"/>
        <v>13291420.450000001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13291420.450000001</v>
      </c>
    </row>
    <row r="25" spans="1:21" ht="15.75" thickBot="1" x14ac:dyDescent="0.3">
      <c r="A25" s="1">
        <v>22</v>
      </c>
      <c r="B25" s="27">
        <v>0.03</v>
      </c>
      <c r="C25" s="9">
        <f t="shared" si="0"/>
        <v>5696323.0499999998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5696323.0499999998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4"/>
        <v>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4"/>
        <v>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0, _, _, _, _,</v>
      </c>
      <c r="J41" t="str">
        <f t="shared" si="5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4"/>
        <v>17088969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17088969, _, _, _, _,</v>
      </c>
      <c r="J42" t="str">
        <f t="shared" si="5"/>
        <v xml:space="preserve">  10896405, _, _, _, _,</v>
      </c>
      <c r="K42" t="str">
        <f t="shared" si="6"/>
        <v xml:space="preserve">  6947853, _, _, _, _,</v>
      </c>
      <c r="L42" t="str">
        <f t="shared" si="7"/>
        <v xml:space="preserve">  4430146, _, _, _, _,</v>
      </c>
      <c r="M42" t="str">
        <f t="shared" si="8"/>
        <v xml:space="preserve">  2824785, _, _, _, _,</v>
      </c>
      <c r="N42" t="str">
        <f t="shared" si="9"/>
        <v xml:space="preserve">  1801162, _, _, _, _,</v>
      </c>
      <c r="O42" t="str">
        <f t="shared" si="10"/>
        <v xml:space="preserve">  1148471, _, _, _, _,</v>
      </c>
      <c r="P42" t="str">
        <f t="shared" si="11"/>
        <v xml:space="preserve">  732297, _, _, _, _,</v>
      </c>
      <c r="Q42" t="str">
        <f t="shared" si="12"/>
        <v xml:space="preserve">  466933, _, _, _, _,</v>
      </c>
      <c r="R42" t="str">
        <f t="shared" si="13"/>
        <v xml:space="preserve">  297730, _, _, _, _,</v>
      </c>
    </row>
    <row r="43" spans="1:18" x14ac:dyDescent="0.25">
      <c r="C43" s="15">
        <f t="shared" si="4"/>
        <v>3797549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3797549, _, _, _, _,</v>
      </c>
      <c r="J43" t="str">
        <f t="shared" si="5"/>
        <v xml:space="preserve">  2421424, _, _, _, _,</v>
      </c>
      <c r="K43" t="str">
        <f t="shared" si="6"/>
        <v xml:space="preserve">  1543967, _, _, _, _,</v>
      </c>
      <c r="L43" t="str">
        <f t="shared" si="7"/>
        <v xml:space="preserve">  984477, _, _, _, _,</v>
      </c>
      <c r="M43" t="str">
        <f t="shared" si="8"/>
        <v xml:space="preserve">  627730, _, _, _, _,</v>
      </c>
      <c r="N43" t="str">
        <f t="shared" si="9"/>
        <v xml:space="preserve">  400258, _, _, _, _,</v>
      </c>
      <c r="O43" t="str">
        <f t="shared" si="10"/>
        <v xml:space="preserve">  255216, _, _, _, _,</v>
      </c>
      <c r="P43" t="str">
        <f t="shared" si="11"/>
        <v xml:space="preserve">  162733, _, _, _, _,</v>
      </c>
      <c r="Q43" t="str">
        <f t="shared" si="12"/>
        <v xml:space="preserve">  103763, _, _, _, _,</v>
      </c>
      <c r="R43" t="str">
        <f t="shared" si="13"/>
        <v xml:space="preserve">  66162, _, _, _, _,</v>
      </c>
    </row>
    <row r="44" spans="1:18" x14ac:dyDescent="0.25">
      <c r="C44" s="15">
        <f t="shared" si="4"/>
        <v>15190195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15190195, _, _, _, _,</v>
      </c>
      <c r="J44" t="str">
        <f t="shared" si="5"/>
        <v xml:space="preserve">  9685694, _, _, _, _,</v>
      </c>
      <c r="K44" t="str">
        <f t="shared" si="6"/>
        <v xml:space="preserve">  6175869, _, _, _, _,</v>
      </c>
      <c r="L44" t="str">
        <f t="shared" si="7"/>
        <v xml:space="preserve">  3937907, _, _, _, _,</v>
      </c>
      <c r="M44" t="str">
        <f t="shared" si="8"/>
        <v xml:space="preserve">  2510920, _, _, _, _,</v>
      </c>
      <c r="N44" t="str">
        <f t="shared" si="9"/>
        <v xml:space="preserve">  1601033, _, _, _, _,</v>
      </c>
      <c r="O44" t="str">
        <f t="shared" si="10"/>
        <v xml:space="preserve">  1020863, _, _, _, _,</v>
      </c>
      <c r="P44" t="str">
        <f t="shared" si="11"/>
        <v xml:space="preserve">  650931, _, _, _, _,</v>
      </c>
      <c r="Q44" t="str">
        <f t="shared" si="12"/>
        <v xml:space="preserve">  415052, _, _, _, _,</v>
      </c>
      <c r="R44" t="str">
        <f t="shared" si="13"/>
        <v xml:space="preserve">  264649, _, _, _, _,</v>
      </c>
    </row>
    <row r="45" spans="1:18" x14ac:dyDescent="0.25">
      <c r="C45" s="15">
        <f t="shared" si="4"/>
        <v>11392646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11392646, _, _, _, _,</v>
      </c>
      <c r="J45" t="str">
        <f t="shared" si="5"/>
        <v xml:space="preserve">  7264270, _, _, _, _,</v>
      </c>
      <c r="K45" t="str">
        <f t="shared" si="6"/>
        <v xml:space="preserve">  4631902, _, _, _, _,</v>
      </c>
      <c r="L45" t="str">
        <f t="shared" si="7"/>
        <v xml:space="preserve">  2953430, _, _, _, _,</v>
      </c>
      <c r="M45" t="str">
        <f t="shared" si="8"/>
        <v xml:space="preserve">  1883190, _, _, _, _,</v>
      </c>
      <c r="N45" t="str">
        <f t="shared" si="9"/>
        <v xml:space="preserve">  1200775, _, _, _, _,</v>
      </c>
      <c r="O45" t="str">
        <f t="shared" si="10"/>
        <v xml:space="preserve">  765648, _, _, _, _,</v>
      </c>
      <c r="P45" t="str">
        <f t="shared" si="11"/>
        <v xml:space="preserve">  488198, _, _, _, _,</v>
      </c>
      <c r="Q45" t="str">
        <f t="shared" si="12"/>
        <v xml:space="preserve">  311289, _, _, _, _,</v>
      </c>
      <c r="R45" t="str">
        <f t="shared" si="13"/>
        <v xml:space="preserve">  198487, _, _, _, _,</v>
      </c>
    </row>
    <row r="46" spans="1:18" x14ac:dyDescent="0.25">
      <c r="C46" s="15">
        <f t="shared" si="4"/>
        <v>24684067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24684067, _, _, _, _,</v>
      </c>
      <c r="J46" t="str">
        <f t="shared" si="5"/>
        <v xml:space="preserve">  15739252, _, _, _, _,</v>
      </c>
      <c r="K46" t="str">
        <f t="shared" si="6"/>
        <v xml:space="preserve">  10035788, _, _, _, _,</v>
      </c>
      <c r="L46" t="str">
        <f t="shared" si="7"/>
        <v xml:space="preserve">  6399099, _, _, _, _,</v>
      </c>
      <c r="M46" t="str">
        <f t="shared" si="8"/>
        <v xml:space="preserve">  4080245, _, _, _, _,</v>
      </c>
      <c r="N46" t="str">
        <f t="shared" si="9"/>
        <v xml:space="preserve">  2601678, _, _, _, _,</v>
      </c>
      <c r="O46" t="str">
        <f t="shared" si="10"/>
        <v xml:space="preserve">  1658903, _, _, _, _,</v>
      </c>
      <c r="P46" t="str">
        <f t="shared" si="11"/>
        <v xml:space="preserve">  1057763, _, _, _, _,</v>
      </c>
      <c r="Q46" t="str">
        <f t="shared" si="12"/>
        <v xml:space="preserve">  674459, _, _, _, _,</v>
      </c>
      <c r="R46" t="str">
        <f t="shared" si="13"/>
        <v xml:space="preserve">  430054, _, _, _, _,</v>
      </c>
    </row>
    <row r="47" spans="1:18" x14ac:dyDescent="0.25">
      <c r="C47" s="15">
        <f t="shared" si="4"/>
        <v>24684067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24684067, _, _, _, _,</v>
      </c>
      <c r="J47" t="str">
        <f t="shared" si="5"/>
        <v xml:space="preserve">  15739252, _, _, _, _,</v>
      </c>
      <c r="K47" t="str">
        <f t="shared" si="6"/>
        <v xml:space="preserve">  10035788, _, _, _, _,</v>
      </c>
      <c r="L47" t="str">
        <f t="shared" si="7"/>
        <v xml:space="preserve">  6399099, _, _, _, _,</v>
      </c>
      <c r="M47" t="str">
        <f t="shared" si="8"/>
        <v xml:space="preserve">  4080245, _, _, _, _,</v>
      </c>
      <c r="N47" t="str">
        <f t="shared" si="9"/>
        <v xml:space="preserve">  2601678, _, _, _, _,</v>
      </c>
      <c r="O47" t="str">
        <f t="shared" si="10"/>
        <v xml:space="preserve">  1658903, _, _, _, _,</v>
      </c>
      <c r="P47" t="str">
        <f t="shared" si="11"/>
        <v xml:space="preserve">  1057763, _, _, _, _,</v>
      </c>
      <c r="Q47" t="str">
        <f t="shared" si="12"/>
        <v xml:space="preserve">  674459, _, _, _, _,</v>
      </c>
      <c r="R47" t="str">
        <f t="shared" si="13"/>
        <v xml:space="preserve">  430054, _, _, _, _,</v>
      </c>
    </row>
    <row r="48" spans="1:18" x14ac:dyDescent="0.25">
      <c r="C48" s="15">
        <f t="shared" si="4"/>
        <v>15190195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15190195, _, _, _, _,</v>
      </c>
      <c r="J48" t="str">
        <f t="shared" si="5"/>
        <v xml:space="preserve">  9685694, _, _, _, _,</v>
      </c>
      <c r="K48" t="str">
        <f t="shared" si="6"/>
        <v xml:space="preserve">  6175869, _, _, _, _,</v>
      </c>
      <c r="L48" t="str">
        <f t="shared" si="7"/>
        <v xml:space="preserve">  3937907, _, _, _, _,</v>
      </c>
      <c r="M48" t="str">
        <f t="shared" si="8"/>
        <v xml:space="preserve">  2510920, _, _, _, _,</v>
      </c>
      <c r="N48" t="str">
        <f t="shared" si="9"/>
        <v xml:space="preserve">  1601033, _, _, _, _,</v>
      </c>
      <c r="O48" t="str">
        <f t="shared" si="10"/>
        <v xml:space="preserve">  1020863, _, _, _, _,</v>
      </c>
      <c r="P48" t="str">
        <f t="shared" si="11"/>
        <v xml:space="preserve">  650931, _, _, _, _,</v>
      </c>
      <c r="Q48" t="str">
        <f t="shared" si="12"/>
        <v xml:space="preserve">  415052, _, _, _, _,</v>
      </c>
      <c r="R48" t="str">
        <f t="shared" si="13"/>
        <v xml:space="preserve">  264649, _, _, _, _,</v>
      </c>
    </row>
    <row r="49" spans="3:18" x14ac:dyDescent="0.25">
      <c r="C49" s="15">
        <f t="shared" si="4"/>
        <v>32279164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32279164, _, _, _, _,</v>
      </c>
      <c r="J49" t="str">
        <f t="shared" si="5"/>
        <v xml:space="preserve">  20582099, _, _, _, _,</v>
      </c>
      <c r="K49" t="str">
        <f t="shared" si="6"/>
        <v xml:space="preserve">  13123722, _, _, _, _,</v>
      </c>
      <c r="L49" t="str">
        <f t="shared" si="7"/>
        <v xml:space="preserve">  8368053, _, _, _, _,</v>
      </c>
      <c r="M49" t="str">
        <f t="shared" si="8"/>
        <v xml:space="preserve">  5335705, _, _, _, _,</v>
      </c>
      <c r="N49" t="str">
        <f t="shared" si="9"/>
        <v xml:space="preserve">  3402195, _, _, _, _,</v>
      </c>
      <c r="O49" t="str">
        <f t="shared" si="10"/>
        <v xml:space="preserve">  2169335, _, _, _, _,</v>
      </c>
      <c r="P49" t="str">
        <f t="shared" si="11"/>
        <v xml:space="preserve">  1383229, _, _, _, _,</v>
      </c>
      <c r="Q49" t="str">
        <f t="shared" si="12"/>
        <v xml:space="preserve">  881985, _, _, _, _,</v>
      </c>
      <c r="R49" t="str">
        <f t="shared" si="13"/>
        <v xml:space="preserve">  562378, _, _, _, _,</v>
      </c>
    </row>
    <row r="50" spans="3:18" x14ac:dyDescent="0.25">
      <c r="C50" s="15">
        <f t="shared" si="4"/>
        <v>7595097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7595097, _, _, _, _,</v>
      </c>
      <c r="J50" t="str">
        <f t="shared" si="5"/>
        <v xml:space="preserve">  4842847, _, _, _, _,</v>
      </c>
      <c r="K50" t="str">
        <f t="shared" si="6"/>
        <v xml:space="preserve">  3087935, _, _, _, _,</v>
      </c>
      <c r="L50" t="str">
        <f t="shared" si="7"/>
        <v xml:space="preserve">  1968954, _, _, _, _,</v>
      </c>
      <c r="M50" t="str">
        <f t="shared" si="8"/>
        <v xml:space="preserve">  1255460, _, _, _, _,</v>
      </c>
      <c r="N50" t="str">
        <f t="shared" si="9"/>
        <v xml:space="preserve">  800516, _, _, _, _,</v>
      </c>
      <c r="O50" t="str">
        <f t="shared" si="10"/>
        <v xml:space="preserve">  510432, _, _, _, _,</v>
      </c>
      <c r="P50" t="str">
        <f t="shared" si="11"/>
        <v xml:space="preserve">  325466, _, _, _, _,</v>
      </c>
      <c r="Q50" t="str">
        <f t="shared" si="12"/>
        <v xml:space="preserve">  207526, _, _, _, _,</v>
      </c>
      <c r="R50" t="str">
        <f t="shared" si="13"/>
        <v xml:space="preserve">  132324, _, _, _, _,</v>
      </c>
    </row>
    <row r="51" spans="3:18" x14ac:dyDescent="0.25">
      <c r="C51" s="15">
        <f t="shared" si="4"/>
        <v>3797549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3797549, _, _, _, _,</v>
      </c>
      <c r="J51" t="str">
        <f t="shared" si="5"/>
        <v xml:space="preserve">  2421424, _, _, _, _,</v>
      </c>
      <c r="K51" t="str">
        <f t="shared" si="6"/>
        <v xml:space="preserve">  1543967, _, _, _, _,</v>
      </c>
      <c r="L51" t="str">
        <f t="shared" si="7"/>
        <v xml:space="preserve">  984477, _, _, _, _,</v>
      </c>
      <c r="M51" t="str">
        <f t="shared" si="8"/>
        <v xml:space="preserve">  627730, _, _, _, _,</v>
      </c>
      <c r="N51" t="str">
        <f t="shared" si="9"/>
        <v xml:space="preserve">  400258, _, _, _, _,</v>
      </c>
      <c r="O51" t="str">
        <f t="shared" si="10"/>
        <v xml:space="preserve">  255216, _, _, _, _,</v>
      </c>
      <c r="P51" t="str">
        <f t="shared" si="11"/>
        <v xml:space="preserve">  162733, _, _, _, _,</v>
      </c>
      <c r="Q51" t="str">
        <f t="shared" si="12"/>
        <v xml:space="preserve">  103763, _, _, _, _,</v>
      </c>
      <c r="R51" t="str">
        <f t="shared" si="13"/>
        <v xml:space="preserve">  66162, _, _, _, _,</v>
      </c>
    </row>
    <row r="52" spans="3:18" x14ac:dyDescent="0.25">
      <c r="C52" s="15">
        <f t="shared" si="4"/>
        <v>5696323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5696323, _, _, _, _,</v>
      </c>
      <c r="J52" t="str">
        <f t="shared" si="5"/>
        <v xml:space="preserve">  3632135, _, _, _, _,</v>
      </c>
      <c r="K52" t="str">
        <f t="shared" si="6"/>
        <v xml:space="preserve">  2315951, _, _, _, _,</v>
      </c>
      <c r="L52" t="str">
        <f t="shared" si="7"/>
        <v xml:space="preserve">  1476715, _, _, _, _,</v>
      </c>
      <c r="M52" t="str">
        <f t="shared" si="8"/>
        <v xml:space="preserve">  941595, _, _, _, _,</v>
      </c>
      <c r="N52" t="str">
        <f t="shared" si="9"/>
        <v xml:space="preserve">  600387, _, _, _, _,</v>
      </c>
      <c r="O52" t="str">
        <f t="shared" si="10"/>
        <v xml:space="preserve">  382824, _, _, _, _,</v>
      </c>
      <c r="P52" t="str">
        <f t="shared" si="11"/>
        <v xml:space="preserve">  244099, _, _, _, _,</v>
      </c>
      <c r="Q52" t="str">
        <f t="shared" si="12"/>
        <v xml:space="preserve">  155644, _, _, _, _,</v>
      </c>
      <c r="R52" t="str">
        <f t="shared" si="13"/>
        <v xml:space="preserve">  99243, _, _, _, _,</v>
      </c>
    </row>
    <row r="53" spans="3:18" x14ac:dyDescent="0.25">
      <c r="C53" s="15">
        <f t="shared" si="4"/>
        <v>3797549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3797549, _, _, _, _,</v>
      </c>
      <c r="J53" t="str">
        <f t="shared" si="5"/>
        <v xml:space="preserve">  2421424, _, _, _, _,</v>
      </c>
      <c r="K53" t="str">
        <f t="shared" si="6"/>
        <v xml:space="preserve">  1543967, _, _, _, _,</v>
      </c>
      <c r="L53" t="str">
        <f t="shared" si="7"/>
        <v xml:space="preserve">  984477, _, _, _, _,</v>
      </c>
      <c r="M53" t="str">
        <f t="shared" si="8"/>
        <v xml:space="preserve">  627730, _, _, _, _,</v>
      </c>
      <c r="N53" t="str">
        <f t="shared" si="9"/>
        <v xml:space="preserve">  400258, _, _, _, _,</v>
      </c>
      <c r="O53" t="str">
        <f t="shared" si="10"/>
        <v xml:space="preserve">  255216, _, _, _, _,</v>
      </c>
      <c r="P53" t="str">
        <f t="shared" si="11"/>
        <v xml:space="preserve">  162733, _, _, _, _,</v>
      </c>
      <c r="Q53" t="str">
        <f t="shared" si="12"/>
        <v xml:space="preserve">  103763, _, _, _, _,</v>
      </c>
      <c r="R53" t="str">
        <f t="shared" si="13"/>
        <v xml:space="preserve">  66162, _, _, _, _,</v>
      </c>
    </row>
    <row r="54" spans="3:18" x14ac:dyDescent="0.25">
      <c r="C54" s="15">
        <f t="shared" si="4"/>
        <v>5696323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5696323, _, _, _, _,</v>
      </c>
      <c r="J54" t="str">
        <f t="shared" si="5"/>
        <v xml:space="preserve">  3632135, _, _, _, _,</v>
      </c>
      <c r="K54" t="str">
        <f t="shared" si="6"/>
        <v xml:space="preserve">  2315951, _, _, _, _,</v>
      </c>
      <c r="L54" t="str">
        <f t="shared" si="7"/>
        <v xml:space="preserve">  1476715, _, _, _, _,</v>
      </c>
      <c r="M54" t="str">
        <f t="shared" si="8"/>
        <v xml:space="preserve">  941595, _, _, _, _,</v>
      </c>
      <c r="N54" t="str">
        <f t="shared" si="9"/>
        <v xml:space="preserve">  600387, _, _, _, _,</v>
      </c>
      <c r="O54" t="str">
        <f t="shared" si="10"/>
        <v xml:space="preserve">  382824, _, _, _, _,</v>
      </c>
      <c r="P54" t="str">
        <f t="shared" si="11"/>
        <v xml:space="preserve">  244099, _, _, _, _,</v>
      </c>
      <c r="Q54" t="str">
        <f t="shared" si="12"/>
        <v xml:space="preserve">  155644, _, _, _, _,</v>
      </c>
      <c r="R54" t="str">
        <f t="shared" si="13"/>
        <v xml:space="preserve">  99243, _, _, _, _,</v>
      </c>
    </row>
    <row r="55" spans="3:18" x14ac:dyDescent="0.25">
      <c r="C55" s="15">
        <f t="shared" si="4"/>
        <v>13291420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13291420, _, _, _, _,</v>
      </c>
      <c r="J55" t="str">
        <f t="shared" si="5"/>
        <v xml:space="preserve">  8474982, _, _, _, _,</v>
      </c>
      <c r="K55" t="str">
        <f t="shared" si="6"/>
        <v xml:space="preserve">  5403886, _, _, _, _,</v>
      </c>
      <c r="L55" t="str">
        <f t="shared" si="7"/>
        <v xml:space="preserve">  3445669, _, _, _, _,</v>
      </c>
      <c r="M55" t="str">
        <f t="shared" si="8"/>
        <v xml:space="preserve">  2197055, _, _, _, _,</v>
      </c>
      <c r="N55" t="str">
        <f t="shared" si="9"/>
        <v xml:space="preserve">  1400904, _, _, _, _,</v>
      </c>
      <c r="O55" t="str">
        <f t="shared" si="10"/>
        <v xml:space="preserve">  893255, _, _, _, _,</v>
      </c>
      <c r="P55" t="str">
        <f t="shared" si="11"/>
        <v xml:space="preserve">  569565, _, _, _, _,</v>
      </c>
      <c r="Q55" t="str">
        <f t="shared" si="12"/>
        <v xml:space="preserve">  363170, _, _, _, _,</v>
      </c>
      <c r="R55" t="str">
        <f t="shared" si="13"/>
        <v xml:space="preserve">  231568, _, _, _, _,</v>
      </c>
    </row>
    <row r="56" spans="3:18" x14ac:dyDescent="0.25">
      <c r="C56" s="15">
        <f t="shared" si="4"/>
        <v>5696323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5696323, _, _, _, _,</v>
      </c>
      <c r="J56" t="str">
        <f t="shared" si="5"/>
        <v xml:space="preserve">  3632135, _, _, _, _,</v>
      </c>
      <c r="K56" t="str">
        <f t="shared" si="6"/>
        <v xml:space="preserve">  2315951, _, _, _, _,</v>
      </c>
      <c r="L56" t="str">
        <f t="shared" si="7"/>
        <v xml:space="preserve">  1476715, _, _, _, _,</v>
      </c>
      <c r="M56" t="str">
        <f t="shared" si="8"/>
        <v xml:space="preserve">  941595, _, _, _, _,</v>
      </c>
      <c r="N56" t="str">
        <f t="shared" si="9"/>
        <v xml:space="preserve">  600387, _, _, _, _,</v>
      </c>
      <c r="O56" t="str">
        <f t="shared" si="10"/>
        <v xml:space="preserve">  382824, _, _, _, _,</v>
      </c>
      <c r="P56" t="str">
        <f t="shared" si="11"/>
        <v xml:space="preserve">  244099, _, _, _, _,</v>
      </c>
      <c r="Q56" t="str">
        <f t="shared" si="12"/>
        <v xml:space="preserve">  155644, _, _, _, _,</v>
      </c>
      <c r="R56" t="str">
        <f t="shared" si="13"/>
        <v xml:space="preserve">  99243,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0.09</v>
      </c>
      <c r="K66" s="27">
        <v>0.02</v>
      </c>
      <c r="L66" s="27">
        <v>0.08</v>
      </c>
      <c r="M66" s="27">
        <v>0.06</v>
      </c>
      <c r="N66" s="27">
        <v>0.13</v>
      </c>
      <c r="O66" s="27">
        <v>0.13</v>
      </c>
      <c r="P66" s="27">
        <v>0.08</v>
      </c>
      <c r="Q66" s="27">
        <v>0.17</v>
      </c>
      <c r="R66" s="27">
        <v>0.04</v>
      </c>
      <c r="S66" s="27">
        <v>0.02</v>
      </c>
      <c r="T66" s="27">
        <v>0.03</v>
      </c>
      <c r="U66" s="27">
        <v>0.02</v>
      </c>
      <c r="V66" s="27">
        <v>0.03</v>
      </c>
      <c r="W66" s="27">
        <v>7.0000000000000007E-2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0.09</v>
      </c>
      <c r="K67" s="15">
        <v>0.02</v>
      </c>
      <c r="L67" s="15">
        <v>0.08</v>
      </c>
      <c r="M67" s="15">
        <v>0.08</v>
      </c>
      <c r="N67" s="15">
        <v>0.14000000000000001</v>
      </c>
      <c r="O67" s="15">
        <v>0.1</v>
      </c>
      <c r="P67" s="15">
        <v>0.05</v>
      </c>
      <c r="Q67" s="15">
        <v>0.14000000000000001</v>
      </c>
      <c r="R67" s="15">
        <v>0.04</v>
      </c>
      <c r="S67" s="15">
        <v>0.02</v>
      </c>
      <c r="T67" s="15">
        <v>0.02</v>
      </c>
      <c r="U67" s="15">
        <v>0.04</v>
      </c>
      <c r="V67" s="15">
        <v>0.06</v>
      </c>
      <c r="W67" s="15">
        <v>0.09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0.09</v>
      </c>
      <c r="K68" s="29">
        <v>0.01</v>
      </c>
      <c r="L68" s="29">
        <v>0.08</v>
      </c>
      <c r="M68" s="29">
        <v>0.11</v>
      </c>
      <c r="N68" s="29">
        <v>0.15</v>
      </c>
      <c r="O68" s="29">
        <v>0.06</v>
      </c>
      <c r="P68" s="29">
        <v>0.03</v>
      </c>
      <c r="Q68" s="29">
        <v>0.13</v>
      </c>
      <c r="R68" s="29">
        <v>0.05</v>
      </c>
      <c r="S68" s="29">
        <v>0.01</v>
      </c>
      <c r="T68" s="29">
        <v>0.02</v>
      </c>
      <c r="U68" s="29">
        <v>0.05</v>
      </c>
      <c r="V68" s="29">
        <v>0.08</v>
      </c>
      <c r="W68" s="29">
        <v>0.1</v>
      </c>
      <c r="X68" s="29">
        <v>0.03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0.09</v>
      </c>
      <c r="K69" s="15">
        <v>0.02</v>
      </c>
      <c r="L69" s="15">
        <v>0.08</v>
      </c>
      <c r="M69" s="15">
        <v>0.08</v>
      </c>
      <c r="N69" s="15">
        <v>0.14000000000000001</v>
      </c>
      <c r="O69" s="15">
        <v>0.1</v>
      </c>
      <c r="P69" s="15">
        <v>0.05</v>
      </c>
      <c r="Q69" s="15">
        <v>0.14000000000000001</v>
      </c>
      <c r="R69" s="15">
        <v>0.04</v>
      </c>
      <c r="S69" s="15">
        <v>0.02</v>
      </c>
      <c r="T69" s="15">
        <v>0.02</v>
      </c>
      <c r="U69" s="15">
        <v>0.04</v>
      </c>
      <c r="V69" s="15">
        <v>0.06</v>
      </c>
      <c r="W69" s="15">
        <v>0.09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37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6603410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0.04</v>
      </c>
      <c r="C4" s="9">
        <f t="shared" si="0"/>
        <v>264136.40000000002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264136.40000000002</v>
      </c>
      <c r="R4" s="7" t="s">
        <v>154</v>
      </c>
    </row>
    <row r="5" spans="1:22" ht="15.75" thickBot="1" x14ac:dyDescent="0.3">
      <c r="A5">
        <v>2</v>
      </c>
      <c r="B5" s="27">
        <v>0.02</v>
      </c>
      <c r="C5" s="9">
        <f t="shared" si="0"/>
        <v>132068.20000000001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132068.20000000001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0.15</v>
      </c>
      <c r="C7" s="9">
        <f t="shared" si="0"/>
        <v>990511.5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990511.5</v>
      </c>
    </row>
    <row r="8" spans="1:22" ht="15.75" thickBot="1" x14ac:dyDescent="0.3">
      <c r="A8">
        <v>5</v>
      </c>
      <c r="B8" s="27">
        <v>0.04</v>
      </c>
      <c r="C8" s="9">
        <f t="shared" si="0"/>
        <v>264136.40000000002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264136.40000000002</v>
      </c>
    </row>
    <row r="9" spans="1:22" ht="15.75" thickBot="1" x14ac:dyDescent="0.3">
      <c r="A9">
        <v>6</v>
      </c>
      <c r="B9" s="27">
        <v>0.03</v>
      </c>
      <c r="C9" s="9">
        <f t="shared" si="0"/>
        <v>198102.3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198102.3</v>
      </c>
    </row>
    <row r="10" spans="1:22" ht="15.75" thickBot="1" x14ac:dyDescent="0.3">
      <c r="A10">
        <v>7</v>
      </c>
      <c r="B10" s="27">
        <v>0.09</v>
      </c>
      <c r="C10" s="9">
        <f t="shared" si="0"/>
        <v>594306.9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594306.9</v>
      </c>
    </row>
    <row r="11" spans="1:22" ht="15.75" thickBot="1" x14ac:dyDescent="0.3">
      <c r="A11" s="1">
        <v>8</v>
      </c>
      <c r="B11" s="27">
        <v>0.08</v>
      </c>
      <c r="C11" s="9">
        <f t="shared" si="0"/>
        <v>528272.80000000005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528272.80000000005</v>
      </c>
    </row>
    <row r="12" spans="1:22" ht="15.75" thickBot="1" x14ac:dyDescent="0.3">
      <c r="A12">
        <v>9</v>
      </c>
      <c r="B12" s="27">
        <v>0.05</v>
      </c>
      <c r="C12" s="9">
        <f t="shared" si="0"/>
        <v>330170.5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330170.5</v>
      </c>
    </row>
    <row r="13" spans="1:22" ht="15.75" thickBot="1" x14ac:dyDescent="0.3">
      <c r="A13" s="1">
        <v>10</v>
      </c>
      <c r="B13" s="27">
        <v>0.02</v>
      </c>
      <c r="C13" s="9">
        <f t="shared" si="0"/>
        <v>132068.20000000001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132068.20000000001</v>
      </c>
    </row>
    <row r="14" spans="1:22" ht="15.75" thickBot="1" x14ac:dyDescent="0.3">
      <c r="A14" s="1">
        <v>11</v>
      </c>
      <c r="B14" s="27">
        <v>0.02</v>
      </c>
      <c r="C14" s="9">
        <f t="shared" si="0"/>
        <v>132068.20000000001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132068.20000000001</v>
      </c>
    </row>
    <row r="15" spans="1:22" ht="15.75" thickBot="1" x14ac:dyDescent="0.3">
      <c r="A15" s="1">
        <v>12</v>
      </c>
      <c r="B15" s="27">
        <v>0.09</v>
      </c>
      <c r="C15" s="9">
        <f t="shared" si="0"/>
        <v>594306.9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594306.9</v>
      </c>
    </row>
    <row r="16" spans="1:22" ht="15.75" thickBot="1" x14ac:dyDescent="0.3">
      <c r="A16" s="1">
        <v>13</v>
      </c>
      <c r="B16" s="27">
        <v>0.14000000000000001</v>
      </c>
      <c r="C16" s="9">
        <f t="shared" si="0"/>
        <v>924477.40000000014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924477.40000000014</v>
      </c>
    </row>
    <row r="17" spans="1:21" ht="15.75" thickBot="1" x14ac:dyDescent="0.3">
      <c r="A17">
        <v>14</v>
      </c>
      <c r="B17" s="27">
        <v>0.01</v>
      </c>
      <c r="C17" s="9">
        <f t="shared" si="0"/>
        <v>66034.100000000006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66034.100000000006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462238.70000000007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462238.70000000007</v>
      </c>
    </row>
    <row r="19" spans="1:21" ht="15.75" thickBot="1" x14ac:dyDescent="0.3">
      <c r="A19" s="1">
        <v>16</v>
      </c>
      <c r="B19" s="27">
        <v>0.01</v>
      </c>
      <c r="C19" s="9">
        <f t="shared" si="0"/>
        <v>66034.100000000006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66034.100000000006</v>
      </c>
    </row>
    <row r="20" spans="1:21" ht="15.75" thickBot="1" x14ac:dyDescent="0.3">
      <c r="A20" s="1">
        <v>17</v>
      </c>
      <c r="B20" s="27">
        <v>0.03</v>
      </c>
      <c r="C20" s="9">
        <f t="shared" si="0"/>
        <v>198102.3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198102.3</v>
      </c>
    </row>
    <row r="21" spans="1:21" ht="15.75" thickBot="1" x14ac:dyDescent="0.3">
      <c r="A21" s="1">
        <v>18</v>
      </c>
      <c r="B21" s="27">
        <v>0.06</v>
      </c>
      <c r="C21" s="9">
        <f t="shared" si="0"/>
        <v>396204.6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396204.6</v>
      </c>
    </row>
    <row r="22" spans="1:21" ht="15.75" thickBot="1" x14ac:dyDescent="0.3">
      <c r="A22" s="1">
        <v>19</v>
      </c>
      <c r="B22" s="27">
        <v>0.02</v>
      </c>
      <c r="C22" s="9">
        <f t="shared" si="0"/>
        <v>132068.20000000001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132068.20000000001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0.02</v>
      </c>
      <c r="C24" s="9">
        <f t="shared" si="0"/>
        <v>132068.20000000001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132068.20000000001</v>
      </c>
    </row>
    <row r="25" spans="1:21" ht="15.75" thickBot="1" x14ac:dyDescent="0.3">
      <c r="A25" s="1">
        <v>22</v>
      </c>
      <c r="B25" s="27">
        <v>0.01</v>
      </c>
      <c r="C25" s="9">
        <f t="shared" si="0"/>
        <v>66034.100000000006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66034.100000000006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264136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264136, _, _, _, _,</v>
      </c>
      <c r="J35" t="str">
        <f t="shared" si="4"/>
        <v xml:space="preserve">  168420.509408, _, _, _, _,</v>
      </c>
      <c r="K35" t="str">
        <f t="shared" ref="K35:K62" si="6">"  "&amp;C35*0.637628^2&amp;", "&amp;D35&amp;", "&amp;E35&amp;", "&amp;F35&amp;", "&amp;G35&amp;","</f>
        <v xml:space="preserve">  107389.632572804, _, _, _, _,</v>
      </c>
      <c r="L35" t="str">
        <f t="shared" ref="L35:L62" si="7">"  "&amp;C35*0.637628^3&amp;", "&amp;D35&amp;", "&amp;E35&amp;", "&amp;F35&amp;", "&amp;G35&amp;","</f>
        <v xml:space="preserve">  68474.636638132, _, _, _, _,</v>
      </c>
      <c r="M35" t="str">
        <f t="shared" ref="M35:M62" si="8">"  "&amp;C35*0.637628^4&amp;", "&amp;D35&amp;", "&amp;E35&amp;", "&amp;F35&amp;", "&amp;G35&amp;","</f>
        <v xml:space="preserve">  43661.3456102988, _, _, _, _,</v>
      </c>
      <c r="N35" t="str">
        <f t="shared" ref="N35:N62" si="9">"  "&amp;C35*0.637628^5&amp;", "&amp;D35&amp;", "&amp;E35&amp;", "&amp;F35&amp;", "&amp;G35&amp;","</f>
        <v xml:space="preserve">  27839.6964788036, _, _, _, _,</v>
      </c>
      <c r="O35" t="str">
        <f t="shared" ref="O35:O62" si="10">"  "&amp;C35*0.637628^6&amp;", "&amp;D35&amp;", "&amp;E35&amp;", "&amp;F35&amp;", "&amp;G35&amp;","</f>
        <v xml:space="preserve">  17751.3699863866, _, _, _, _,</v>
      </c>
      <c r="P35" t="str">
        <f t="shared" ref="P35:P62" si="11">"  "&amp;C35*0.637628^7&amp;", "&amp;D35&amp;", "&amp;E35&amp;", "&amp;F35&amp;", "&amp;G35&amp;","</f>
        <v xml:space="preserve">  11318.7705416797, _, _, _, _,</v>
      </c>
      <c r="Q35" t="str">
        <f t="shared" ref="Q35:Q62" si="12">"  "&amp;C35*0.637628^8&amp;", "&amp;D35&amp;", "&amp;E35&amp;", "&amp;F35&amp;", "&amp;G35&amp;","</f>
        <v xml:space="preserve">  7217.16502295015, _, _, _, _,</v>
      </c>
      <c r="R35" t="str">
        <f t="shared" ref="R35:R62" si="13">"  "&amp;C35*0.637628^9&amp;", "&amp;D35&amp;", "&amp;E35&amp;", "&amp;F35&amp;", "&amp;G35&amp;","</f>
        <v xml:space="preserve">  4601.86649925366, _, _, _, _,</v>
      </c>
    </row>
    <row r="36" spans="1:18" x14ac:dyDescent="0.25">
      <c r="C36" s="15">
        <f t="shared" si="5"/>
        <v>132068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132068, _, _, _, _,</v>
      </c>
      <c r="J36" t="str">
        <f t="shared" si="4"/>
        <v xml:space="preserve">  84210.254704, _, _, _, _,</v>
      </c>
      <c r="K36" t="str">
        <f t="shared" si="6"/>
        <v xml:space="preserve">  53694.8162864021, _, _, _, _,</v>
      </c>
      <c r="L36" t="str">
        <f t="shared" si="7"/>
        <v xml:space="preserve">  34237.318319066, _, _, _, _,</v>
      </c>
      <c r="M36" t="str">
        <f t="shared" si="8"/>
        <v xml:space="preserve">  21830.6728051494, _, _, _, _,</v>
      </c>
      <c r="N36" t="str">
        <f t="shared" si="9"/>
        <v xml:space="preserve">  13919.8482394018, _, _, _, _,</v>
      </c>
      <c r="O36" t="str">
        <f t="shared" si="10"/>
        <v xml:space="preserve">  8875.6849931933, _, _, _, _,</v>
      </c>
      <c r="P36" t="str">
        <f t="shared" si="11"/>
        <v xml:space="preserve">  5659.38527083986, _, _, _, _,</v>
      </c>
      <c r="Q36" t="str">
        <f t="shared" si="12"/>
        <v xml:space="preserve">  3608.58251147508, _, _, _, _,</v>
      </c>
      <c r="R36" t="str">
        <f t="shared" si="13"/>
        <v xml:space="preserve">  2300.93324962683, _, _, _, _,</v>
      </c>
    </row>
    <row r="37" spans="1:18" x14ac:dyDescent="0.25">
      <c r="C37" s="15">
        <f t="shared" si="5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4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5"/>
        <v>990512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990512, _, _, _, _,</v>
      </c>
      <c r="J38" t="str">
        <f t="shared" si="4"/>
        <v xml:space="preserve">  631578.185536, _, _, _, _,</v>
      </c>
      <c r="K38" t="str">
        <f t="shared" si="6"/>
        <v xml:space="preserve">  402711.935286949, _, _, _, _,</v>
      </c>
      <c r="L38" t="str">
        <f t="shared" si="7"/>
        <v xml:space="preserve">  256780.405873146, _, _, _, _,</v>
      </c>
      <c r="M38" t="str">
        <f t="shared" si="8"/>
        <v xml:space="preserve">  163730.376636083, _, _, _, _,</v>
      </c>
      <c r="N38" t="str">
        <f t="shared" si="9"/>
        <v xml:space="preserve">  104399.072593712, _, _, _, _,</v>
      </c>
      <c r="O38" t="str">
        <f t="shared" si="10"/>
        <v xml:space="preserve">  66567.7718597835, _, _, _, _,</v>
      </c>
      <c r="P38" t="str">
        <f t="shared" si="11"/>
        <v xml:space="preserve">  42445.47523541, _, _, _, _,</v>
      </c>
      <c r="Q38" t="str">
        <f t="shared" si="12"/>
        <v xml:space="preserve">  27064.423483404, _, _, _, _,</v>
      </c>
      <c r="R38" t="str">
        <f t="shared" si="13"/>
        <v xml:space="preserve">  17257.0342168759, _, _, _, _,</v>
      </c>
    </row>
    <row r="39" spans="1:18" x14ac:dyDescent="0.25">
      <c r="C39" s="15">
        <f t="shared" si="5"/>
        <v>264136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264136, _, _, _, _,</v>
      </c>
      <c r="J39" t="str">
        <f t="shared" si="4"/>
        <v xml:space="preserve">  168420.509408, _, _, _, _,</v>
      </c>
      <c r="K39" t="str">
        <f t="shared" si="6"/>
        <v xml:space="preserve">  107389.632572804, _, _, _, _,</v>
      </c>
      <c r="L39" t="str">
        <f t="shared" si="7"/>
        <v xml:space="preserve">  68474.636638132, _, _, _, _,</v>
      </c>
      <c r="M39" t="str">
        <f t="shared" si="8"/>
        <v xml:space="preserve">  43661.3456102988, _, _, _, _,</v>
      </c>
      <c r="N39" t="str">
        <f t="shared" si="9"/>
        <v xml:space="preserve">  27839.6964788036, _, _, _, _,</v>
      </c>
      <c r="O39" t="str">
        <f t="shared" si="10"/>
        <v xml:space="preserve">  17751.3699863866, _, _, _, _,</v>
      </c>
      <c r="P39" t="str">
        <f t="shared" si="11"/>
        <v xml:space="preserve">  11318.7705416797, _, _, _, _,</v>
      </c>
      <c r="Q39" t="str">
        <f t="shared" si="12"/>
        <v xml:space="preserve">  7217.16502295015, _, _, _, _,</v>
      </c>
      <c r="R39" t="str">
        <f t="shared" si="13"/>
        <v xml:space="preserve">  4601.86649925366, _, _, _, _,</v>
      </c>
    </row>
    <row r="40" spans="1:18" x14ac:dyDescent="0.25">
      <c r="C40" s="15">
        <f t="shared" si="5"/>
        <v>198102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198102, _, _, _, _,</v>
      </c>
      <c r="J40" t="str">
        <f t="shared" si="4"/>
        <v xml:space="preserve">  126315.382056, _, _, _, _,</v>
      </c>
      <c r="K40" t="str">
        <f t="shared" si="6"/>
        <v xml:space="preserve">  80542.2244296032, _, _, _, _,</v>
      </c>
      <c r="L40" t="str">
        <f t="shared" si="7"/>
        <v xml:space="preserve">  51355.977478599, _, _, _, _,</v>
      </c>
      <c r="M40" t="str">
        <f t="shared" si="8"/>
        <v xml:space="preserve">  32746.0092077241, _, _, _, _,</v>
      </c>
      <c r="N40" t="str">
        <f t="shared" si="9"/>
        <v xml:space="preserve">  20879.7723591027, _, _, _, _,</v>
      </c>
      <c r="O40" t="str">
        <f t="shared" si="10"/>
        <v xml:space="preserve">  13313.52748979, _, _, _, _,</v>
      </c>
      <c r="P40" t="str">
        <f t="shared" si="11"/>
        <v xml:space="preserve">  8489.07790625979, _, _, _, _,</v>
      </c>
      <c r="Q40" t="str">
        <f t="shared" si="12"/>
        <v xml:space="preserve">  5412.87376721261, _, _, _, _,</v>
      </c>
      <c r="R40" t="str">
        <f t="shared" si="13"/>
        <v xml:space="preserve">  3451.39987444024, _, _, _, _,</v>
      </c>
    </row>
    <row r="41" spans="1:18" x14ac:dyDescent="0.25">
      <c r="C41" s="15">
        <f t="shared" si="5"/>
        <v>594307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594307, _, _, _, _,</v>
      </c>
      <c r="J41" t="str">
        <f t="shared" si="4"/>
        <v xml:space="preserve">  378946.783796, _, _, _, _,</v>
      </c>
      <c r="K41" t="str">
        <f t="shared" si="6"/>
        <v xml:space="preserve">  241627.079858276, _, _, _, _,</v>
      </c>
      <c r="L41" t="str">
        <f t="shared" si="7"/>
        <v xml:space="preserve">  154068.191675873, _, _, _, _,</v>
      </c>
      <c r="M41" t="str">
        <f t="shared" si="8"/>
        <v xml:space="preserve">  98238.1929219034, _, _, _, _,</v>
      </c>
      <c r="N41" t="str">
        <f t="shared" si="9"/>
        <v xml:space="preserve">  62639.4224764074, _, _, _, _,</v>
      </c>
      <c r="O41" t="str">
        <f t="shared" si="10"/>
        <v xml:space="preserve">  39940.6496747867, _, _, _, _,</v>
      </c>
      <c r="P41" t="str">
        <f t="shared" si="11"/>
        <v xml:space="preserve">  25467.2765708349, _, _, _, _,</v>
      </c>
      <c r="Q41" t="str">
        <f t="shared" si="12"/>
        <v xml:space="preserve">  16238.6486253083, _, _, _, _,</v>
      </c>
      <c r="R41" t="str">
        <f t="shared" si="13"/>
        <v xml:space="preserve">  10354.2170456581, _, _, _, _,</v>
      </c>
    </row>
    <row r="42" spans="1:18" x14ac:dyDescent="0.25">
      <c r="C42" s="15">
        <f t="shared" si="5"/>
        <v>528273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528273, _, _, _, _,</v>
      </c>
      <c r="J42" t="str">
        <f t="shared" si="4"/>
        <v xml:space="preserve">  336841.656444, _, _, _, _,</v>
      </c>
      <c r="K42" t="str">
        <f t="shared" si="6"/>
        <v xml:space="preserve">  214779.671715075, _, _, _, _,</v>
      </c>
      <c r="L42" t="str">
        <f t="shared" si="7"/>
        <v xml:space="preserve">  136949.53251634, _, _, _, _,</v>
      </c>
      <c r="M42" t="str">
        <f t="shared" si="8"/>
        <v xml:space="preserve">  87322.8565193287, _, _, _, _,</v>
      </c>
      <c r="N42" t="str">
        <f t="shared" si="9"/>
        <v xml:space="preserve">  55679.4983567065, _, _, _, _,</v>
      </c>
      <c r="O42" t="str">
        <f t="shared" si="10"/>
        <v xml:space="preserve">  35502.8071781901, _, _, _, _,</v>
      </c>
      <c r="P42" t="str">
        <f t="shared" si="11"/>
        <v xml:space="preserve">  22637.583935415, _, _, _, _,</v>
      </c>
      <c r="Q42" t="str">
        <f t="shared" si="12"/>
        <v xml:space="preserve">  14434.3573695708, _, _, _, _,</v>
      </c>
      <c r="R42" t="str">
        <f t="shared" si="13"/>
        <v xml:space="preserve">  9203.75042084467, _, _, _, _,</v>
      </c>
    </row>
    <row r="43" spans="1:18" x14ac:dyDescent="0.25">
      <c r="C43" s="15">
        <f t="shared" si="5"/>
        <v>330171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330171, _, _, _, _,</v>
      </c>
      <c r="J43" t="str">
        <f t="shared" si="4"/>
        <v xml:space="preserve">  210526.274388, _, _, _, _,</v>
      </c>
      <c r="K43" t="str">
        <f t="shared" si="6"/>
        <v xml:space="preserve">  134237.447285472, _, _, _, _,</v>
      </c>
      <c r="L43" t="str">
        <f t="shared" si="7"/>
        <v xml:space="preserve">  85593.5550377407, _, _, _, _,</v>
      </c>
      <c r="M43" t="str">
        <f t="shared" si="8"/>
        <v xml:space="preserve">  54576.8473116045, _, _, _, _,</v>
      </c>
      <c r="N43" t="str">
        <f t="shared" si="9"/>
        <v xml:space="preserve">  34799.7259976038, _, _, _, _,</v>
      </c>
      <c r="O43" t="str">
        <f t="shared" si="10"/>
        <v xml:space="preserve">  22189.2796884001, _, _, _, _,</v>
      </c>
      <c r="P43" t="str">
        <f t="shared" si="11"/>
        <v xml:space="preserve">  14148.5060291552, _, _, _, _,</v>
      </c>
      <c r="Q43" t="str">
        <f t="shared" si="12"/>
        <v xml:space="preserve">  9021.48360235816, _, _, _, _,</v>
      </c>
      <c r="R43" t="str">
        <f t="shared" si="13"/>
        <v xml:space="preserve">  5752.35054640443, _, _, _, _,</v>
      </c>
    </row>
    <row r="44" spans="1:18" x14ac:dyDescent="0.25">
      <c r="C44" s="15">
        <f t="shared" si="5"/>
        <v>132068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132068, _, _, _, _,</v>
      </c>
      <c r="J44" t="str">
        <f t="shared" si="4"/>
        <v xml:space="preserve">  84210.254704, _, _, _, _,</v>
      </c>
      <c r="K44" t="str">
        <f t="shared" si="6"/>
        <v xml:space="preserve">  53694.8162864021, _, _, _, _,</v>
      </c>
      <c r="L44" t="str">
        <f t="shared" si="7"/>
        <v xml:space="preserve">  34237.318319066, _, _, _, _,</v>
      </c>
      <c r="M44" t="str">
        <f t="shared" si="8"/>
        <v xml:space="preserve">  21830.6728051494, _, _, _, _,</v>
      </c>
      <c r="N44" t="str">
        <f t="shared" si="9"/>
        <v xml:space="preserve">  13919.8482394018, _, _, _, _,</v>
      </c>
      <c r="O44" t="str">
        <f t="shared" si="10"/>
        <v xml:space="preserve">  8875.6849931933, _, _, _, _,</v>
      </c>
      <c r="P44" t="str">
        <f t="shared" si="11"/>
        <v xml:space="preserve">  5659.38527083986, _, _, _, _,</v>
      </c>
      <c r="Q44" t="str">
        <f t="shared" si="12"/>
        <v xml:space="preserve">  3608.58251147508, _, _, _, _,</v>
      </c>
      <c r="R44" t="str">
        <f t="shared" si="13"/>
        <v xml:space="preserve">  2300.93324962683, _, _, _, _,</v>
      </c>
    </row>
    <row r="45" spans="1:18" x14ac:dyDescent="0.25">
      <c r="C45" s="15">
        <f t="shared" si="5"/>
        <v>132068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132068, _, _, _, _,</v>
      </c>
      <c r="J45" t="str">
        <f t="shared" si="4"/>
        <v xml:space="preserve">  84210.254704, _, _, _, _,</v>
      </c>
      <c r="K45" t="str">
        <f t="shared" si="6"/>
        <v xml:space="preserve">  53694.8162864021, _, _, _, _,</v>
      </c>
      <c r="L45" t="str">
        <f t="shared" si="7"/>
        <v xml:space="preserve">  34237.318319066, _, _, _, _,</v>
      </c>
      <c r="M45" t="str">
        <f t="shared" si="8"/>
        <v xml:space="preserve">  21830.6728051494, _, _, _, _,</v>
      </c>
      <c r="N45" t="str">
        <f t="shared" si="9"/>
        <v xml:space="preserve">  13919.8482394018, _, _, _, _,</v>
      </c>
      <c r="O45" t="str">
        <f t="shared" si="10"/>
        <v xml:space="preserve">  8875.6849931933, _, _, _, _,</v>
      </c>
      <c r="P45" t="str">
        <f t="shared" si="11"/>
        <v xml:space="preserve">  5659.38527083986, _, _, _, _,</v>
      </c>
      <c r="Q45" t="str">
        <f t="shared" si="12"/>
        <v xml:space="preserve">  3608.58251147508, _, _, _, _,</v>
      </c>
      <c r="R45" t="str">
        <f t="shared" si="13"/>
        <v xml:space="preserve">  2300.93324962683, _, _, _, _,</v>
      </c>
    </row>
    <row r="46" spans="1:18" x14ac:dyDescent="0.25">
      <c r="C46" s="15">
        <f t="shared" si="5"/>
        <v>594307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594307, _, _, _, _,</v>
      </c>
      <c r="J46" t="str">
        <f t="shared" si="4"/>
        <v xml:space="preserve">  378946.783796, _, _, _, _,</v>
      </c>
      <c r="K46" t="str">
        <f t="shared" si="6"/>
        <v xml:space="preserve">  241627.079858276, _, _, _, _,</v>
      </c>
      <c r="L46" t="str">
        <f t="shared" si="7"/>
        <v xml:space="preserve">  154068.191675873, _, _, _, _,</v>
      </c>
      <c r="M46" t="str">
        <f t="shared" si="8"/>
        <v xml:space="preserve">  98238.1929219034, _, _, _, _,</v>
      </c>
      <c r="N46" t="str">
        <f t="shared" si="9"/>
        <v xml:space="preserve">  62639.4224764074, _, _, _, _,</v>
      </c>
      <c r="O46" t="str">
        <f t="shared" si="10"/>
        <v xml:space="preserve">  39940.6496747867, _, _, _, _,</v>
      </c>
      <c r="P46" t="str">
        <f t="shared" si="11"/>
        <v xml:space="preserve">  25467.2765708349, _, _, _, _,</v>
      </c>
      <c r="Q46" t="str">
        <f t="shared" si="12"/>
        <v xml:space="preserve">  16238.6486253083, _, _, _, _,</v>
      </c>
      <c r="R46" t="str">
        <f t="shared" si="13"/>
        <v xml:space="preserve">  10354.2170456581, _, _, _, _,</v>
      </c>
    </row>
    <row r="47" spans="1:18" x14ac:dyDescent="0.25">
      <c r="C47" s="15">
        <f t="shared" si="5"/>
        <v>924477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924477, _, _, _, _,</v>
      </c>
      <c r="J47" t="str">
        <f t="shared" si="4"/>
        <v xml:space="preserve">  589472.420556, _, _, _, _,</v>
      </c>
      <c r="K47" t="str">
        <f t="shared" si="6"/>
        <v xml:space="preserve">  375864.120574281, _, _, _, _,</v>
      </c>
      <c r="L47" t="str">
        <f t="shared" si="7"/>
        <v xml:space="preserve">  239661.487473538, _, _, _, _,</v>
      </c>
      <c r="M47" t="str">
        <f t="shared" si="8"/>
        <v xml:space="preserve">  152814.874934777, _, _, _, _,</v>
      </c>
      <c r="N47" t="str">
        <f t="shared" si="9"/>
        <v xml:space="preserve">  97439.0430749119, _, _, _, _,</v>
      </c>
      <c r="O47" t="str">
        <f t="shared" si="10"/>
        <v xml:space="preserve">  62129.86215777, _, _, _, _,</v>
      </c>
      <c r="P47" t="str">
        <f t="shared" si="11"/>
        <v xml:space="preserve">  39615.7397479345, _, _, _, _,</v>
      </c>
      <c r="Q47" t="str">
        <f t="shared" si="12"/>
        <v xml:space="preserve">  25260.104903996, _, _, _, _,</v>
      </c>
      <c r="R47" t="str">
        <f t="shared" si="13"/>
        <v xml:space="preserve">  16106.5501697252, _, _, _, _,</v>
      </c>
    </row>
    <row r="48" spans="1:18" x14ac:dyDescent="0.25">
      <c r="C48" s="15">
        <f t="shared" si="5"/>
        <v>66034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66034, _, _, _, _,</v>
      </c>
      <c r="J48" t="str">
        <f t="shared" si="4"/>
        <v xml:space="preserve">  42105.127352, _, _, _, _,</v>
      </c>
      <c r="K48" t="str">
        <f t="shared" si="6"/>
        <v xml:space="preserve">  26847.4081432011, _, _, _, _,</v>
      </c>
      <c r="L48" t="str">
        <f t="shared" si="7"/>
        <v xml:space="preserve">  17118.659159533, _, _, _, _,</v>
      </c>
      <c r="M48" t="str">
        <f t="shared" si="8"/>
        <v xml:space="preserve">  10915.3364025747, _, _, _, _,</v>
      </c>
      <c r="N48" t="str">
        <f t="shared" si="9"/>
        <v xml:space="preserve">  6959.92411970091, _, _, _, _,</v>
      </c>
      <c r="O48" t="str">
        <f t="shared" si="10"/>
        <v xml:space="preserve">  4437.84249659665, _, _, _, _,</v>
      </c>
      <c r="P48" t="str">
        <f t="shared" si="11"/>
        <v xml:space="preserve">  2829.69263541993, _, _, _, _,</v>
      </c>
      <c r="Q48" t="str">
        <f t="shared" si="12"/>
        <v xml:space="preserve">  1804.29125573754, _, _, _, _,</v>
      </c>
      <c r="R48" t="str">
        <f t="shared" si="13"/>
        <v xml:space="preserve">  1150.46662481341, _, _, _, _,</v>
      </c>
    </row>
    <row r="49" spans="3:18" x14ac:dyDescent="0.25">
      <c r="C49" s="15">
        <f t="shared" si="5"/>
        <v>462239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462239, _, _, _, _,</v>
      </c>
      <c r="J49" t="str">
        <f t="shared" si="4"/>
        <v xml:space="preserve">  294736.529092, _, _, _, _,</v>
      </c>
      <c r="K49" t="str">
        <f t="shared" si="6"/>
        <v xml:space="preserve">  187932.263571874, _, _, _, _,</v>
      </c>
      <c r="L49" t="str">
        <f t="shared" si="7"/>
        <v xml:space="preserve">  119830.873356807, _, _, _, _,</v>
      </c>
      <c r="M49" t="str">
        <f t="shared" si="8"/>
        <v xml:space="preserve">  76407.520116754, _, _, _, _,</v>
      </c>
      <c r="N49" t="str">
        <f t="shared" si="9"/>
        <v xml:space="preserve">  48719.5742370056, _, _, _, _,</v>
      </c>
      <c r="O49" t="str">
        <f t="shared" si="10"/>
        <v xml:space="preserve">  31064.9646815934, _, _, _, _,</v>
      </c>
      <c r="P49" t="str">
        <f t="shared" si="11"/>
        <v xml:space="preserve">  19807.891299995, _, _, _, _,</v>
      </c>
      <c r="Q49" t="str">
        <f t="shared" si="12"/>
        <v xml:space="preserve">  12630.0661138332, _, _, _, _,</v>
      </c>
      <c r="R49" t="str">
        <f t="shared" si="13"/>
        <v xml:space="preserve">  8053.28379603126, _, _, _, _,</v>
      </c>
    </row>
    <row r="50" spans="3:18" x14ac:dyDescent="0.25">
      <c r="C50" s="15">
        <f t="shared" si="5"/>
        <v>66034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66034, _, _, _, _,</v>
      </c>
      <c r="J50" t="str">
        <f t="shared" si="4"/>
        <v xml:space="preserve">  42105.127352, _, _, _, _,</v>
      </c>
      <c r="K50" t="str">
        <f t="shared" si="6"/>
        <v xml:space="preserve">  26847.4081432011, _, _, _, _,</v>
      </c>
      <c r="L50" t="str">
        <f t="shared" si="7"/>
        <v xml:space="preserve">  17118.659159533, _, _, _, _,</v>
      </c>
      <c r="M50" t="str">
        <f t="shared" si="8"/>
        <v xml:space="preserve">  10915.3364025747, _, _, _, _,</v>
      </c>
      <c r="N50" t="str">
        <f t="shared" si="9"/>
        <v xml:space="preserve">  6959.92411970091, _, _, _, _,</v>
      </c>
      <c r="O50" t="str">
        <f t="shared" si="10"/>
        <v xml:space="preserve">  4437.84249659665, _, _, _, _,</v>
      </c>
      <c r="P50" t="str">
        <f t="shared" si="11"/>
        <v xml:space="preserve">  2829.69263541993, _, _, _, _,</v>
      </c>
      <c r="Q50" t="str">
        <f t="shared" si="12"/>
        <v xml:space="preserve">  1804.29125573754, _, _, _, _,</v>
      </c>
      <c r="R50" t="str">
        <f t="shared" si="13"/>
        <v xml:space="preserve">  1150.46662481341, _, _, _, _,</v>
      </c>
    </row>
    <row r="51" spans="3:18" x14ac:dyDescent="0.25">
      <c r="C51" s="15">
        <f t="shared" si="5"/>
        <v>198102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198102, _, _, _, _,</v>
      </c>
      <c r="J51" t="str">
        <f t="shared" si="4"/>
        <v xml:space="preserve">  126315.382056, _, _, _, _,</v>
      </c>
      <c r="K51" t="str">
        <f t="shared" si="6"/>
        <v xml:space="preserve">  80542.2244296032, _, _, _, _,</v>
      </c>
      <c r="L51" t="str">
        <f t="shared" si="7"/>
        <v xml:space="preserve">  51355.977478599, _, _, _, _,</v>
      </c>
      <c r="M51" t="str">
        <f t="shared" si="8"/>
        <v xml:space="preserve">  32746.0092077241, _, _, _, _,</v>
      </c>
      <c r="N51" t="str">
        <f t="shared" si="9"/>
        <v xml:space="preserve">  20879.7723591027, _, _, _, _,</v>
      </c>
      <c r="O51" t="str">
        <f t="shared" si="10"/>
        <v xml:space="preserve">  13313.52748979, _, _, _, _,</v>
      </c>
      <c r="P51" t="str">
        <f t="shared" si="11"/>
        <v xml:space="preserve">  8489.07790625979, _, _, _, _,</v>
      </c>
      <c r="Q51" t="str">
        <f t="shared" si="12"/>
        <v xml:space="preserve">  5412.87376721261, _, _, _, _,</v>
      </c>
      <c r="R51" t="str">
        <f t="shared" si="13"/>
        <v xml:space="preserve">  3451.39987444024, _, _, _, _,</v>
      </c>
    </row>
    <row r="52" spans="3:18" x14ac:dyDescent="0.25">
      <c r="C52" s="15">
        <f t="shared" si="5"/>
        <v>396205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396205, _, _, _, _,</v>
      </c>
      <c r="J52" t="str">
        <f t="shared" si="4"/>
        <v xml:space="preserve">  252631.40174, _, _, _, _,</v>
      </c>
      <c r="K52" t="str">
        <f t="shared" si="6"/>
        <v xml:space="preserve">  161084.855428673, _, _, _, _,</v>
      </c>
      <c r="L52" t="str">
        <f t="shared" si="7"/>
        <v xml:space="preserve">  102712.214197274, _, _, _, _,</v>
      </c>
      <c r="M52" t="str">
        <f t="shared" si="8"/>
        <v xml:space="preserve">  65492.1837141792, _, _, _, _,</v>
      </c>
      <c r="N52" t="str">
        <f t="shared" si="9"/>
        <v xml:space="preserve">  41759.6501173047, _, _, _, _,</v>
      </c>
      <c r="O52" t="str">
        <f t="shared" si="10"/>
        <v xml:space="preserve">  26627.1221849968, _, _, _, _,</v>
      </c>
      <c r="P52" t="str">
        <f t="shared" si="11"/>
        <v xml:space="preserve">  16978.1986645751, _, _, _, _,</v>
      </c>
      <c r="Q52" t="str">
        <f t="shared" si="12"/>
        <v xml:space="preserve">  10825.7748580957, _, _, _, _,</v>
      </c>
      <c r="R52" t="str">
        <f t="shared" si="13"/>
        <v xml:space="preserve">  6902.81717121784, _, _, _, _,</v>
      </c>
    </row>
    <row r="53" spans="3:18" x14ac:dyDescent="0.25">
      <c r="C53" s="15">
        <f t="shared" si="5"/>
        <v>132068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132068, _, _, _, _,</v>
      </c>
      <c r="J53" t="str">
        <f t="shared" si="4"/>
        <v xml:space="preserve">  84210.254704, _, _, _, _,</v>
      </c>
      <c r="K53" t="str">
        <f t="shared" si="6"/>
        <v xml:space="preserve">  53694.8162864021, _, _, _, _,</v>
      </c>
      <c r="L53" t="str">
        <f t="shared" si="7"/>
        <v xml:space="preserve">  34237.318319066, _, _, _, _,</v>
      </c>
      <c r="M53" t="str">
        <f t="shared" si="8"/>
        <v xml:space="preserve">  21830.6728051494, _, _, _, _,</v>
      </c>
      <c r="N53" t="str">
        <f t="shared" si="9"/>
        <v xml:space="preserve">  13919.8482394018, _, _, _, _,</v>
      </c>
      <c r="O53" t="str">
        <f t="shared" si="10"/>
        <v xml:space="preserve">  8875.6849931933, _, _, _, _,</v>
      </c>
      <c r="P53" t="str">
        <f t="shared" si="11"/>
        <v xml:space="preserve">  5659.38527083986, _, _, _, _,</v>
      </c>
      <c r="Q53" t="str">
        <f t="shared" si="12"/>
        <v xml:space="preserve">  3608.58251147508, _, _, _, _,</v>
      </c>
      <c r="R53" t="str">
        <f t="shared" si="13"/>
        <v xml:space="preserve">  2300.93324962683,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132068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132068, _, _, _, _,</v>
      </c>
      <c r="J55" t="str">
        <f t="shared" si="4"/>
        <v xml:space="preserve">  84210.254704, _, _, _, _,</v>
      </c>
      <c r="K55" t="str">
        <f t="shared" si="6"/>
        <v xml:space="preserve">  53694.8162864021, _, _, _, _,</v>
      </c>
      <c r="L55" t="str">
        <f t="shared" si="7"/>
        <v xml:space="preserve">  34237.318319066, _, _, _, _,</v>
      </c>
      <c r="M55" t="str">
        <f t="shared" si="8"/>
        <v xml:space="preserve">  21830.6728051494, _, _, _, _,</v>
      </c>
      <c r="N55" t="str">
        <f t="shared" si="9"/>
        <v xml:space="preserve">  13919.8482394018, _, _, _, _,</v>
      </c>
      <c r="O55" t="str">
        <f t="shared" si="10"/>
        <v xml:space="preserve">  8875.6849931933, _, _, _, _,</v>
      </c>
      <c r="P55" t="str">
        <f t="shared" si="11"/>
        <v xml:space="preserve">  5659.38527083986, _, _, _, _,</v>
      </c>
      <c r="Q55" t="str">
        <f t="shared" si="12"/>
        <v xml:space="preserve">  3608.58251147508, _, _, _, _,</v>
      </c>
      <c r="R55" t="str">
        <f t="shared" si="13"/>
        <v xml:space="preserve">  2300.93324962683, _, _, _, _,</v>
      </c>
    </row>
    <row r="56" spans="3:18" x14ac:dyDescent="0.25">
      <c r="C56" s="15">
        <f t="shared" si="5"/>
        <v>66034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66034, _, _, _, _,</v>
      </c>
      <c r="J56" t="str">
        <f t="shared" si="4"/>
        <v xml:space="preserve">  42105.127352, _, _, _, _,</v>
      </c>
      <c r="K56" t="str">
        <f t="shared" si="6"/>
        <v xml:space="preserve">  26847.4081432011, _, _, _, _,</v>
      </c>
      <c r="L56" t="str">
        <f t="shared" si="7"/>
        <v xml:space="preserve">  17118.659159533, _, _, _, _,</v>
      </c>
      <c r="M56" t="str">
        <f t="shared" si="8"/>
        <v xml:space="preserve">  10915.3364025747, _, _, _, _,</v>
      </c>
      <c r="N56" t="str">
        <f t="shared" si="9"/>
        <v xml:space="preserve">  6959.92411970091, _, _, _, _,</v>
      </c>
      <c r="O56" t="str">
        <f t="shared" si="10"/>
        <v xml:space="preserve">  4437.84249659665, _, _, _, _,</v>
      </c>
      <c r="P56" t="str">
        <f t="shared" si="11"/>
        <v xml:space="preserve">  2829.69263541993, _, _, _, _,</v>
      </c>
      <c r="Q56" t="str">
        <f t="shared" si="12"/>
        <v xml:space="preserve">  1804.29125573754, _, _, _, _,</v>
      </c>
      <c r="R56" t="str">
        <f t="shared" si="13"/>
        <v xml:space="preserve">  1150.46662481341,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0.04</v>
      </c>
      <c r="D66" s="27">
        <v>0.02</v>
      </c>
      <c r="E66" s="27">
        <v>0</v>
      </c>
      <c r="F66" s="27">
        <v>0.15</v>
      </c>
      <c r="G66" s="27">
        <v>0.04</v>
      </c>
      <c r="H66" s="27">
        <v>0.03</v>
      </c>
      <c r="I66" s="27">
        <v>0.09</v>
      </c>
      <c r="J66" s="27">
        <v>0.08</v>
      </c>
      <c r="K66" s="27">
        <v>0.05</v>
      </c>
      <c r="L66" s="27">
        <v>0.02</v>
      </c>
      <c r="M66" s="27">
        <v>0.02</v>
      </c>
      <c r="N66" s="27">
        <v>0.09</v>
      </c>
      <c r="O66" s="27">
        <v>0.14000000000000001</v>
      </c>
      <c r="P66" s="27">
        <v>0.01</v>
      </c>
      <c r="Q66" s="27">
        <v>7.0000000000000007E-2</v>
      </c>
      <c r="R66" s="27">
        <v>0.01</v>
      </c>
      <c r="S66" s="27">
        <v>0.03</v>
      </c>
      <c r="T66" s="27">
        <v>0.06</v>
      </c>
      <c r="U66" s="27">
        <v>0.02</v>
      </c>
      <c r="V66" s="27">
        <v>0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0.02</v>
      </c>
      <c r="D67" s="15">
        <v>0.02</v>
      </c>
      <c r="E67" s="15">
        <v>0.01</v>
      </c>
      <c r="F67" s="15">
        <v>0.11</v>
      </c>
      <c r="G67" s="15">
        <v>0.05</v>
      </c>
      <c r="H67" s="15">
        <v>0.04</v>
      </c>
      <c r="I67" s="15">
        <v>0.09</v>
      </c>
      <c r="J67" s="15">
        <v>0.1</v>
      </c>
      <c r="K67" s="15">
        <v>0.05</v>
      </c>
      <c r="L67" s="15">
        <v>0.02</v>
      </c>
      <c r="M67" s="15">
        <v>0.02</v>
      </c>
      <c r="N67" s="15">
        <v>0.11</v>
      </c>
      <c r="O67" s="15">
        <v>0.11</v>
      </c>
      <c r="P67" s="15">
        <v>0.01</v>
      </c>
      <c r="Q67" s="15">
        <v>7.0000000000000007E-2</v>
      </c>
      <c r="R67" s="15">
        <v>0.01</v>
      </c>
      <c r="S67" s="15">
        <v>0.03</v>
      </c>
      <c r="T67" s="15">
        <v>0.06</v>
      </c>
      <c r="U67" s="15">
        <v>0.02</v>
      </c>
      <c r="V67" s="15">
        <v>0.01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0.01</v>
      </c>
      <c r="D68" s="29">
        <v>0.02</v>
      </c>
      <c r="E68" s="29">
        <v>0.01</v>
      </c>
      <c r="F68" s="29">
        <v>0.05</v>
      </c>
      <c r="G68" s="29">
        <v>0.06</v>
      </c>
      <c r="H68" s="29">
        <v>0.05</v>
      </c>
      <c r="I68" s="29">
        <v>0.1</v>
      </c>
      <c r="J68" s="29">
        <v>0.12</v>
      </c>
      <c r="K68" s="29">
        <v>0.05</v>
      </c>
      <c r="L68" s="29">
        <v>0.02</v>
      </c>
      <c r="M68" s="29">
        <v>0.03</v>
      </c>
      <c r="N68" s="29">
        <v>0.13</v>
      </c>
      <c r="O68" s="29">
        <v>0.11</v>
      </c>
      <c r="P68" s="29">
        <v>0.01</v>
      </c>
      <c r="Q68" s="29">
        <v>0.06</v>
      </c>
      <c r="R68" s="29">
        <v>0.01</v>
      </c>
      <c r="S68" s="29">
        <v>0.03</v>
      </c>
      <c r="T68" s="29">
        <v>0.06</v>
      </c>
      <c r="U68" s="29">
        <v>0.01</v>
      </c>
      <c r="V68" s="29">
        <v>0.01</v>
      </c>
      <c r="W68" s="29">
        <v>0.04</v>
      </c>
      <c r="X68" s="29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0.02</v>
      </c>
      <c r="D69" s="15">
        <v>0.02</v>
      </c>
      <c r="E69" s="15">
        <v>0.01</v>
      </c>
      <c r="F69" s="15">
        <v>0.11</v>
      </c>
      <c r="G69" s="15">
        <v>0.05</v>
      </c>
      <c r="H69" s="15">
        <v>0.04</v>
      </c>
      <c r="I69" s="15">
        <v>0.09</v>
      </c>
      <c r="J69" s="15">
        <v>0.1</v>
      </c>
      <c r="K69" s="15">
        <v>0.05</v>
      </c>
      <c r="L69" s="15">
        <v>0.02</v>
      </c>
      <c r="M69" s="15">
        <v>0.02</v>
      </c>
      <c r="N69" s="15">
        <v>0.11</v>
      </c>
      <c r="O69" s="15">
        <v>0.11</v>
      </c>
      <c r="P69" s="15">
        <v>0.01</v>
      </c>
      <c r="Q69" s="15">
        <v>7.0000000000000007E-2</v>
      </c>
      <c r="R69" s="15">
        <v>0.01</v>
      </c>
      <c r="S69" s="15">
        <v>0.03</v>
      </c>
      <c r="T69" s="15">
        <v>0.06</v>
      </c>
      <c r="U69" s="15">
        <v>0.02</v>
      </c>
      <c r="V69" s="15">
        <v>0.01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I55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344036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0.09</v>
      </c>
      <c r="C4" s="9">
        <f t="shared" si="0"/>
        <v>30963.239999999998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30963.239999999998</v>
      </c>
      <c r="R4" s="7" t="s">
        <v>154</v>
      </c>
    </row>
    <row r="5" spans="1:22" ht="15.75" thickBot="1" x14ac:dyDescent="0.3">
      <c r="A5">
        <v>2</v>
      </c>
      <c r="B5" s="27">
        <v>0.15</v>
      </c>
      <c r="C5" s="9">
        <f t="shared" si="0"/>
        <v>51605.4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51605.4</v>
      </c>
      <c r="R5" s="7" t="s">
        <v>155</v>
      </c>
    </row>
    <row r="6" spans="1:22" ht="15.75" thickBot="1" x14ac:dyDescent="0.3">
      <c r="A6">
        <v>3</v>
      </c>
      <c r="B6" s="27">
        <v>0.27</v>
      </c>
      <c r="C6" s="9">
        <f t="shared" si="0"/>
        <v>92889.72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92889.72</v>
      </c>
    </row>
    <row r="7" spans="1:22" ht="15.75" thickBot="1" x14ac:dyDescent="0.3">
      <c r="A7">
        <v>4</v>
      </c>
      <c r="B7" s="27">
        <v>0.1</v>
      </c>
      <c r="C7" s="9">
        <f t="shared" si="0"/>
        <v>34403.599999999999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34403.599999999999</v>
      </c>
    </row>
    <row r="8" spans="1:22" ht="15.75" thickBot="1" x14ac:dyDescent="0.3">
      <c r="A8">
        <v>5</v>
      </c>
      <c r="B8" s="27">
        <v>0.13</v>
      </c>
      <c r="C8" s="9">
        <f t="shared" si="0"/>
        <v>44724.68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44724.68</v>
      </c>
    </row>
    <row r="9" spans="1:22" ht="15.75" thickBot="1" x14ac:dyDescent="0.3">
      <c r="A9">
        <v>6</v>
      </c>
      <c r="B9" s="27">
        <v>0.12</v>
      </c>
      <c r="C9" s="9">
        <f t="shared" si="0"/>
        <v>41284.32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41284.32</v>
      </c>
    </row>
    <row r="10" spans="1:22" ht="15.75" thickBot="1" x14ac:dyDescent="0.3">
      <c r="A10">
        <v>7</v>
      </c>
      <c r="B10" s="27">
        <v>0.02</v>
      </c>
      <c r="C10" s="9">
        <f t="shared" si="0"/>
        <v>6880.72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6880.72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7.0000000000000007E-2</v>
      </c>
      <c r="C12" s="9">
        <f t="shared" si="0"/>
        <v>24082.520000000004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24082.520000000004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0.01</v>
      </c>
      <c r="C16" s="9">
        <f t="shared" si="0"/>
        <v>3440.36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3440.36</v>
      </c>
    </row>
    <row r="17" spans="1:21" ht="15.75" thickBot="1" x14ac:dyDescent="0.3">
      <c r="A17">
        <v>14</v>
      </c>
      <c r="B17" s="27">
        <v>0.04</v>
      </c>
      <c r="C17" s="9">
        <f t="shared" si="0"/>
        <v>13761.44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13761.44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30963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30963, _, _, _, _,</v>
      </c>
      <c r="J35" t="str">
        <f t="shared" si="4"/>
        <v xml:space="preserve">  19742.875764, _, _, _, _,</v>
      </c>
      <c r="K35" t="str">
        <f t="shared" ref="K35:K62" si="6">"  "&amp;C35*0.637628^2&amp;", "&amp;D35&amp;", "&amp;E35&amp;", "&amp;F35&amp;", "&amp;G35&amp;","</f>
        <v xml:space="preserve">  12588.6103876478, _, _, _, _,</v>
      </c>
      <c r="L35" t="str">
        <f t="shared" ref="L35:L62" si="7">"  "&amp;C35*0.637628^3&amp;", "&amp;D35&amp;", "&amp;E35&amp;", "&amp;F35&amp;", "&amp;G35&amp;","</f>
        <v xml:space="preserve">  8026.85046425509, _, _, _, _,</v>
      </c>
      <c r="M35" t="str">
        <f t="shared" ref="M35:M62" si="8">"  "&amp;C35*0.637628^4&amp;", "&amp;D35&amp;", "&amp;E35&amp;", "&amp;F35&amp;", "&amp;G35&amp;","</f>
        <v xml:space="preserve">  5118.14460782204, _, _, _, _,</v>
      </c>
      <c r="N35" t="str">
        <f t="shared" ref="N35:N62" si="9">"  "&amp;C35*0.637628^5&amp;", "&amp;D35&amp;", "&amp;E35&amp;", "&amp;F35&amp;", "&amp;G35&amp;","</f>
        <v xml:space="preserve">  3263.47230999635, _, _, _, _,</v>
      </c>
      <c r="O35" t="str">
        <f t="shared" ref="O35:O62" si="10">"  "&amp;C35*0.637628^6&amp;", "&amp;D35&amp;", "&amp;E35&amp;", "&amp;F35&amp;", "&amp;G35&amp;","</f>
        <v xml:space="preserve">  2080.88132207835, _, _, _, _,</v>
      </c>
      <c r="P35" t="str">
        <f t="shared" ref="P35:P62" si="11">"  "&amp;C35*0.637628^7&amp;", "&amp;D35&amp;", "&amp;E35&amp;", "&amp;F35&amp;", "&amp;G35&amp;","</f>
        <v xml:space="preserve">  1326.82819563418, _, _, _, _,</v>
      </c>
      <c r="Q35" t="str">
        <f t="shared" ref="Q35:Q62" si="12">"  "&amp;C35*0.637628^8&amp;", "&amp;D35&amp;", "&amp;E35&amp;", "&amp;F35&amp;", "&amp;G35&amp;","</f>
        <v xml:space="preserve">  846.022808725829, _, _, _, _,</v>
      </c>
      <c r="R35" t="str">
        <f t="shared" ref="R35:R62" si="13">"  "&amp;C35*0.637628^9&amp;", "&amp;D35&amp;", "&amp;E35&amp;", "&amp;F35&amp;", "&amp;G35&amp;","</f>
        <v xml:space="preserve">  539.447831482233, _, _, _, _,</v>
      </c>
    </row>
    <row r="36" spans="1:18" x14ac:dyDescent="0.25">
      <c r="C36" s="15">
        <f t="shared" si="5"/>
        <v>51605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51605, _, _, _, _,</v>
      </c>
      <c r="J36" t="str">
        <f t="shared" si="4"/>
        <v xml:space="preserve">  32904.79294, _, _, _, _,</v>
      </c>
      <c r="K36" t="str">
        <f t="shared" si="6"/>
        <v xml:space="preserve">  20981.0173127463, _, _, _, _,</v>
      </c>
      <c r="L36" t="str">
        <f t="shared" si="7"/>
        <v xml:space="preserve">  13378.0841070918, _, _, _, _,</v>
      </c>
      <c r="M36" t="str">
        <f t="shared" si="8"/>
        <v xml:space="preserve">  8530.24101303674, _, _, _, _,</v>
      </c>
      <c r="N36" t="str">
        <f t="shared" si="9"/>
        <v xml:space="preserve">  5439.12051666059, _, _, _, _,</v>
      </c>
      <c r="O36" t="str">
        <f t="shared" si="10"/>
        <v xml:space="preserve">  3468.13553679726, _, _, _, _,</v>
      </c>
      <c r="P36" t="str">
        <f t="shared" si="11"/>
        <v xml:space="preserve">  2211.38032605696, _, _, _, _,</v>
      </c>
      <c r="Q36" t="str">
        <f t="shared" si="12"/>
        <v xml:space="preserve">  1410.03801454305, _, _, _, _,</v>
      </c>
      <c r="R36" t="str">
        <f t="shared" si="13"/>
        <v xml:space="preserve">  899.079719137055, _, _, _, _,</v>
      </c>
    </row>
    <row r="37" spans="1:18" x14ac:dyDescent="0.25">
      <c r="C37" s="15">
        <f t="shared" si="5"/>
        <v>92890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92890, _, _, _, _,</v>
      </c>
      <c r="J37" t="str">
        <f t="shared" si="4"/>
        <v xml:space="preserve">  59229.26492, _, _, _, _,</v>
      </c>
      <c r="K37" t="str">
        <f t="shared" si="6"/>
        <v xml:space="preserve">  37766.2377324098, _, _, _, _,</v>
      </c>
      <c r="L37" t="str">
        <f t="shared" si="7"/>
        <v xml:space="preserve">  24080.810632841, _, _, _, _,</v>
      </c>
      <c r="M37" t="str">
        <f t="shared" si="8"/>
        <v xml:space="preserve">  15354.5991221971, _, _, _, _,</v>
      </c>
      <c r="N37" t="str">
        <f t="shared" si="9"/>
        <v xml:space="preserve">  9790.52232908831, _, _, _, _,</v>
      </c>
      <c r="O37" t="str">
        <f t="shared" si="10"/>
        <v xml:space="preserve">  6242.71117165192, _, _, _, _,</v>
      </c>
      <c r="P37" t="str">
        <f t="shared" si="11"/>
        <v xml:space="preserve">  3980.52743895807, _, _, _, _,</v>
      </c>
      <c r="Q37" t="str">
        <f t="shared" si="12"/>
        <v xml:space="preserve">  2538.09574984796, _, _, _, _,</v>
      </c>
      <c r="R37" t="str">
        <f t="shared" si="13"/>
        <v xml:space="preserve">  1618.36091678405, _, _, _, _,</v>
      </c>
    </row>
    <row r="38" spans="1:18" x14ac:dyDescent="0.25">
      <c r="C38" s="15">
        <f t="shared" si="5"/>
        <v>34404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34404, _, _, _, _,</v>
      </c>
      <c r="J38" t="str">
        <f t="shared" si="4"/>
        <v xml:space="preserve">  21936.953712, _, _, _, _,</v>
      </c>
      <c r="K38" t="str">
        <f t="shared" si="6"/>
        <v xml:space="preserve">  13987.6159214751, _, _, _, _,</v>
      </c>
      <c r="L38" t="str">
        <f t="shared" si="7"/>
        <v xml:space="preserve">  8918.89556477835, _, _, _, _,</v>
      </c>
      <c r="M38" t="str">
        <f t="shared" si="8"/>
        <v xml:space="preserve">  5686.93754117849, _, _, _, _,</v>
      </c>
      <c r="N38" t="str">
        <f t="shared" si="9"/>
        <v xml:space="preserve">  3626.15061050656, _, _, _, _,</v>
      </c>
      <c r="O38" t="str">
        <f t="shared" si="10"/>
        <v xml:space="preserve">  2312.13516147608, _, _, _, _,</v>
      </c>
      <c r="P38" t="str">
        <f t="shared" si="11"/>
        <v xml:space="preserve">  1474.28211874167, _, _, _, _,</v>
      </c>
      <c r="Q38" t="str">
        <f t="shared" si="12"/>
        <v xml:space="preserve">  940.043558809011, _, _, _, _,</v>
      </c>
      <c r="R38" t="str">
        <f t="shared" si="13"/>
        <v xml:space="preserve">  599.398094316272, _, _, _, _,</v>
      </c>
    </row>
    <row r="39" spans="1:18" x14ac:dyDescent="0.25">
      <c r="C39" s="15">
        <f t="shared" si="5"/>
        <v>44725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44725, _, _, _, _,</v>
      </c>
      <c r="J39" t="str">
        <f t="shared" si="4"/>
        <v xml:space="preserve">  28517.9123, _, _, _, _,</v>
      </c>
      <c r="K39" t="str">
        <f t="shared" si="6"/>
        <v xml:space="preserve">  18183.8193840244, _, _, _, _,</v>
      </c>
      <c r="L39" t="str">
        <f t="shared" si="7"/>
        <v xml:space="preserve">  11594.5123861967, _, _, _, _,</v>
      </c>
      <c r="M39" t="str">
        <f t="shared" si="8"/>
        <v xml:space="preserve">  7392.98574378584, _, _, _, _,</v>
      </c>
      <c r="N39" t="str">
        <f t="shared" si="9"/>
        <v xml:space="preserve">  4713.97471383867, _, _, _, _,</v>
      </c>
      <c r="O39" t="str">
        <f t="shared" si="10"/>
        <v xml:space="preserve">  3005.76226883553, _, _, _, _,</v>
      </c>
      <c r="P39" t="str">
        <f t="shared" si="11"/>
        <v xml:space="preserve">  1916.55818395306, _, _, _, _,</v>
      </c>
      <c r="Q39" t="str">
        <f t="shared" si="12"/>
        <v xml:space="preserve">  1222.05116171762, _, _, _, _,</v>
      </c>
      <c r="R39" t="str">
        <f t="shared" si="13"/>
        <v xml:space="preserve">  779.214038143683, _, _, _, _,</v>
      </c>
    </row>
    <row r="40" spans="1:18" x14ac:dyDescent="0.25">
      <c r="C40" s="15">
        <f t="shared" si="5"/>
        <v>41284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41284, _, _, _, _,</v>
      </c>
      <c r="J40" t="str">
        <f t="shared" si="4"/>
        <v xml:space="preserve">  26323.834352, _, _, _, _,</v>
      </c>
      <c r="K40" t="str">
        <f t="shared" si="6"/>
        <v xml:space="preserve">  16784.8138501971, _, _, _, _,</v>
      </c>
      <c r="L40" t="str">
        <f t="shared" si="7"/>
        <v xml:space="preserve">  10702.4672856734, _, _, _, _,</v>
      </c>
      <c r="M40" t="str">
        <f t="shared" si="8"/>
        <v xml:space="preserve">  6824.19281042939, _, _, _, _,</v>
      </c>
      <c r="N40" t="str">
        <f t="shared" si="9"/>
        <v xml:space="preserve">  4351.29641332847, _, _, _, _,</v>
      </c>
      <c r="O40" t="str">
        <f t="shared" si="10"/>
        <v xml:space="preserve">  2774.50842943781, _, _, _, _,</v>
      </c>
      <c r="P40" t="str">
        <f t="shared" si="11"/>
        <v xml:space="preserve">  1769.10426084557, _, _, _, _,</v>
      </c>
      <c r="Q40" t="str">
        <f t="shared" si="12"/>
        <v xml:space="preserve">  1128.03041163444, _, _, _, _,</v>
      </c>
      <c r="R40" t="str">
        <f t="shared" si="13"/>
        <v xml:space="preserve">  719.263775309644, _, _, _, _,</v>
      </c>
    </row>
    <row r="41" spans="1:18" x14ac:dyDescent="0.25">
      <c r="C41" s="15">
        <f t="shared" si="5"/>
        <v>6881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6881, _, _, _, _,</v>
      </c>
      <c r="J41" t="str">
        <f t="shared" si="4"/>
        <v xml:space="preserve">  4387.518268, _, _, _, _,</v>
      </c>
      <c r="K41" t="str">
        <f t="shared" si="6"/>
        <v xml:space="preserve">  2797.6044981883, _, _, _, _,</v>
      </c>
      <c r="L41" t="str">
        <f t="shared" si="7"/>
        <v xml:space="preserve">  1783.83096097081, _, _, _, _,</v>
      </c>
      <c r="M41" t="str">
        <f t="shared" si="8"/>
        <v xml:space="preserve">  1137.4205679819, _, _, _, _,</v>
      </c>
      <c r="N41" t="str">
        <f t="shared" si="9"/>
        <v xml:space="preserve">  725.251201921161, _, _, _, _,</v>
      </c>
      <c r="O41" t="str">
        <f t="shared" si="10"/>
        <v xml:space="preserve">  462.440473378586, _, _, _, _,</v>
      </c>
      <c r="P41" t="str">
        <f t="shared" si="11"/>
        <v xml:space="preserve">  294.864994159441, _, _, _, _,</v>
      </c>
      <c r="Q41" t="str">
        <f t="shared" si="12"/>
        <v xml:space="preserve">  188.014176495896, _, _, _, _,</v>
      </c>
      <c r="R41" t="str">
        <f t="shared" si="13"/>
        <v xml:space="preserve">  119.883103330725, _, _, _, _,</v>
      </c>
    </row>
    <row r="42" spans="1:18" x14ac:dyDescent="0.25">
      <c r="C42" s="15">
        <f t="shared" si="5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4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5"/>
        <v>24083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24083, _, _, _, _,</v>
      </c>
      <c r="J43" t="str">
        <f t="shared" si="4"/>
        <v xml:space="preserve">  15355.995124, _, _, _, _,</v>
      </c>
      <c r="K43" t="str">
        <f t="shared" si="6"/>
        <v xml:space="preserve">  9791.41245892587, _, _, _, _,</v>
      </c>
      <c r="L43" t="str">
        <f t="shared" si="7"/>
        <v xml:space="preserve">  6243.27874335999, _, _, _, _,</v>
      </c>
      <c r="M43" t="str">
        <f t="shared" si="8"/>
        <v xml:space="preserve">  3980.88933857114, _, _, _, _,</v>
      </c>
      <c r="N43" t="str">
        <f t="shared" si="9"/>
        <v xml:space="preserve">  2538.32650717444, _, _, _, _,</v>
      </c>
      <c r="O43" t="str">
        <f t="shared" si="10"/>
        <v xml:space="preserve">  1618.50805411662, _, _, _, _,</v>
      </c>
      <c r="P43" t="str">
        <f t="shared" si="11"/>
        <v xml:space="preserve">  1032.00605353027, _, _, _, _,</v>
      </c>
      <c r="Q43" t="str">
        <f t="shared" si="12"/>
        <v xml:space="preserve">  658.035955900402, _, _, _, _,</v>
      </c>
      <c r="R43" t="str">
        <f t="shared" si="13"/>
        <v xml:space="preserve">  419.582150488861, _, _, _, _,</v>
      </c>
    </row>
    <row r="44" spans="1:18" x14ac:dyDescent="0.25">
      <c r="C44" s="15">
        <f t="shared" si="5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4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5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4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5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4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5"/>
        <v>3440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3440, _, _, _, _,</v>
      </c>
      <c r="J47" t="str">
        <f t="shared" si="4"/>
        <v xml:space="preserve">  2193.44032, _, _, _, _,</v>
      </c>
      <c r="K47" t="str">
        <f t="shared" si="6"/>
        <v xml:space="preserve">  1398.59896436096, _, _, _, _,</v>
      </c>
      <c r="L47" t="str">
        <f t="shared" si="7"/>
        <v xml:space="preserve">  891.78586044755, _, _, _, _,</v>
      </c>
      <c r="M47" t="str">
        <f t="shared" si="8"/>
        <v xml:space="preserve">  568.62763462545, _, _, _, _,</v>
      </c>
      <c r="N47" t="str">
        <f t="shared" si="9"/>
        <v xml:space="preserve">  362.572901410957, _, _, _, _,</v>
      </c>
      <c r="O47" t="str">
        <f t="shared" si="10"/>
        <v xml:space="preserve">  231.186633980866, _, _, _, _,</v>
      </c>
      <c r="P47" t="str">
        <f t="shared" si="11"/>
        <v xml:space="preserve">  147.411071051951, _, _, _, _,</v>
      </c>
      <c r="Q47" t="str">
        <f t="shared" si="12"/>
        <v xml:space="preserve">  93.9934264127136, _, _, _, _,</v>
      </c>
      <c r="R47" t="str">
        <f t="shared" si="13"/>
        <v xml:space="preserve">  59.9328404966858, _, _, _, _,</v>
      </c>
    </row>
    <row r="48" spans="1:18" x14ac:dyDescent="0.25">
      <c r="C48" s="15">
        <f t="shared" si="5"/>
        <v>13761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13761, _, _, _, _,</v>
      </c>
      <c r="J48" t="str">
        <f t="shared" si="4"/>
        <v xml:space="preserve">  8774.398908, _, _, _, _,</v>
      </c>
      <c r="K48" t="str">
        <f t="shared" si="6"/>
        <v xml:space="preserve">  5594.80242691022, _, _, _, _,</v>
      </c>
      <c r="L48" t="str">
        <f t="shared" si="7"/>
        <v xml:space="preserve">  3567.40268186591, _, _, _, _,</v>
      </c>
      <c r="M48" t="str">
        <f t="shared" si="8"/>
        <v xml:space="preserve">  2274.6758372328, _, _, _, _,</v>
      </c>
      <c r="N48" t="str">
        <f t="shared" si="9"/>
        <v xml:space="preserve">  1450.39700474307, _, _, _, _,</v>
      </c>
      <c r="O48" t="str">
        <f t="shared" si="10"/>
        <v xml:space="preserve">  924.813741340317, _, _, _, _,</v>
      </c>
      <c r="P48" t="str">
        <f t="shared" si="11"/>
        <v xml:space="preserve">  589.687136263344, _, _, _, _,</v>
      </c>
      <c r="Q48" t="str">
        <f t="shared" si="12"/>
        <v xml:space="preserve">  376.001029321323, _, _, _, _,</v>
      </c>
      <c r="R48" t="str">
        <f t="shared" si="13"/>
        <v xml:space="preserve">  239.748784324097, _, _, _, _,</v>
      </c>
    </row>
    <row r="49" spans="3:18" x14ac:dyDescent="0.25">
      <c r="C49" s="15">
        <f t="shared" si="5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4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4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5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4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5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4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4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5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4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0.09</v>
      </c>
      <c r="D66" s="27">
        <v>0.15</v>
      </c>
      <c r="E66" s="27">
        <v>0.27</v>
      </c>
      <c r="F66" s="27">
        <v>0.1</v>
      </c>
      <c r="G66" s="27">
        <v>0.13</v>
      </c>
      <c r="H66" s="27">
        <v>0.12</v>
      </c>
      <c r="I66" s="27">
        <v>0.02</v>
      </c>
      <c r="J66" s="27">
        <v>0</v>
      </c>
      <c r="K66" s="27">
        <v>7.0000000000000007E-2</v>
      </c>
      <c r="L66" s="27">
        <v>0</v>
      </c>
      <c r="M66" s="27">
        <v>0</v>
      </c>
      <c r="N66" s="27">
        <v>0</v>
      </c>
      <c r="O66" s="27">
        <v>0.01</v>
      </c>
      <c r="P66" s="27">
        <v>0.04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0.15</v>
      </c>
      <c r="D67" s="15">
        <v>0.16</v>
      </c>
      <c r="E67" s="15">
        <v>0.12</v>
      </c>
      <c r="F67" s="15">
        <v>0.16</v>
      </c>
      <c r="G67" s="15">
        <v>0.1</v>
      </c>
      <c r="H67" s="15">
        <v>0.09</v>
      </c>
      <c r="I67" s="15">
        <v>0.08</v>
      </c>
      <c r="J67" s="15">
        <v>0.01</v>
      </c>
      <c r="K67" s="15">
        <v>0.06</v>
      </c>
      <c r="L67" s="15">
        <v>0</v>
      </c>
      <c r="M67" s="15">
        <v>0</v>
      </c>
      <c r="N67" s="15">
        <v>0.01</v>
      </c>
      <c r="O67" s="15">
        <v>0.03</v>
      </c>
      <c r="P67" s="15">
        <v>0.03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0.19</v>
      </c>
      <c r="D68" s="29">
        <v>0.14000000000000001</v>
      </c>
      <c r="E68" s="29">
        <v>0.02</v>
      </c>
      <c r="F68" s="29">
        <v>0.22</v>
      </c>
      <c r="G68" s="29">
        <v>0.08</v>
      </c>
      <c r="H68" s="29">
        <v>7.0000000000000007E-2</v>
      </c>
      <c r="I68" s="29">
        <v>0.13</v>
      </c>
      <c r="J68" s="29">
        <v>0.02</v>
      </c>
      <c r="K68" s="29">
        <v>0.06</v>
      </c>
      <c r="L68" s="29">
        <v>0</v>
      </c>
      <c r="M68" s="29">
        <v>0</v>
      </c>
      <c r="N68" s="29">
        <v>0.01</v>
      </c>
      <c r="O68" s="29">
        <v>0.04</v>
      </c>
      <c r="P68" s="29">
        <v>0.02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0.15</v>
      </c>
      <c r="D69" s="15">
        <v>0.16</v>
      </c>
      <c r="E69" s="15">
        <v>0.12</v>
      </c>
      <c r="F69" s="15">
        <v>0.16</v>
      </c>
      <c r="G69" s="15">
        <v>0.1</v>
      </c>
      <c r="H69" s="15">
        <v>0.09</v>
      </c>
      <c r="I69" s="15">
        <v>0.08</v>
      </c>
      <c r="J69" s="15">
        <v>0.01</v>
      </c>
      <c r="K69" s="15">
        <v>0.06</v>
      </c>
      <c r="L69" s="15">
        <v>0</v>
      </c>
      <c r="M69" s="15">
        <v>0</v>
      </c>
      <c r="N69" s="15">
        <v>0.01</v>
      </c>
      <c r="O69" s="15">
        <v>0.03</v>
      </c>
      <c r="P69" s="15">
        <v>0.03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D58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11747696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7.0000000000000007E-2</v>
      </c>
      <c r="C4" s="9">
        <f t="shared" si="0"/>
        <v>822338.72000000009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822338.72000000009</v>
      </c>
      <c r="R4" s="7" t="s">
        <v>154</v>
      </c>
    </row>
    <row r="5" spans="1:22" ht="15.75" thickBot="1" x14ac:dyDescent="0.3">
      <c r="A5">
        <v>2</v>
      </c>
      <c r="B5" s="27">
        <v>0.06</v>
      </c>
      <c r="C5" s="9">
        <f t="shared" si="0"/>
        <v>704861.76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704861.76</v>
      </c>
      <c r="R5" s="7" t="s">
        <v>155</v>
      </c>
    </row>
    <row r="6" spans="1:22" ht="15.75" thickBot="1" x14ac:dyDescent="0.3">
      <c r="A6">
        <v>3</v>
      </c>
      <c r="B6" s="27">
        <v>0.02</v>
      </c>
      <c r="C6" s="9">
        <f t="shared" si="0"/>
        <v>234953.92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234953.92</v>
      </c>
    </row>
    <row r="7" spans="1:22" ht="15.75" thickBot="1" x14ac:dyDescent="0.3">
      <c r="A7">
        <v>4</v>
      </c>
      <c r="B7" s="27">
        <v>0.2</v>
      </c>
      <c r="C7" s="9">
        <f t="shared" si="0"/>
        <v>2349539.2000000002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2349539.2000000002</v>
      </c>
    </row>
    <row r="8" spans="1:22" ht="15.75" thickBot="1" x14ac:dyDescent="0.3">
      <c r="A8">
        <v>5</v>
      </c>
      <c r="B8" s="27">
        <v>0.08</v>
      </c>
      <c r="C8" s="9">
        <f t="shared" si="0"/>
        <v>939815.68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939815.68</v>
      </c>
    </row>
    <row r="9" spans="1:22" ht="15.75" thickBot="1" x14ac:dyDescent="0.3">
      <c r="A9">
        <v>6</v>
      </c>
      <c r="B9" s="27">
        <v>7.0000000000000007E-2</v>
      </c>
      <c r="C9" s="9">
        <f t="shared" si="0"/>
        <v>822338.72000000009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822338.72000000009</v>
      </c>
    </row>
    <row r="10" spans="1:22" ht="15.75" thickBot="1" x14ac:dyDescent="0.3">
      <c r="A10">
        <v>7</v>
      </c>
      <c r="B10" s="27">
        <v>0.1</v>
      </c>
      <c r="C10" s="9">
        <f t="shared" si="0"/>
        <v>1174769.6000000001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1174769.6000000001</v>
      </c>
    </row>
    <row r="11" spans="1:22" ht="15.75" thickBot="1" x14ac:dyDescent="0.3">
      <c r="A11" s="1">
        <v>8</v>
      </c>
      <c r="B11" s="27">
        <v>0.02</v>
      </c>
      <c r="C11" s="9">
        <f t="shared" si="0"/>
        <v>234953.92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234953.92</v>
      </c>
    </row>
    <row r="12" spans="1:22" ht="15.75" thickBot="1" x14ac:dyDescent="0.3">
      <c r="A12">
        <v>9</v>
      </c>
      <c r="B12" s="27">
        <v>0.09</v>
      </c>
      <c r="C12" s="9">
        <f t="shared" si="0"/>
        <v>1057292.6399999999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1057292.6399999999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0.04</v>
      </c>
      <c r="C15" s="9">
        <f t="shared" si="0"/>
        <v>469907.84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469907.84</v>
      </c>
    </row>
    <row r="16" spans="1:22" ht="15.75" thickBot="1" x14ac:dyDescent="0.3">
      <c r="A16" s="1">
        <v>13</v>
      </c>
      <c r="B16" s="27">
        <v>0.1</v>
      </c>
      <c r="C16" s="9">
        <f t="shared" si="0"/>
        <v>1174769.6000000001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1174769.6000000001</v>
      </c>
    </row>
    <row r="17" spans="1:21" ht="15.75" thickBot="1" x14ac:dyDescent="0.3">
      <c r="A17">
        <v>14</v>
      </c>
      <c r="B17" s="27">
        <v>0.09</v>
      </c>
      <c r="C17" s="9">
        <f t="shared" si="0"/>
        <v>1057292.6399999999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1057292.6399999999</v>
      </c>
    </row>
    <row r="18" spans="1:21" ht="15.75" thickBot="1" x14ac:dyDescent="0.3">
      <c r="A18">
        <v>15</v>
      </c>
      <c r="B18" s="27">
        <v>0.03</v>
      </c>
      <c r="C18" s="9">
        <f t="shared" si="0"/>
        <v>352430.88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352430.88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0.01</v>
      </c>
      <c r="C20" s="9">
        <f t="shared" si="0"/>
        <v>117476.96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117476.96</v>
      </c>
    </row>
    <row r="21" spans="1:21" ht="15.75" thickBot="1" x14ac:dyDescent="0.3">
      <c r="A21" s="1">
        <v>18</v>
      </c>
      <c r="B21" s="27">
        <v>0.02</v>
      </c>
      <c r="C21" s="9">
        <f t="shared" si="0"/>
        <v>234953.92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234953.92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822339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822339, _, _, _, _,</v>
      </c>
      <c r="J35" t="str">
        <f t="shared" si="4"/>
        <v xml:space="preserve">  524346.371892, _, _, _, _,</v>
      </c>
      <c r="K35" t="str">
        <f t="shared" ref="K35:K62" si="6">"  "&amp;C35*0.637628^2&amp;", "&amp;D35&amp;", "&amp;E35&amp;", "&amp;F35&amp;", "&amp;G35&amp;","</f>
        <v xml:space="preserve">  334337.928416752, _, _, _, _,</v>
      </c>
      <c r="L35" t="str">
        <f t="shared" ref="L35:L62" si="7">"  "&amp;C35*0.637628^3&amp;", "&amp;D35&amp;", "&amp;E35&amp;", "&amp;F35&amp;", "&amp;G35&amp;","</f>
        <v xml:space="preserve">  213183.224620517, _, _, _, _,</v>
      </c>
      <c r="M35" t="str">
        <f t="shared" ref="M35:M62" si="8">"  "&amp;C35*0.637628^4&amp;", "&amp;D35&amp;", "&amp;E35&amp;", "&amp;F35&amp;", "&amp;G35&amp;","</f>
        <v xml:space="preserve">  135931.593148331, _, _, _, _,</v>
      </c>
      <c r="N35" t="str">
        <f t="shared" ref="N35:N62" si="9">"  "&amp;C35*0.637628^5&amp;", "&amp;D35&amp;", "&amp;E35&amp;", "&amp;F35&amp;", "&amp;G35&amp;","</f>
        <v xml:space="preserve">  86673.7898759839, _, _, _, _,</v>
      </c>
      <c r="O35" t="str">
        <f t="shared" ref="O35:O62" si="10">"  "&amp;C35*0.637628^6&amp;", "&amp;D35&amp;", "&amp;E35&amp;", "&amp;F35&amp;", "&amp;G35&amp;","</f>
        <v xml:space="preserve">  55265.6352910439, _, _, _, _,</v>
      </c>
      <c r="P35" t="str">
        <f t="shared" ref="P35:P62" si="11">"  "&amp;C35*0.637628^7&amp;", "&amp;D35&amp;", "&amp;E35&amp;", "&amp;F35&amp;", "&amp;G35&amp;","</f>
        <v xml:space="preserve">  35238.9164993577, _, _, _, _,</v>
      </c>
      <c r="Q35" t="str">
        <f t="shared" ref="Q35:Q62" si="12">"  "&amp;C35*0.637628^8&amp;", "&amp;D35&amp;", "&amp;E35&amp;", "&amp;F35&amp;", "&amp;G35&amp;","</f>
        <v xml:space="preserve">  22469.3198496524, _, _, _, _,</v>
      </c>
      <c r="R35" t="str">
        <f t="shared" ref="R35:R62" si="13">"  "&amp;C35*0.637628^9&amp;", "&amp;D35&amp;", "&amp;E35&amp;", "&amp;F35&amp;", "&amp;G35&amp;","</f>
        <v xml:space="preserve">  14327.0674770942, _, _, _, _,</v>
      </c>
    </row>
    <row r="36" spans="1:18" x14ac:dyDescent="0.25">
      <c r="C36" s="15">
        <f t="shared" si="5"/>
        <v>704862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704862, _, _, _, _,</v>
      </c>
      <c r="J36" t="str">
        <f t="shared" si="4"/>
        <v xml:space="preserve">  449439.747336, _, _, _, _,</v>
      </c>
      <c r="K36" t="str">
        <f t="shared" si="6"/>
        <v xml:space="preserve">  286575.367214359, _, _, _, _,</v>
      </c>
      <c r="L36" t="str">
        <f t="shared" si="7"/>
        <v xml:space="preserve">  182728.478246157, _, _, _, _,</v>
      </c>
      <c r="M36" t="str">
        <f t="shared" si="8"/>
        <v xml:space="preserve">  116512.794127141, _, _, _, _,</v>
      </c>
      <c r="N36" t="str">
        <f t="shared" si="9"/>
        <v xml:space="preserve">  74291.8198937005, _, _, _, _,</v>
      </c>
      <c r="O36" t="str">
        <f t="shared" si="10"/>
        <v xml:space="preserve">  47370.5445351805, _, _, _, _,</v>
      </c>
      <c r="P36" t="str">
        <f t="shared" si="11"/>
        <v xml:space="preserve">  30204.7855708781, _, _, _, _,</v>
      </c>
      <c r="Q36" t="str">
        <f t="shared" si="12"/>
        <v xml:space="preserve">  19259.4170139878, _, _, _, _,</v>
      </c>
      <c r="R36" t="str">
        <f t="shared" si="13"/>
        <v xml:space="preserve">  12280.343551795, _, _, _, _,</v>
      </c>
    </row>
    <row r="37" spans="1:18" x14ac:dyDescent="0.25">
      <c r="C37" s="15">
        <f t="shared" si="5"/>
        <v>234954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234954, _, _, _, _,</v>
      </c>
      <c r="J37" t="str">
        <f t="shared" si="4"/>
        <v xml:space="preserve">  149813.249112, _, _, _, _,</v>
      </c>
      <c r="K37" t="str">
        <f t="shared" si="6"/>
        <v xml:space="preserve">  95525.1224047863, _, _, _, _,</v>
      </c>
      <c r="L37" t="str">
        <f t="shared" si="7"/>
        <v xml:space="preserve">  60909.4927487191, _, _, _, _,</v>
      </c>
      <c r="M37" t="str">
        <f t="shared" si="8"/>
        <v xml:space="preserve">  38837.5980423803, _, _, _, _,</v>
      </c>
      <c r="N37" t="str">
        <f t="shared" si="9"/>
        <v xml:space="preserve">  24763.9399645668, _, _, _, _,</v>
      </c>
      <c r="O37" t="str">
        <f t="shared" si="10"/>
        <v xml:space="preserve">  15790.1815117268, _, _, _, _,</v>
      </c>
      <c r="P37" t="str">
        <f t="shared" si="11"/>
        <v xml:space="preserve">  10068.2618569594, _, _, _, _,</v>
      </c>
      <c r="Q37" t="str">
        <f t="shared" si="12"/>
        <v xml:space="preserve">  6419.80567132928, _, _, _, _,</v>
      </c>
      <c r="R37" t="str">
        <f t="shared" si="13"/>
        <v xml:space="preserve">  4093.44785059834, _, _, _, _,</v>
      </c>
    </row>
    <row r="38" spans="1:18" x14ac:dyDescent="0.25">
      <c r="C38" s="15">
        <f t="shared" si="5"/>
        <v>2349539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2349539, _, _, _, _,</v>
      </c>
      <c r="J38" t="str">
        <f t="shared" si="4"/>
        <v xml:space="preserve">  1498131.853492, _, _, _, _,</v>
      </c>
      <c r="K38" t="str">
        <f t="shared" si="6"/>
        <v xml:space="preserve">  955250.817478397, _, _, _, _,</v>
      </c>
      <c r="L38" t="str">
        <f t="shared" si="7"/>
        <v xml:space="preserve">  609094.668247115, _, _, _, _,</v>
      </c>
      <c r="M38" t="str">
        <f t="shared" si="8"/>
        <v xml:space="preserve">  388375.815125072, _, _, _, _,</v>
      </c>
      <c r="N38" t="str">
        <f t="shared" si="9"/>
        <v xml:space="preserve">  247639.294246569, _, _, _, _,</v>
      </c>
      <c r="O38" t="str">
        <f t="shared" si="10"/>
        <v xml:space="preserve">  157901.747911851, _, _, _, _,</v>
      </c>
      <c r="P38" t="str">
        <f t="shared" si="11"/>
        <v xml:space="preserve">  100682.575717538, _, _, _, _,</v>
      </c>
      <c r="Q38" t="str">
        <f t="shared" si="12"/>
        <v xml:space="preserve">  64198.0293896223, _, _, _, _,</v>
      </c>
      <c r="R38" t="str">
        <f t="shared" si="13"/>
        <v xml:space="preserve">  40934.4610836461, _, _, _, _,</v>
      </c>
    </row>
    <row r="39" spans="1:18" x14ac:dyDescent="0.25">
      <c r="C39" s="15">
        <f t="shared" si="5"/>
        <v>939816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939816, _, _, _, _,</v>
      </c>
      <c r="J39" t="str">
        <f t="shared" si="4"/>
        <v xml:space="preserve">  599252.996448, _, _, _, _,</v>
      </c>
      <c r="K39" t="str">
        <f t="shared" si="6"/>
        <v xml:space="preserve">  382100.489619145, _, _, _, _,</v>
      </c>
      <c r="L39" t="str">
        <f t="shared" si="7"/>
        <v xml:space="preserve">  243637.970994876, _, _, _, _,</v>
      </c>
      <c r="M39" t="str">
        <f t="shared" si="8"/>
        <v xml:space="preserve">  155350.392169521, _, _, _, _,</v>
      </c>
      <c r="N39" t="str">
        <f t="shared" si="9"/>
        <v xml:space="preserve">  99055.7598582674, _, _, _, _,</v>
      </c>
      <c r="O39" t="str">
        <f t="shared" si="10"/>
        <v xml:space="preserve">  63160.7260469073, _, _, _, _,</v>
      </c>
      <c r="P39" t="str">
        <f t="shared" si="11"/>
        <v xml:space="preserve">  40273.0474278374, _, _, _, _,</v>
      </c>
      <c r="Q39" t="str">
        <f t="shared" si="12"/>
        <v xml:space="preserve">  25679.2226853171, _, _, _, _,</v>
      </c>
      <c r="R39" t="str">
        <f t="shared" si="13"/>
        <v xml:space="preserve">  16373.7914023934, _, _, _, _,</v>
      </c>
    </row>
    <row r="40" spans="1:18" x14ac:dyDescent="0.25">
      <c r="C40" s="15">
        <f t="shared" si="5"/>
        <v>822339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822339, _, _, _, _,</v>
      </c>
      <c r="J40" t="str">
        <f t="shared" si="4"/>
        <v xml:space="preserve">  524346.371892, _, _, _, _,</v>
      </c>
      <c r="K40" t="str">
        <f t="shared" si="6"/>
        <v xml:space="preserve">  334337.928416752, _, _, _, _,</v>
      </c>
      <c r="L40" t="str">
        <f t="shared" si="7"/>
        <v xml:space="preserve">  213183.224620517, _, _, _, _,</v>
      </c>
      <c r="M40" t="str">
        <f t="shared" si="8"/>
        <v xml:space="preserve">  135931.593148331, _, _, _, _,</v>
      </c>
      <c r="N40" t="str">
        <f t="shared" si="9"/>
        <v xml:space="preserve">  86673.7898759839, _, _, _, _,</v>
      </c>
      <c r="O40" t="str">
        <f t="shared" si="10"/>
        <v xml:space="preserve">  55265.6352910439, _, _, _, _,</v>
      </c>
      <c r="P40" t="str">
        <f t="shared" si="11"/>
        <v xml:space="preserve">  35238.9164993577, _, _, _, _,</v>
      </c>
      <c r="Q40" t="str">
        <f t="shared" si="12"/>
        <v xml:space="preserve">  22469.3198496524, _, _, _, _,</v>
      </c>
      <c r="R40" t="str">
        <f t="shared" si="13"/>
        <v xml:space="preserve">  14327.0674770942, _, _, _, _,</v>
      </c>
    </row>
    <row r="41" spans="1:18" x14ac:dyDescent="0.25">
      <c r="C41" s="15">
        <f t="shared" si="5"/>
        <v>1174770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1174770, _, _, _, _,</v>
      </c>
      <c r="J41" t="str">
        <f t="shared" si="4"/>
        <v xml:space="preserve">  749066.24556, _, _, _, _,</v>
      </c>
      <c r="K41" t="str">
        <f t="shared" si="6"/>
        <v xml:space="preserve">  477625.612023932, _, _, _, _,</v>
      </c>
      <c r="L41" t="str">
        <f t="shared" si="7"/>
        <v xml:space="preserve">  304547.463743596, _, _, _, _,</v>
      </c>
      <c r="M41" t="str">
        <f t="shared" si="8"/>
        <v xml:space="preserve">  194187.990211901, _, _, _, _,</v>
      </c>
      <c r="N41" t="str">
        <f t="shared" si="9"/>
        <v xml:space="preserve">  123819.699822834, _, _, _, _,</v>
      </c>
      <c r="O41" t="str">
        <f t="shared" si="10"/>
        <v xml:space="preserve">  78950.9075586341, _, _, _, _,</v>
      </c>
      <c r="P41" t="str">
        <f t="shared" si="11"/>
        <v xml:space="preserve">  50341.3092847968, _, _, _, _,</v>
      </c>
      <c r="Q41" t="str">
        <f t="shared" si="12"/>
        <v xml:space="preserve">  32099.0283566464, _, _, _, _,</v>
      </c>
      <c r="R41" t="str">
        <f t="shared" si="13"/>
        <v xml:space="preserve">  20467.2392529917, _, _, _, _,</v>
      </c>
    </row>
    <row r="42" spans="1:18" x14ac:dyDescent="0.25">
      <c r="C42" s="15">
        <f t="shared" si="5"/>
        <v>234954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234954, _, _, _, _,</v>
      </c>
      <c r="J42" t="str">
        <f t="shared" si="4"/>
        <v xml:space="preserve">  149813.249112, _, _, _, _,</v>
      </c>
      <c r="K42" t="str">
        <f t="shared" si="6"/>
        <v xml:space="preserve">  95525.1224047863, _, _, _, _,</v>
      </c>
      <c r="L42" t="str">
        <f t="shared" si="7"/>
        <v xml:space="preserve">  60909.4927487191, _, _, _, _,</v>
      </c>
      <c r="M42" t="str">
        <f t="shared" si="8"/>
        <v xml:space="preserve">  38837.5980423803, _, _, _, _,</v>
      </c>
      <c r="N42" t="str">
        <f t="shared" si="9"/>
        <v xml:space="preserve">  24763.9399645668, _, _, _, _,</v>
      </c>
      <c r="O42" t="str">
        <f t="shared" si="10"/>
        <v xml:space="preserve">  15790.1815117268, _, _, _, _,</v>
      </c>
      <c r="P42" t="str">
        <f t="shared" si="11"/>
        <v xml:space="preserve">  10068.2618569594, _, _, _, _,</v>
      </c>
      <c r="Q42" t="str">
        <f t="shared" si="12"/>
        <v xml:space="preserve">  6419.80567132928, _, _, _, _,</v>
      </c>
      <c r="R42" t="str">
        <f t="shared" si="13"/>
        <v xml:space="preserve">  4093.44785059834, _, _, _, _,</v>
      </c>
    </row>
    <row r="43" spans="1:18" x14ac:dyDescent="0.25">
      <c r="C43" s="15">
        <f t="shared" si="5"/>
        <v>1057293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1057293, _, _, _, _,</v>
      </c>
      <c r="J43" t="str">
        <f t="shared" si="4"/>
        <v xml:space="preserve">  674159.621004, _, _, _, _,</v>
      </c>
      <c r="K43" t="str">
        <f t="shared" si="6"/>
        <v xml:space="preserve">  429863.050821538, _, _, _, _,</v>
      </c>
      <c r="L43" t="str">
        <f t="shared" si="7"/>
        <v xml:space="preserve">  274092.717369236, _, _, _, _,</v>
      </c>
      <c r="M43" t="str">
        <f t="shared" si="8"/>
        <v xml:space="preserve">  174769.191190711, _, _, _, _,</v>
      </c>
      <c r="N43" t="str">
        <f t="shared" si="9"/>
        <v xml:space="preserve">  111437.729840551, _, _, _, _,</v>
      </c>
      <c r="O43" t="str">
        <f t="shared" si="10"/>
        <v xml:space="preserve">  71055.8168027707, _, _, _, _,</v>
      </c>
      <c r="P43" t="str">
        <f t="shared" si="11"/>
        <v xml:space="preserve">  45307.1783563171, _, _, _, _,</v>
      </c>
      <c r="Q43" t="str">
        <f t="shared" si="12"/>
        <v xml:space="preserve">  28889.1255209818, _, _, _, _,</v>
      </c>
      <c r="R43" t="str">
        <f t="shared" si="13"/>
        <v xml:space="preserve">  18420.5153276926, _, _, _, _,</v>
      </c>
    </row>
    <row r="44" spans="1:18" x14ac:dyDescent="0.25">
      <c r="C44" s="15">
        <f t="shared" si="5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4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5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4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5"/>
        <v>469908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469908, _, _, _, _,</v>
      </c>
      <c r="J46" t="str">
        <f t="shared" si="4"/>
        <v xml:space="preserve">  299626.498224, _, _, _, _,</v>
      </c>
      <c r="K46" t="str">
        <f t="shared" si="6"/>
        <v xml:space="preserve">  191050.244809573, _, _, _, _,</v>
      </c>
      <c r="L46" t="str">
        <f t="shared" si="7"/>
        <v xml:space="preserve">  121818.985497438, _, _, _, _,</v>
      </c>
      <c r="M46" t="str">
        <f t="shared" si="8"/>
        <v xml:space="preserve">  77675.1960847605, _, _, _, _,</v>
      </c>
      <c r="N46" t="str">
        <f t="shared" si="9"/>
        <v xml:space="preserve">  49527.8799291337, _, _, _, _,</v>
      </c>
      <c r="O46" t="str">
        <f t="shared" si="10"/>
        <v xml:space="preserve">  31580.3630234537, _, _, _, _,</v>
      </c>
      <c r="P46" t="str">
        <f t="shared" si="11"/>
        <v xml:space="preserve">  20136.5237139187, _, _, _, _,</v>
      </c>
      <c r="Q46" t="str">
        <f t="shared" si="12"/>
        <v xml:space="preserve">  12839.6113426586, _, _, _, _,</v>
      </c>
      <c r="R46" t="str">
        <f t="shared" si="13"/>
        <v xml:space="preserve">  8186.89570119669, _, _, _, _,</v>
      </c>
    </row>
    <row r="47" spans="1:18" x14ac:dyDescent="0.25">
      <c r="C47" s="15">
        <f t="shared" si="5"/>
        <v>1174770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1174770, _, _, _, _,</v>
      </c>
      <c r="J47" t="str">
        <f t="shared" si="4"/>
        <v xml:space="preserve">  749066.24556, _, _, _, _,</v>
      </c>
      <c r="K47" t="str">
        <f t="shared" si="6"/>
        <v xml:space="preserve">  477625.612023932, _, _, _, _,</v>
      </c>
      <c r="L47" t="str">
        <f t="shared" si="7"/>
        <v xml:space="preserve">  304547.463743596, _, _, _, _,</v>
      </c>
      <c r="M47" t="str">
        <f t="shared" si="8"/>
        <v xml:space="preserve">  194187.990211901, _, _, _, _,</v>
      </c>
      <c r="N47" t="str">
        <f t="shared" si="9"/>
        <v xml:space="preserve">  123819.699822834, _, _, _, _,</v>
      </c>
      <c r="O47" t="str">
        <f t="shared" si="10"/>
        <v xml:space="preserve">  78950.9075586341, _, _, _, _,</v>
      </c>
      <c r="P47" t="str">
        <f t="shared" si="11"/>
        <v xml:space="preserve">  50341.3092847968, _, _, _, _,</v>
      </c>
      <c r="Q47" t="str">
        <f t="shared" si="12"/>
        <v xml:space="preserve">  32099.0283566464, _, _, _, _,</v>
      </c>
      <c r="R47" t="str">
        <f t="shared" si="13"/>
        <v xml:space="preserve">  20467.2392529917, _, _, _, _,</v>
      </c>
    </row>
    <row r="48" spans="1:18" x14ac:dyDescent="0.25">
      <c r="C48" s="15">
        <f t="shared" si="5"/>
        <v>1057293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1057293, _, _, _, _,</v>
      </c>
      <c r="J48" t="str">
        <f t="shared" si="4"/>
        <v xml:space="preserve">  674159.621004, _, _, _, _,</v>
      </c>
      <c r="K48" t="str">
        <f t="shared" si="6"/>
        <v xml:space="preserve">  429863.050821538, _, _, _, _,</v>
      </c>
      <c r="L48" t="str">
        <f t="shared" si="7"/>
        <v xml:space="preserve">  274092.717369236, _, _, _, _,</v>
      </c>
      <c r="M48" t="str">
        <f t="shared" si="8"/>
        <v xml:space="preserve">  174769.191190711, _, _, _, _,</v>
      </c>
      <c r="N48" t="str">
        <f t="shared" si="9"/>
        <v xml:space="preserve">  111437.729840551, _, _, _, _,</v>
      </c>
      <c r="O48" t="str">
        <f t="shared" si="10"/>
        <v xml:space="preserve">  71055.8168027707, _, _, _, _,</v>
      </c>
      <c r="P48" t="str">
        <f t="shared" si="11"/>
        <v xml:space="preserve">  45307.1783563171, _, _, _, _,</v>
      </c>
      <c r="Q48" t="str">
        <f t="shared" si="12"/>
        <v xml:space="preserve">  28889.1255209818, _, _, _, _,</v>
      </c>
      <c r="R48" t="str">
        <f t="shared" si="13"/>
        <v xml:space="preserve">  18420.5153276926, _, _, _, _,</v>
      </c>
    </row>
    <row r="49" spans="3:18" x14ac:dyDescent="0.25">
      <c r="C49" s="15">
        <f t="shared" si="5"/>
        <v>352431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352431, _, _, _, _,</v>
      </c>
      <c r="J49" t="str">
        <f t="shared" si="4"/>
        <v xml:space="preserve">  224719.873668, _, _, _, _,</v>
      </c>
      <c r="K49" t="str">
        <f t="shared" si="6"/>
        <v xml:space="preserve">  143287.683607179, _, _, _, _,</v>
      </c>
      <c r="L49" t="str">
        <f t="shared" si="7"/>
        <v xml:space="preserve">  91364.2391230787, _, _, _, _,</v>
      </c>
      <c r="M49" t="str">
        <f t="shared" si="8"/>
        <v xml:space="preserve">  58256.3970635704, _, _, _, _,</v>
      </c>
      <c r="N49" t="str">
        <f t="shared" si="9"/>
        <v xml:space="preserve">  37145.9099468503, _, _, _, _,</v>
      </c>
      <c r="O49" t="str">
        <f t="shared" si="10"/>
        <v xml:space="preserve">  23685.2722675902, _, _, _, _,</v>
      </c>
      <c r="P49" t="str">
        <f t="shared" si="11"/>
        <v xml:space="preserve">  15102.392785439, _, _, _, _,</v>
      </c>
      <c r="Q49" t="str">
        <f t="shared" si="12"/>
        <v xml:space="preserve">  9629.70850699392, _, _, _, _,</v>
      </c>
      <c r="R49" t="str">
        <f t="shared" si="13"/>
        <v xml:space="preserve">  6140.17177589752,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117477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117477, _, _, _, _,</v>
      </c>
      <c r="J51" t="str">
        <f t="shared" si="4"/>
        <v xml:space="preserve">  74906.624556, _, _, _, _,</v>
      </c>
      <c r="K51" t="str">
        <f t="shared" si="6"/>
        <v xml:space="preserve">  47762.5612023932, _, _, _, _,</v>
      </c>
      <c r="L51" t="str">
        <f t="shared" si="7"/>
        <v xml:space="preserve">  30454.7463743596, _, _, _, _,</v>
      </c>
      <c r="M51" t="str">
        <f t="shared" si="8"/>
        <v xml:space="preserve">  19418.7990211901, _, _, _, _,</v>
      </c>
      <c r="N51" t="str">
        <f t="shared" si="9"/>
        <v xml:space="preserve">  12381.9699822834, _, _, _, _,</v>
      </c>
      <c r="O51" t="str">
        <f t="shared" si="10"/>
        <v xml:space="preserve">  7895.09075586341, _, _, _, _,</v>
      </c>
      <c r="P51" t="str">
        <f t="shared" si="11"/>
        <v xml:space="preserve">  5034.13092847968, _, _, _, _,</v>
      </c>
      <c r="Q51" t="str">
        <f t="shared" si="12"/>
        <v xml:space="preserve">  3209.90283566464, _, _, _, _,</v>
      </c>
      <c r="R51" t="str">
        <f t="shared" si="13"/>
        <v xml:space="preserve">  2046.72392529917, _, _, _, _,</v>
      </c>
    </row>
    <row r="52" spans="3:18" x14ac:dyDescent="0.25">
      <c r="C52" s="15">
        <f t="shared" si="5"/>
        <v>234954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234954, _, _, _, _,</v>
      </c>
      <c r="J52" t="str">
        <f t="shared" si="4"/>
        <v xml:space="preserve">  149813.249112, _, _, _, _,</v>
      </c>
      <c r="K52" t="str">
        <f t="shared" si="6"/>
        <v xml:space="preserve">  95525.1224047863, _, _, _, _,</v>
      </c>
      <c r="L52" t="str">
        <f t="shared" si="7"/>
        <v xml:space="preserve">  60909.4927487191, _, _, _, _,</v>
      </c>
      <c r="M52" t="str">
        <f t="shared" si="8"/>
        <v xml:space="preserve">  38837.5980423803, _, _, _, _,</v>
      </c>
      <c r="N52" t="str">
        <f t="shared" si="9"/>
        <v xml:space="preserve">  24763.9399645668, _, _, _, _,</v>
      </c>
      <c r="O52" t="str">
        <f t="shared" si="10"/>
        <v xml:space="preserve">  15790.1815117268, _, _, _, _,</v>
      </c>
      <c r="P52" t="str">
        <f t="shared" si="11"/>
        <v xml:space="preserve">  10068.2618569594, _, _, _, _,</v>
      </c>
      <c r="Q52" t="str">
        <f t="shared" si="12"/>
        <v xml:space="preserve">  6419.80567132928, _, _, _, _,</v>
      </c>
      <c r="R52" t="str">
        <f t="shared" si="13"/>
        <v xml:space="preserve">  4093.44785059834, _, _, _, _,</v>
      </c>
    </row>
    <row r="53" spans="3:18" x14ac:dyDescent="0.25">
      <c r="C53" s="15">
        <f t="shared" si="5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4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4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5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4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7.0000000000000007E-2</v>
      </c>
      <c r="D66" s="27">
        <v>0.06</v>
      </c>
      <c r="E66" s="27">
        <v>0.02</v>
      </c>
      <c r="F66" s="27">
        <v>0.2</v>
      </c>
      <c r="G66" s="27">
        <v>0.08</v>
      </c>
      <c r="H66" s="27">
        <v>7.0000000000000007E-2</v>
      </c>
      <c r="I66" s="27">
        <v>0.1</v>
      </c>
      <c r="J66" s="27">
        <v>0.02</v>
      </c>
      <c r="K66" s="27">
        <v>0.09</v>
      </c>
      <c r="L66" s="27">
        <v>0</v>
      </c>
      <c r="M66" s="27">
        <v>0</v>
      </c>
      <c r="N66" s="27">
        <v>0.04</v>
      </c>
      <c r="O66" s="27">
        <v>0.1</v>
      </c>
      <c r="P66" s="27">
        <v>0.09</v>
      </c>
      <c r="Q66" s="27">
        <v>0.03</v>
      </c>
      <c r="R66" s="27">
        <v>0</v>
      </c>
      <c r="S66" s="27">
        <v>0.01</v>
      </c>
      <c r="T66" s="27">
        <v>0.02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0.06</v>
      </c>
      <c r="D67" s="15">
        <v>0.06</v>
      </c>
      <c r="E67" s="15">
        <v>0.02</v>
      </c>
      <c r="F67" s="15">
        <v>0.15</v>
      </c>
      <c r="G67" s="15">
        <v>0.06</v>
      </c>
      <c r="H67" s="15">
        <v>0.05</v>
      </c>
      <c r="I67" s="15">
        <v>0.11</v>
      </c>
      <c r="J67" s="15">
        <v>0.04</v>
      </c>
      <c r="K67" s="15">
        <v>0.08</v>
      </c>
      <c r="L67" s="15">
        <v>0</v>
      </c>
      <c r="M67" s="15">
        <v>0</v>
      </c>
      <c r="N67" s="15">
        <v>7.0000000000000007E-2</v>
      </c>
      <c r="O67" s="15">
        <v>0.14000000000000001</v>
      </c>
      <c r="P67" s="15">
        <v>7.0000000000000007E-2</v>
      </c>
      <c r="Q67" s="15">
        <v>0.05</v>
      </c>
      <c r="R67" s="15">
        <v>0</v>
      </c>
      <c r="S67" s="15">
        <v>0.01</v>
      </c>
      <c r="T67" s="15">
        <v>0.02</v>
      </c>
      <c r="U67" s="15">
        <v>0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0.05</v>
      </c>
      <c r="D68" s="29">
        <v>0.05</v>
      </c>
      <c r="E68" s="29">
        <v>0.02</v>
      </c>
      <c r="F68" s="29">
        <v>0.13</v>
      </c>
      <c r="G68" s="29">
        <v>0.05</v>
      </c>
      <c r="H68" s="29">
        <v>0.03</v>
      </c>
      <c r="I68" s="29">
        <v>0.09</v>
      </c>
      <c r="J68" s="29">
        <v>0.05</v>
      </c>
      <c r="K68" s="29">
        <v>0.08</v>
      </c>
      <c r="L68" s="29">
        <v>0</v>
      </c>
      <c r="M68" s="29">
        <v>0.01</v>
      </c>
      <c r="N68" s="29">
        <v>0.1</v>
      </c>
      <c r="O68" s="29">
        <v>0.18</v>
      </c>
      <c r="P68" s="29">
        <v>0.05</v>
      </c>
      <c r="Q68" s="29">
        <v>7.0000000000000007E-2</v>
      </c>
      <c r="R68" s="29">
        <v>0</v>
      </c>
      <c r="S68" s="29">
        <v>0.01</v>
      </c>
      <c r="T68" s="29">
        <v>0.02</v>
      </c>
      <c r="U68" s="29">
        <v>0</v>
      </c>
      <c r="V68" s="29">
        <v>0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0.06</v>
      </c>
      <c r="D69" s="15">
        <v>0.06</v>
      </c>
      <c r="E69" s="15">
        <v>0.02</v>
      </c>
      <c r="F69" s="15">
        <v>0.15</v>
      </c>
      <c r="G69" s="15">
        <v>0.06</v>
      </c>
      <c r="H69" s="15">
        <v>0.05</v>
      </c>
      <c r="I69" s="15">
        <v>0.11</v>
      </c>
      <c r="J69" s="15">
        <v>0.04</v>
      </c>
      <c r="K69" s="15">
        <v>0.08</v>
      </c>
      <c r="L69" s="15">
        <v>0</v>
      </c>
      <c r="M69" s="15">
        <v>0</v>
      </c>
      <c r="N69" s="15">
        <v>7.0000000000000007E-2</v>
      </c>
      <c r="O69" s="15">
        <v>0.14000000000000001</v>
      </c>
      <c r="P69" s="15">
        <v>7.0000000000000007E-2</v>
      </c>
      <c r="Q69" s="15">
        <v>0.05</v>
      </c>
      <c r="R69" s="15">
        <v>0</v>
      </c>
      <c r="S69" s="15">
        <v>0.01</v>
      </c>
      <c r="T69" s="15">
        <v>0.02</v>
      </c>
      <c r="U69" s="15">
        <v>0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3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12106182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121061.82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121061.82</v>
      </c>
      <c r="R4" s="7" t="s">
        <v>154</v>
      </c>
    </row>
    <row r="5" spans="1:22" ht="15.75" thickBot="1" x14ac:dyDescent="0.3">
      <c r="A5">
        <v>2</v>
      </c>
      <c r="B5" s="27">
        <v>0.06</v>
      </c>
      <c r="C5" s="9">
        <f t="shared" si="0"/>
        <v>726370.91999999993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726370.91999999993</v>
      </c>
      <c r="R5" s="7" t="s">
        <v>155</v>
      </c>
    </row>
    <row r="6" spans="1:22" ht="15.75" thickBot="1" x14ac:dyDescent="0.3">
      <c r="A6">
        <v>3</v>
      </c>
      <c r="B6" s="27">
        <v>0.16</v>
      </c>
      <c r="C6" s="9">
        <f t="shared" si="0"/>
        <v>1936989.12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1936989.12</v>
      </c>
    </row>
    <row r="7" spans="1:22" ht="15.75" thickBot="1" x14ac:dyDescent="0.3">
      <c r="A7">
        <v>4</v>
      </c>
      <c r="B7" s="27">
        <v>0.08</v>
      </c>
      <c r="C7" s="9">
        <f t="shared" si="0"/>
        <v>968494.56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968494.56</v>
      </c>
    </row>
    <row r="8" spans="1:22" ht="15.75" thickBot="1" x14ac:dyDescent="0.3">
      <c r="A8">
        <v>5</v>
      </c>
      <c r="B8" s="27">
        <v>0.14000000000000001</v>
      </c>
      <c r="C8" s="9">
        <f t="shared" si="0"/>
        <v>1694865.4800000002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1694865.4800000002</v>
      </c>
    </row>
    <row r="9" spans="1:22" ht="15.75" thickBot="1" x14ac:dyDescent="0.3">
      <c r="A9">
        <v>6</v>
      </c>
      <c r="B9" s="27">
        <v>0.21</v>
      </c>
      <c r="C9" s="9">
        <f t="shared" si="0"/>
        <v>2542298.2199999997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2542298.2199999997</v>
      </c>
    </row>
    <row r="10" spans="1:22" ht="15.75" thickBot="1" x14ac:dyDescent="0.3">
      <c r="A10">
        <v>7</v>
      </c>
      <c r="B10" s="27">
        <v>0.03</v>
      </c>
      <c r="C10" s="9">
        <f t="shared" si="0"/>
        <v>363185.45999999996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363185.45999999996</v>
      </c>
    </row>
    <row r="11" spans="1:22" ht="15.75" thickBot="1" x14ac:dyDescent="0.3">
      <c r="A11" s="1">
        <v>8</v>
      </c>
      <c r="B11" s="27">
        <v>0.01</v>
      </c>
      <c r="C11" s="9">
        <f t="shared" si="0"/>
        <v>121061.82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121061.82</v>
      </c>
    </row>
    <row r="12" spans="1:22" ht="15.75" thickBot="1" x14ac:dyDescent="0.3">
      <c r="A12">
        <v>9</v>
      </c>
      <c r="B12" s="27">
        <v>0.12</v>
      </c>
      <c r="C12" s="9">
        <f t="shared" si="0"/>
        <v>1452741.8399999999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1452741.8399999999</v>
      </c>
    </row>
    <row r="13" spans="1:22" ht="15.75" thickBot="1" x14ac:dyDescent="0.3">
      <c r="A13" s="1">
        <v>10</v>
      </c>
      <c r="B13" s="27">
        <v>0.02</v>
      </c>
      <c r="C13" s="9">
        <f t="shared" si="0"/>
        <v>242123.64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242123.64</v>
      </c>
    </row>
    <row r="14" spans="1:22" ht="15.75" thickBot="1" x14ac:dyDescent="0.3">
      <c r="A14" s="1">
        <v>11</v>
      </c>
      <c r="B14" s="27">
        <v>0.01</v>
      </c>
      <c r="C14" s="9">
        <f t="shared" si="0"/>
        <v>121061.82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121061.82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0.14000000000000001</v>
      </c>
      <c r="C17" s="9">
        <f t="shared" si="0"/>
        <v>1694865.4800000002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1694865.4800000002</v>
      </c>
    </row>
    <row r="18" spans="1:21" ht="15.75" thickBot="1" x14ac:dyDescent="0.3">
      <c r="A18">
        <v>15</v>
      </c>
      <c r="B18" s="27">
        <v>0.01</v>
      </c>
      <c r="C18" s="9">
        <f t="shared" si="0"/>
        <v>121061.82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121061.82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121062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121062, _, _, _, _,</v>
      </c>
      <c r="J35" t="str">
        <f t="shared" si="4"/>
        <v xml:space="preserve">  77192.520936, _, _, _, _,</v>
      </c>
      <c r="K35" t="str">
        <f t="shared" ref="K35:K62" si="6">"  "&amp;C35*0.637628^2&amp;", "&amp;D35&amp;", "&amp;E35&amp;", "&amp;F35&amp;", "&amp;G35&amp;","</f>
        <v xml:space="preserve">  49220.1127393798, _, _, _, _,</v>
      </c>
      <c r="L35" t="str">
        <f t="shared" ref="L35:L62" si="7">"  "&amp;C35*0.637628^3&amp;", "&amp;D35&amp;", "&amp;E35&amp;", "&amp;F35&amp;", "&amp;G35&amp;","</f>
        <v xml:space="preserve">  31384.1220457853, _, _, _, _,</v>
      </c>
      <c r="M35" t="str">
        <f t="shared" ref="M35:M62" si="8">"  "&amp;C35*0.637628^4&amp;", "&amp;D35&amp;", "&amp;E35&amp;", "&amp;F35&amp;", "&amp;G35&amp;","</f>
        <v xml:space="preserve">  20011.39497181, _, _, _, _,</v>
      </c>
      <c r="N35" t="str">
        <f t="shared" ref="N35:N62" si="9">"  "&amp;C35*0.637628^5&amp;", "&amp;D35&amp;", "&amp;E35&amp;", "&amp;F35&amp;", "&amp;G35&amp;","</f>
        <v xml:space="preserve">  12759.8257530852, _, _, _, _,</v>
      </c>
      <c r="O35" t="str">
        <f t="shared" ref="O35:O62" si="10">"  "&amp;C35*0.637628^6&amp;", "&amp;D35&amp;", "&amp;E35&amp;", "&amp;F35&amp;", "&amp;G35&amp;","</f>
        <v xml:space="preserve">  8136.02217528824, _, _, _, _,</v>
      </c>
      <c r="P35" t="str">
        <f t="shared" ref="P35:P62" si="11">"  "&amp;C35*0.637628^7&amp;", "&amp;D35&amp;", "&amp;E35&amp;", "&amp;F35&amp;", "&amp;G35&amp;","</f>
        <v xml:space="preserve">  5187.75554758469, _, _, _, _,</v>
      </c>
      <c r="Q35" t="str">
        <f t="shared" ref="Q35:Q62" si="12">"  "&amp;C35*0.637628^8&amp;", "&amp;D35&amp;", "&amp;E35&amp;", "&amp;F35&amp;", "&amp;G35&amp;","</f>
        <v xml:space="preserve">  3307.85819429533, _, _, _, _,</v>
      </c>
      <c r="R35" t="str">
        <f t="shared" ref="R35:R62" si="13">"  "&amp;C35*0.637628^9&amp;", "&amp;D35&amp;", "&amp;E35&amp;", "&amp;F35&amp;", "&amp;G35&amp;","</f>
        <v xml:space="preserve">  2109.18300471214, _, _, _, _,</v>
      </c>
    </row>
    <row r="36" spans="1:18" x14ac:dyDescent="0.25">
      <c r="C36" s="15">
        <f t="shared" si="5"/>
        <v>726371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726371, _, _, _, _,</v>
      </c>
      <c r="J36" t="str">
        <f t="shared" si="4"/>
        <v xml:space="preserve">  463154.487988, _, _, _, _,</v>
      </c>
      <c r="K36" t="str">
        <f t="shared" si="6"/>
        <v xml:space="preserve">  295320.269866812, _, _, _, _,</v>
      </c>
      <c r="L36" t="str">
        <f t="shared" si="7"/>
        <v xml:space="preserve">  188304.473034636, _, _, _, _,</v>
      </c>
      <c r="M36" t="str">
        <f t="shared" si="8"/>
        <v xml:space="preserve">  120068.204532129, _, _, _, _,</v>
      </c>
      <c r="N36" t="str">
        <f t="shared" si="9"/>
        <v xml:space="preserve">  76558.8491194122, _, _, _, _,</v>
      </c>
      <c r="O36" t="str">
        <f t="shared" si="10"/>
        <v xml:space="preserve">  48816.0658463126, _, _, _, _,</v>
      </c>
      <c r="P36" t="str">
        <f t="shared" si="11"/>
        <v xml:space="preserve">  31126.4904334526, _, _, _, _,</v>
      </c>
      <c r="Q36" t="str">
        <f t="shared" si="12"/>
        <v xml:space="preserve">  19847.1218421015, _, _, _, _,</v>
      </c>
      <c r="R36" t="str">
        <f t="shared" si="13"/>
        <v xml:space="preserve">  12655.0806059355, _, _, _, _,</v>
      </c>
    </row>
    <row r="37" spans="1:18" x14ac:dyDescent="0.25">
      <c r="C37" s="15">
        <f t="shared" si="5"/>
        <v>1936989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1936989, _, _, _, _,</v>
      </c>
      <c r="J37" t="str">
        <f t="shared" si="4"/>
        <v xml:space="preserve">  1235078.422092, _, _, _, _,</v>
      </c>
      <c r="K37" t="str">
        <f t="shared" si="6"/>
        <v xml:space="preserve">  787520.584121678, _, _, _, _,</v>
      </c>
      <c r="L37" t="str">
        <f t="shared" si="7"/>
        <v xml:space="preserve">  502145.175012337, _, _, _, _,</v>
      </c>
      <c r="M37" t="str">
        <f t="shared" si="8"/>
        <v xml:space="preserve">  320181.823652767, _, _, _, _,</v>
      </c>
      <c r="N37" t="str">
        <f t="shared" si="9"/>
        <v xml:space="preserve">  204156.895852066, _, _, _, _,</v>
      </c>
      <c r="O37" t="str">
        <f t="shared" si="10"/>
        <v xml:space="preserve">  130176.153188361, _, _, _, _,</v>
      </c>
      <c r="P37" t="str">
        <f t="shared" si="11"/>
        <v xml:space="preserve">  83003.9602051884, _, _, _, _,</v>
      </c>
      <c r="Q37" t="str">
        <f t="shared" si="12"/>
        <v xml:space="preserve">  52925.6491377139, _, _, _, _,</v>
      </c>
      <c r="R37" t="str">
        <f t="shared" si="13"/>
        <v xml:space="preserve">  33746.8758083822, _, _, _, _,</v>
      </c>
    </row>
    <row r="38" spans="1:18" x14ac:dyDescent="0.25">
      <c r="C38" s="15">
        <f t="shared" si="5"/>
        <v>968495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968495, _, _, _, _,</v>
      </c>
      <c r="J38" t="str">
        <f t="shared" si="4"/>
        <v xml:space="preserve">  617539.52986, _, _, _, _,</v>
      </c>
      <c r="K38" t="str">
        <f t="shared" si="6"/>
        <v xml:space="preserve">  393760.495345572, _, _, _, _,</v>
      </c>
      <c r="L38" t="str">
        <f t="shared" si="7"/>
        <v xml:space="preserve">  251072.717126206, _, _, _, _,</v>
      </c>
      <c r="M38" t="str">
        <f t="shared" si="8"/>
        <v xml:space="preserve">  160090.994475749, _, _, _, _,</v>
      </c>
      <c r="N38" t="str">
        <f t="shared" si="9"/>
        <v xml:space="preserve">  102078.500625583, _, _, _, _,</v>
      </c>
      <c r="O38" t="str">
        <f t="shared" si="10"/>
        <v xml:space="preserve">  65088.1101968891, _, _, _, _,</v>
      </c>
      <c r="P38" t="str">
        <f t="shared" si="11"/>
        <v xml:space="preserve">  41502.001528622, _, _, _, _,</v>
      </c>
      <c r="Q38" t="str">
        <f t="shared" si="12"/>
        <v xml:space="preserve">  26462.8382306922, _, _, _, _,</v>
      </c>
      <c r="R38" t="str">
        <f t="shared" si="13"/>
        <v xml:space="preserve">  16873.4466153598, _, _, _, _,</v>
      </c>
    </row>
    <row r="39" spans="1:18" x14ac:dyDescent="0.25">
      <c r="C39" s="15">
        <f t="shared" si="5"/>
        <v>1694865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1694865, _, _, _, _,</v>
      </c>
      <c r="J39" t="str">
        <f t="shared" si="4"/>
        <v xml:space="preserve">  1080693.38022, _, _, _, _,</v>
      </c>
      <c r="K39" t="str">
        <f t="shared" si="6"/>
        <v xml:space="preserve">  689080.358642918, _, _, _, _,</v>
      </c>
      <c r="L39" t="str">
        <f t="shared" si="7"/>
        <v xml:space="preserve">  439376.930920767, _, _, _, _,</v>
      </c>
      <c r="M39" t="str">
        <f t="shared" si="8"/>
        <v xml:space="preserve">  280159.033709147, _, _, _, _,</v>
      </c>
      <c r="N39" t="str">
        <f t="shared" si="9"/>
        <v xml:space="preserve">  178637.244345896, _, _, _, _,</v>
      </c>
      <c r="O39" t="str">
        <f t="shared" si="10"/>
        <v xml:space="preserve">  113904.108837785, _, _, _, _,</v>
      </c>
      <c r="P39" t="str">
        <f t="shared" si="11"/>
        <v xml:space="preserve">  72628.449110019, _, _, _, _,</v>
      </c>
      <c r="Q39" t="str">
        <f t="shared" si="12"/>
        <v xml:space="preserve">  46309.9327491232, _, _, _, _,</v>
      </c>
      <c r="R39" t="str">
        <f t="shared" si="13"/>
        <v xml:space="preserve">  29528.5097989579, _, _, _, _,</v>
      </c>
    </row>
    <row r="40" spans="1:18" x14ac:dyDescent="0.25">
      <c r="C40" s="15">
        <f t="shared" si="5"/>
        <v>2542298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2542298, _, _, _, _,</v>
      </c>
      <c r="J40" t="str">
        <f t="shared" si="4"/>
        <v xml:space="preserve">  1621040.389144, _, _, _, _,</v>
      </c>
      <c r="K40" t="str">
        <f t="shared" si="6"/>
        <v xml:space="preserve">  1033620.74124911, _, _, _, _,</v>
      </c>
      <c r="L40" t="str">
        <f t="shared" si="7"/>
        <v xml:space="preserve">  659065.526001188, _, _, _, _,</v>
      </c>
      <c r="M40" t="str">
        <f t="shared" si="8"/>
        <v xml:space="preserve">  420238.633213085, _, _, _, _,</v>
      </c>
      <c r="N40" t="str">
        <f t="shared" si="9"/>
        <v xml:space="preserve">  267955.919218393, _, _, _, _,</v>
      </c>
      <c r="O40" t="str">
        <f t="shared" si="10"/>
        <v xml:space="preserve">  170856.196859386, _, _, _, _,</v>
      </c>
      <c r="P40" t="str">
        <f t="shared" si="11"/>
        <v xml:space="preserve">  108942.695091056, _, _, _, _,</v>
      </c>
      <c r="Q40" t="str">
        <f t="shared" si="12"/>
        <v xml:space="preserve">  69464.9127855201, _, _, _, _,</v>
      </c>
      <c r="R40" t="str">
        <f t="shared" si="13"/>
        <v xml:space="preserve">  44292.7734096056, _, _, _, _,</v>
      </c>
    </row>
    <row r="41" spans="1:18" x14ac:dyDescent="0.25">
      <c r="C41" s="15">
        <f t="shared" si="5"/>
        <v>363185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363185, _, _, _, _,</v>
      </c>
      <c r="J41" t="str">
        <f t="shared" si="4"/>
        <v xml:space="preserve">  231576.92518, _, _, _, _,</v>
      </c>
      <c r="K41" t="str">
        <f t="shared" si="6"/>
        <v xml:space="preserve">  147659.931648673, _, _, _, _,</v>
      </c>
      <c r="L41" t="str">
        <f t="shared" si="7"/>
        <v xml:space="preserve">  94152.1068972801, _, _, _, _,</v>
      </c>
      <c r="M41" t="str">
        <f t="shared" si="8"/>
        <v xml:space="preserve">  60034.0196166989, _, _, _, _,</v>
      </c>
      <c r="N41" t="str">
        <f t="shared" si="9"/>
        <v xml:space="preserve">  38279.3718601565, _, _, _, _,</v>
      </c>
      <c r="O41" t="str">
        <f t="shared" si="10"/>
        <v xml:space="preserve">  24407.9993204479, _, _, _, _,</v>
      </c>
      <c r="P41" t="str">
        <f t="shared" si="11"/>
        <v xml:space="preserve">  15563.2237906985, _, _, _, _,</v>
      </c>
      <c r="Q41" t="str">
        <f t="shared" si="12"/>
        <v xml:space="preserve">  9923.54725921552, _, _, _, _,</v>
      </c>
      <c r="R41" t="str">
        <f t="shared" si="13"/>
        <v xml:space="preserve">  6327.53159179907, _, _, _, _,</v>
      </c>
    </row>
    <row r="42" spans="1:18" x14ac:dyDescent="0.25">
      <c r="C42" s="15">
        <f t="shared" si="5"/>
        <v>121062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121062, _, _, _, _,</v>
      </c>
      <c r="J42" t="str">
        <f t="shared" si="4"/>
        <v xml:space="preserve">  77192.520936, _, _, _, _,</v>
      </c>
      <c r="K42" t="str">
        <f t="shared" si="6"/>
        <v xml:space="preserve">  49220.1127393798, _, _, _, _,</v>
      </c>
      <c r="L42" t="str">
        <f t="shared" si="7"/>
        <v xml:space="preserve">  31384.1220457853, _, _, _, _,</v>
      </c>
      <c r="M42" t="str">
        <f t="shared" si="8"/>
        <v xml:space="preserve">  20011.39497181, _, _, _, _,</v>
      </c>
      <c r="N42" t="str">
        <f t="shared" si="9"/>
        <v xml:space="preserve">  12759.8257530852, _, _, _, _,</v>
      </c>
      <c r="O42" t="str">
        <f t="shared" si="10"/>
        <v xml:space="preserve">  8136.02217528824, _, _, _, _,</v>
      </c>
      <c r="P42" t="str">
        <f t="shared" si="11"/>
        <v xml:space="preserve">  5187.75554758469, _, _, _, _,</v>
      </c>
      <c r="Q42" t="str">
        <f t="shared" si="12"/>
        <v xml:space="preserve">  3307.85819429533, _, _, _, _,</v>
      </c>
      <c r="R42" t="str">
        <f t="shared" si="13"/>
        <v xml:space="preserve">  2109.18300471214, _, _, _, _,</v>
      </c>
    </row>
    <row r="43" spans="1:18" x14ac:dyDescent="0.25">
      <c r="C43" s="15">
        <f t="shared" si="5"/>
        <v>1452742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1452742, _, _, _, _,</v>
      </c>
      <c r="J43" t="str">
        <f t="shared" si="4"/>
        <v xml:space="preserve">  926308.975976, _, _, _, _,</v>
      </c>
      <c r="K43" t="str">
        <f t="shared" si="6"/>
        <v xml:space="preserve">  590640.539733625, _, _, _, _,</v>
      </c>
      <c r="L43" t="str">
        <f t="shared" si="7"/>
        <v xml:space="preserve">  376608.946069272, _, _, _, _,</v>
      </c>
      <c r="M43" t="str">
        <f t="shared" si="8"/>
        <v xml:space="preserve">  240136.409064258, _, _, _, _,</v>
      </c>
      <c r="N43" t="str">
        <f t="shared" si="9"/>
        <v xml:space="preserve">  153117.698238824, _, _, _, _,</v>
      </c>
      <c r="O43" t="str">
        <f t="shared" si="10"/>
        <v xml:space="preserve">  97632.1316926252, _, _, _, _,</v>
      </c>
      <c r="P43" t="str">
        <f t="shared" si="11"/>
        <v xml:space="preserve">  62252.9808669052, _, _, _, _,</v>
      </c>
      <c r="Q43" t="str">
        <f t="shared" si="12"/>
        <v xml:space="preserve">  39694.243684203, _, _, _, _,</v>
      </c>
      <c r="R43" t="str">
        <f t="shared" si="13"/>
        <v xml:space="preserve">  25310.161211871, _, _, _, _,</v>
      </c>
    </row>
    <row r="44" spans="1:18" x14ac:dyDescent="0.25">
      <c r="C44" s="15">
        <f t="shared" si="5"/>
        <v>242124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242124, _, _, _, _,</v>
      </c>
      <c r="J44" t="str">
        <f t="shared" si="4"/>
        <v xml:space="preserve">  154385.041872, _, _, _, _,</v>
      </c>
      <c r="K44" t="str">
        <f t="shared" si="6"/>
        <v xml:space="preserve">  98440.2254787596, _, _, _, _,</v>
      </c>
      <c r="L44" t="str">
        <f t="shared" si="7"/>
        <v xml:space="preserve">  62768.2440915705, _, _, _, _,</v>
      </c>
      <c r="M44" t="str">
        <f t="shared" si="8"/>
        <v xml:space="preserve">  40022.7899436199, _, _, _, _,</v>
      </c>
      <c r="N44" t="str">
        <f t="shared" si="9"/>
        <v xml:space="preserve">  25519.6515061705, _, _, _, _,</v>
      </c>
      <c r="O44" t="str">
        <f t="shared" si="10"/>
        <v xml:space="preserve">  16272.0443505765, _, _, _, _,</v>
      </c>
      <c r="P44" t="str">
        <f t="shared" si="11"/>
        <v xml:space="preserve">  10375.5110951694, _, _, _, _,</v>
      </c>
      <c r="Q44" t="str">
        <f t="shared" si="12"/>
        <v xml:space="preserve">  6615.71638859066, _, _, _, _,</v>
      </c>
      <c r="R44" t="str">
        <f t="shared" si="13"/>
        <v xml:space="preserve">  4218.36600942429, _, _, _, _,</v>
      </c>
    </row>
    <row r="45" spans="1:18" x14ac:dyDescent="0.25">
      <c r="C45" s="15">
        <f t="shared" si="5"/>
        <v>121062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121062, _, _, _, _,</v>
      </c>
      <c r="J45" t="str">
        <f t="shared" si="4"/>
        <v xml:space="preserve">  77192.520936, _, _, _, _,</v>
      </c>
      <c r="K45" t="str">
        <f t="shared" si="6"/>
        <v xml:space="preserve">  49220.1127393798, _, _, _, _,</v>
      </c>
      <c r="L45" t="str">
        <f t="shared" si="7"/>
        <v xml:space="preserve">  31384.1220457853, _, _, _, _,</v>
      </c>
      <c r="M45" t="str">
        <f t="shared" si="8"/>
        <v xml:space="preserve">  20011.39497181, _, _, _, _,</v>
      </c>
      <c r="N45" t="str">
        <f t="shared" si="9"/>
        <v xml:space="preserve">  12759.8257530852, _, _, _, _,</v>
      </c>
      <c r="O45" t="str">
        <f t="shared" si="10"/>
        <v xml:space="preserve">  8136.02217528824, _, _, _, _,</v>
      </c>
      <c r="P45" t="str">
        <f t="shared" si="11"/>
        <v xml:space="preserve">  5187.75554758469, _, _, _, _,</v>
      </c>
      <c r="Q45" t="str">
        <f t="shared" si="12"/>
        <v xml:space="preserve">  3307.85819429533, _, _, _, _,</v>
      </c>
      <c r="R45" t="str">
        <f t="shared" si="13"/>
        <v xml:space="preserve">  2109.18300471214, _, _, _, _,</v>
      </c>
    </row>
    <row r="46" spans="1:18" x14ac:dyDescent="0.25">
      <c r="C46" s="15">
        <f t="shared" si="5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4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5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4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5"/>
        <v>1694865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1694865, _, _, _, _,</v>
      </c>
      <c r="J48" t="str">
        <f t="shared" si="4"/>
        <v xml:space="preserve">  1080693.38022, _, _, _, _,</v>
      </c>
      <c r="K48" t="str">
        <f t="shared" si="6"/>
        <v xml:space="preserve">  689080.358642918, _, _, _, _,</v>
      </c>
      <c r="L48" t="str">
        <f t="shared" si="7"/>
        <v xml:space="preserve">  439376.930920767, _, _, _, _,</v>
      </c>
      <c r="M48" t="str">
        <f t="shared" si="8"/>
        <v xml:space="preserve">  280159.033709147, _, _, _, _,</v>
      </c>
      <c r="N48" t="str">
        <f t="shared" si="9"/>
        <v xml:space="preserve">  178637.244345896, _, _, _, _,</v>
      </c>
      <c r="O48" t="str">
        <f t="shared" si="10"/>
        <v xml:space="preserve">  113904.108837785, _, _, _, _,</v>
      </c>
      <c r="P48" t="str">
        <f t="shared" si="11"/>
        <v xml:space="preserve">  72628.449110019, _, _, _, _,</v>
      </c>
      <c r="Q48" t="str">
        <f t="shared" si="12"/>
        <v xml:space="preserve">  46309.9327491232, _, _, _, _,</v>
      </c>
      <c r="R48" t="str">
        <f t="shared" si="13"/>
        <v xml:space="preserve">  29528.5097989579, _, _, _, _,</v>
      </c>
    </row>
    <row r="49" spans="3:18" x14ac:dyDescent="0.25">
      <c r="C49" s="15">
        <f t="shared" si="5"/>
        <v>121062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121062, _, _, _, _,</v>
      </c>
      <c r="J49" t="str">
        <f t="shared" si="4"/>
        <v xml:space="preserve">  77192.520936, _, _, _, _,</v>
      </c>
      <c r="K49" t="str">
        <f t="shared" si="6"/>
        <v xml:space="preserve">  49220.1127393798, _, _, _, _,</v>
      </c>
      <c r="L49" t="str">
        <f t="shared" si="7"/>
        <v xml:space="preserve">  31384.1220457853, _, _, _, _,</v>
      </c>
      <c r="M49" t="str">
        <f t="shared" si="8"/>
        <v xml:space="preserve">  20011.39497181, _, _, _, _,</v>
      </c>
      <c r="N49" t="str">
        <f t="shared" si="9"/>
        <v xml:space="preserve">  12759.8257530852, _, _, _, _,</v>
      </c>
      <c r="O49" t="str">
        <f t="shared" si="10"/>
        <v xml:space="preserve">  8136.02217528824, _, _, _, _,</v>
      </c>
      <c r="P49" t="str">
        <f t="shared" si="11"/>
        <v xml:space="preserve">  5187.75554758469, _, _, _, _,</v>
      </c>
      <c r="Q49" t="str">
        <f t="shared" si="12"/>
        <v xml:space="preserve">  3307.85819429533, _, _, _, _,</v>
      </c>
      <c r="R49" t="str">
        <f t="shared" si="13"/>
        <v xml:space="preserve">  2109.18300471214,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4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5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4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5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4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4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5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4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  <c r="AG65">
        <f t="shared" ref="AG65:AG69" si="15">SUM(B65:AE65)</f>
        <v>435</v>
      </c>
    </row>
    <row r="66" spans="1:33" x14ac:dyDescent="0.25">
      <c r="A66" t="s">
        <v>178</v>
      </c>
      <c r="B66">
        <v>0</v>
      </c>
      <c r="C66" s="27">
        <v>0.01</v>
      </c>
      <c r="D66" s="27">
        <v>0.06</v>
      </c>
      <c r="E66" s="27">
        <v>0.16</v>
      </c>
      <c r="F66" s="27">
        <v>0.08</v>
      </c>
      <c r="G66" s="27">
        <v>0.14000000000000001</v>
      </c>
      <c r="H66" s="27">
        <v>0.21</v>
      </c>
      <c r="I66" s="27">
        <v>0.03</v>
      </c>
      <c r="J66" s="27">
        <v>0.01</v>
      </c>
      <c r="K66" s="27">
        <v>0.12</v>
      </c>
      <c r="L66" s="27">
        <v>0.02</v>
      </c>
      <c r="M66" s="27">
        <v>0.01</v>
      </c>
      <c r="N66" s="27">
        <v>0</v>
      </c>
      <c r="O66" s="27">
        <v>0</v>
      </c>
      <c r="P66" s="27">
        <v>0.14000000000000001</v>
      </c>
      <c r="Q66" s="27">
        <v>0.01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si="15"/>
        <v>1</v>
      </c>
    </row>
    <row r="67" spans="1:33" x14ac:dyDescent="0.25">
      <c r="A67" t="s">
        <v>179</v>
      </c>
      <c r="B67">
        <v>0</v>
      </c>
      <c r="C67" s="15">
        <v>0.02</v>
      </c>
      <c r="D67" s="15">
        <v>0.05</v>
      </c>
      <c r="E67" s="15">
        <v>0.11</v>
      </c>
      <c r="F67" s="15">
        <v>0.06</v>
      </c>
      <c r="G67" s="15">
        <v>0.12</v>
      </c>
      <c r="H67" s="15">
        <v>0.19</v>
      </c>
      <c r="I67" s="15">
        <v>0.06</v>
      </c>
      <c r="J67" s="15">
        <v>0.02</v>
      </c>
      <c r="K67" s="15">
        <v>0.13</v>
      </c>
      <c r="L67" s="15">
        <v>0.01</v>
      </c>
      <c r="M67" s="15">
        <v>0.01</v>
      </c>
      <c r="N67" s="15">
        <v>0.01</v>
      </c>
      <c r="O67" s="15">
        <v>0.03</v>
      </c>
      <c r="P67" s="15">
        <v>0.14000000000000001</v>
      </c>
      <c r="Q67" s="15">
        <v>0.04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0.02</v>
      </c>
      <c r="D68" s="29">
        <v>0.05</v>
      </c>
      <c r="E68" s="29">
        <v>0.06</v>
      </c>
      <c r="F68" s="29">
        <v>0.05</v>
      </c>
      <c r="G68" s="29">
        <v>0.1</v>
      </c>
      <c r="H68" s="29">
        <v>0.16</v>
      </c>
      <c r="I68" s="29">
        <v>0.09</v>
      </c>
      <c r="J68" s="29">
        <v>0.03</v>
      </c>
      <c r="K68" s="29">
        <v>0.14000000000000001</v>
      </c>
      <c r="L68" s="29">
        <v>0.01</v>
      </c>
      <c r="M68" s="29">
        <v>0.01</v>
      </c>
      <c r="N68" s="29">
        <v>0.02</v>
      </c>
      <c r="O68" s="29">
        <v>0.05</v>
      </c>
      <c r="P68" s="29">
        <v>0.15</v>
      </c>
      <c r="Q68" s="29">
        <v>0.06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0.02</v>
      </c>
      <c r="D69" s="15">
        <v>0.05</v>
      </c>
      <c r="E69" s="15">
        <v>0.11</v>
      </c>
      <c r="F69" s="15">
        <v>0.06</v>
      </c>
      <c r="G69" s="15">
        <v>0.12</v>
      </c>
      <c r="H69" s="15">
        <v>0.19</v>
      </c>
      <c r="I69" s="15">
        <v>0.06</v>
      </c>
      <c r="J69" s="15">
        <v>0.02</v>
      </c>
      <c r="K69" s="15">
        <v>0.13</v>
      </c>
      <c r="L69" s="15">
        <v>0.01</v>
      </c>
      <c r="M69" s="15">
        <v>0.01</v>
      </c>
      <c r="N69" s="15">
        <v>0.01</v>
      </c>
      <c r="O69" s="15">
        <v>0.03</v>
      </c>
      <c r="P69" s="15">
        <v>0.14000000000000001</v>
      </c>
      <c r="Q69" s="15">
        <v>0.04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1"/>
  <sheetViews>
    <sheetView topLeftCell="A40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584218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5842.18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5842.18</v>
      </c>
      <c r="R4" s="7" t="s">
        <v>154</v>
      </c>
    </row>
    <row r="5" spans="1:22" ht="15.75" thickBot="1" x14ac:dyDescent="0.3">
      <c r="A5">
        <v>2</v>
      </c>
      <c r="B5" s="27">
        <v>0.04</v>
      </c>
      <c r="C5" s="9">
        <f t="shared" si="0"/>
        <v>23368.720000000001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23368.720000000001</v>
      </c>
      <c r="R5" s="7" t="s">
        <v>155</v>
      </c>
    </row>
    <row r="6" spans="1:22" ht="15.75" thickBot="1" x14ac:dyDescent="0.3">
      <c r="A6">
        <v>3</v>
      </c>
      <c r="B6" s="27">
        <v>0.19</v>
      </c>
      <c r="C6" s="9">
        <f t="shared" si="0"/>
        <v>111001.42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111001.42</v>
      </c>
    </row>
    <row r="7" spans="1:22" ht="15.75" thickBot="1" x14ac:dyDescent="0.3">
      <c r="A7">
        <v>4</v>
      </c>
      <c r="B7" s="27">
        <v>0.01</v>
      </c>
      <c r="C7" s="9">
        <f t="shared" si="0"/>
        <v>5842.18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5842.18</v>
      </c>
    </row>
    <row r="8" spans="1:22" ht="15.75" thickBot="1" x14ac:dyDescent="0.3">
      <c r="A8">
        <v>5</v>
      </c>
      <c r="B8" s="27">
        <v>0.13</v>
      </c>
      <c r="C8" s="9">
        <f t="shared" si="0"/>
        <v>75948.34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75948.34</v>
      </c>
    </row>
    <row r="9" spans="1:22" ht="15.75" thickBot="1" x14ac:dyDescent="0.3">
      <c r="A9">
        <v>6</v>
      </c>
      <c r="B9" s="27">
        <v>0.2</v>
      </c>
      <c r="C9" s="9">
        <f t="shared" si="0"/>
        <v>116843.6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116843.6</v>
      </c>
    </row>
    <row r="10" spans="1:22" ht="15.75" thickBot="1" x14ac:dyDescent="0.3">
      <c r="A10">
        <v>7</v>
      </c>
      <c r="B10" s="27">
        <v>0</v>
      </c>
      <c r="C10" s="9">
        <f t="shared" si="0"/>
        <v>0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0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0.18</v>
      </c>
      <c r="C12" s="9">
        <f t="shared" si="0"/>
        <v>105159.23999999999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105159.23999999999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0.15</v>
      </c>
      <c r="C17" s="9">
        <f t="shared" si="0"/>
        <v>87632.7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87632.7</v>
      </c>
    </row>
    <row r="18" spans="1:21" ht="15.75" thickBot="1" x14ac:dyDescent="0.3">
      <c r="A18">
        <v>15</v>
      </c>
      <c r="B18" s="27">
        <v>0.04</v>
      </c>
      <c r="C18" s="9">
        <f t="shared" si="0"/>
        <v>23368.720000000001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23368.720000000001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0.01</v>
      </c>
      <c r="C21" s="9">
        <f t="shared" si="0"/>
        <v>5842.18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5842.18</v>
      </c>
    </row>
    <row r="22" spans="1:21" ht="15.75" thickBot="1" x14ac:dyDescent="0.3">
      <c r="A22" s="1">
        <v>19</v>
      </c>
      <c r="B22" s="27">
        <v>0.01</v>
      </c>
      <c r="C22" s="9">
        <f t="shared" si="0"/>
        <v>5842.18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5842.18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0.02</v>
      </c>
      <c r="C24" s="9">
        <f t="shared" si="0"/>
        <v>11684.36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11684.36</v>
      </c>
    </row>
    <row r="25" spans="1:21" ht="15.75" thickBot="1" x14ac:dyDescent="0.3">
      <c r="A25" s="1">
        <v>22</v>
      </c>
      <c r="B25" s="27">
        <v>0.01</v>
      </c>
      <c r="C25" s="9">
        <f t="shared" si="0"/>
        <v>5842.18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5842.18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5842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5842, _, _, _, _,</v>
      </c>
      <c r="J35" t="str">
        <f t="shared" si="4"/>
        <v xml:space="preserve">  3725.022776, _, _, _, _,</v>
      </c>
      <c r="K35" t="str">
        <f t="shared" ref="K35:K62" si="6">"  "&amp;C35*0.637628^2&amp;", "&amp;D35&amp;", "&amp;E35&amp;", "&amp;F35&amp;", "&amp;G35&amp;","</f>
        <v xml:space="preserve">  2375.17882261533, _, _, _, _,</v>
      </c>
      <c r="L35" t="str">
        <f t="shared" ref="L35:L62" si="7">"  "&amp;C35*0.637628^3&amp;", "&amp;D35&amp;", "&amp;E35&amp;", "&amp;F35&amp;", "&amp;G35&amp;","</f>
        <v xml:space="preserve">  1514.48052230657, _, _, _, _,</v>
      </c>
      <c r="M35" t="str">
        <f t="shared" ref="M35:M62" si="8">"  "&amp;C35*0.637628^4&amp;", "&amp;D35&amp;", "&amp;E35&amp;", "&amp;F35&amp;", "&amp;G35&amp;","</f>
        <v xml:space="preserve">  965.675186477291, _, _, _, _,</v>
      </c>
      <c r="N35" t="str">
        <f t="shared" ref="N35:N62" si="9">"  "&amp;C35*0.637628^5&amp;", "&amp;D35&amp;", "&amp;E35&amp;", "&amp;F35&amp;", "&amp;G35&amp;","</f>
        <v xml:space="preserve">  615.741537803142, _, _, _, _,</v>
      </c>
      <c r="O35" t="str">
        <f t="shared" ref="O35:O62" si="10">"  "&amp;C35*0.637628^6&amp;", "&amp;D35&amp;", "&amp;E35&amp;", "&amp;F35&amp;", "&amp;G35&amp;","</f>
        <v xml:space="preserve">  392.614045266342, _, _, _, _,</v>
      </c>
      <c r="P35" t="str">
        <f t="shared" ref="P35:P62" si="11">"  "&amp;C35*0.637628^7&amp;", "&amp;D35&amp;", "&amp;E35&amp;", "&amp;F35&amp;", "&amp;G35&amp;","</f>
        <v xml:space="preserve">  250.341708455087, _, _, _, _,</v>
      </c>
      <c r="Q35" t="str">
        <f t="shared" ref="Q35:Q62" si="12">"  "&amp;C35*0.637628^8&amp;", "&amp;D35&amp;", "&amp;E35&amp;", "&amp;F35&amp;", "&amp;G35&amp;","</f>
        <v xml:space="preserve">  159.6248828788, _, _, _, _,</v>
      </c>
      <c r="R35" t="str">
        <f t="shared" ref="R35:R62" si="13">"  "&amp;C35*0.637628^9&amp;", "&amp;D35&amp;", "&amp;E35&amp;", "&amp;F35&amp;", "&amp;G35&amp;","</f>
        <v xml:space="preserve">  101.781294820244, _, _, _, _,</v>
      </c>
    </row>
    <row r="36" spans="1:18" x14ac:dyDescent="0.25">
      <c r="C36" s="15">
        <f t="shared" si="5"/>
        <v>23369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23369, _, _, _, _,</v>
      </c>
      <c r="J36" t="str">
        <f t="shared" si="4"/>
        <v xml:space="preserve">  14900.728732, _, _, _, _,</v>
      </c>
      <c r="K36" t="str">
        <f t="shared" si="6"/>
        <v xml:space="preserve">  9501.1218599277, _, _, _, _,</v>
      </c>
      <c r="L36" t="str">
        <f t="shared" si="7"/>
        <v xml:space="preserve">  6058.18132930198, _, _, _, _,</v>
      </c>
      <c r="M36" t="str">
        <f t="shared" si="8"/>
        <v xml:space="preserve">  3862.86604464016, _, _, _, _,</v>
      </c>
      <c r="N36" t="str">
        <f t="shared" si="9"/>
        <v xml:space="preserve">  2463.07155031182, _, _, _, _,</v>
      </c>
      <c r="O36" t="str">
        <f t="shared" si="10"/>
        <v xml:space="preserve">  1570.52338648222, _, _, _, _,</v>
      </c>
      <c r="P36" t="str">
        <f t="shared" si="11"/>
        <v xml:space="preserve">  1001.40968587589, _, _, _, _,</v>
      </c>
      <c r="Q36" t="str">
        <f t="shared" si="12"/>
        <v xml:space="preserve">  638.52685518567, _, _, _, _,</v>
      </c>
      <c r="R36" t="str">
        <f t="shared" si="13"/>
        <v xml:space="preserve">  407.142601618328, _, _, _, _,</v>
      </c>
    </row>
    <row r="37" spans="1:18" x14ac:dyDescent="0.25">
      <c r="C37" s="15">
        <f t="shared" si="5"/>
        <v>111001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111001, _, _, _, _,</v>
      </c>
      <c r="J37" t="str">
        <f t="shared" si="4"/>
        <v xml:space="preserve">  70777.345628, _, _, _, _,</v>
      </c>
      <c r="K37" t="str">
        <f t="shared" si="6"/>
        <v xml:space="preserve">  45129.6173380904, _, _, _, _,</v>
      </c>
      <c r="L37" t="str">
        <f t="shared" si="7"/>
        <v xml:space="preserve">  28775.9076440519, _, _, _, _,</v>
      </c>
      <c r="M37" t="str">
        <f t="shared" si="8"/>
        <v xml:space="preserve">  18348.3244392615, _, _, _, _,</v>
      </c>
      <c r="N37" t="str">
        <f t="shared" si="9"/>
        <v xml:space="preserve">  11699.4054155574, _, _, _, _,</v>
      </c>
      <c r="O37" t="str">
        <f t="shared" si="10"/>
        <v xml:space="preserve">  7459.86847631106, _, _, _, _,</v>
      </c>
      <c r="P37" t="str">
        <f t="shared" si="11"/>
        <v xml:space="preserve">  4756.62101681327, _, _, _, _,</v>
      </c>
      <c r="Q37" t="str">
        <f t="shared" si="12"/>
        <v xml:space="preserve">  3032.95474570861, _, _, _, _,</v>
      </c>
      <c r="R37" t="str">
        <f t="shared" si="13"/>
        <v xml:space="preserve">  1933.89686859669, _, _, _, _,</v>
      </c>
    </row>
    <row r="38" spans="1:18" x14ac:dyDescent="0.25">
      <c r="C38" s="15">
        <f t="shared" si="5"/>
        <v>5842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5842, _, _, _, _,</v>
      </c>
      <c r="J38" t="str">
        <f t="shared" si="4"/>
        <v xml:space="preserve">  3725.022776, _, _, _, _,</v>
      </c>
      <c r="K38" t="str">
        <f t="shared" si="6"/>
        <v xml:space="preserve">  2375.17882261533, _, _, _, _,</v>
      </c>
      <c r="L38" t="str">
        <f t="shared" si="7"/>
        <v xml:space="preserve">  1514.48052230657, _, _, _, _,</v>
      </c>
      <c r="M38" t="str">
        <f t="shared" si="8"/>
        <v xml:space="preserve">  965.675186477291, _, _, _, _,</v>
      </c>
      <c r="N38" t="str">
        <f t="shared" si="9"/>
        <v xml:space="preserve">  615.741537803142, _, _, _, _,</v>
      </c>
      <c r="O38" t="str">
        <f t="shared" si="10"/>
        <v xml:space="preserve">  392.614045266342, _, _, _, _,</v>
      </c>
      <c r="P38" t="str">
        <f t="shared" si="11"/>
        <v xml:space="preserve">  250.341708455087, _, _, _, _,</v>
      </c>
      <c r="Q38" t="str">
        <f t="shared" si="12"/>
        <v xml:space="preserve">  159.6248828788, _, _, _, _,</v>
      </c>
      <c r="R38" t="str">
        <f t="shared" si="13"/>
        <v xml:space="preserve">  101.781294820244, _, _, _, _,</v>
      </c>
    </row>
    <row r="39" spans="1:18" x14ac:dyDescent="0.25">
      <c r="C39" s="15">
        <f t="shared" si="5"/>
        <v>75948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75948, _, _, _, _,</v>
      </c>
      <c r="J39" t="str">
        <f t="shared" si="4"/>
        <v xml:space="preserve">  48426.571344, _, _, _, _,</v>
      </c>
      <c r="K39" t="str">
        <f t="shared" si="6"/>
        <v xml:space="preserve">  30878.137832932, _, _, _, _,</v>
      </c>
      <c r="L39" t="str">
        <f t="shared" si="7"/>
        <v xml:space="preserve">  19688.7652701368, _, _, _, _,</v>
      </c>
      <c r="M39" t="str">
        <f t="shared" si="8"/>
        <v xml:space="preserve">  12554.1080216668, _, _, _, _,</v>
      </c>
      <c r="N39" t="str">
        <f t="shared" si="9"/>
        <v xml:space="preserve">  8004.85078963934, _, _, _, _,</v>
      </c>
      <c r="O39" t="str">
        <f t="shared" si="10"/>
        <v xml:space="preserve">  5104.11699929616, _, _, _, _,</v>
      </c>
      <c r="P39" t="str">
        <f t="shared" si="11"/>
        <v xml:space="preserve">  3254.52791402721, _, _, _, _,</v>
      </c>
      <c r="Q39" t="str">
        <f t="shared" si="12"/>
        <v xml:space="preserve">  2075.17812476534, _, _, _, _,</v>
      </c>
      <c r="R39" t="str">
        <f t="shared" si="13"/>
        <v xml:space="preserve">  1323.19167733788, _, _, _, _,</v>
      </c>
    </row>
    <row r="40" spans="1:18" x14ac:dyDescent="0.25">
      <c r="C40" s="15">
        <f t="shared" si="5"/>
        <v>116844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116844, _, _, _, _,</v>
      </c>
      <c r="J40" t="str">
        <f t="shared" si="4"/>
        <v xml:space="preserve">  74503.006032, _, _, _, _,</v>
      </c>
      <c r="K40" t="str">
        <f t="shared" si="6"/>
        <v xml:space="preserve">  47505.2027301721, _, _, _, _,</v>
      </c>
      <c r="L40" t="str">
        <f t="shared" si="7"/>
        <v xml:space="preserve">  30290.6474064341, _, _, _, _,</v>
      </c>
      <c r="M40" t="str">
        <f t="shared" si="8"/>
        <v xml:space="preserve">  19314.1649244698, _, _, _, _,</v>
      </c>
      <c r="N40" t="str">
        <f t="shared" si="9"/>
        <v xml:space="preserve">  12315.2523524598, _, _, _, _,</v>
      </c>
      <c r="O40" t="str">
        <f t="shared" si="10"/>
        <v xml:space="preserve">  7852.54972699426, _, _, _, _,</v>
      </c>
      <c r="P40" t="str">
        <f t="shared" si="11"/>
        <v xml:space="preserve">  5007.0055773239, _, _, _, _,</v>
      </c>
      <c r="Q40" t="str">
        <f t="shared" si="12"/>
        <v xml:space="preserve">  3192.60695225788, _, _, _, _,</v>
      </c>
      <c r="R40" t="str">
        <f t="shared" si="13"/>
        <v xml:space="preserve">  2035.69558575429, _, _, _, _,</v>
      </c>
    </row>
    <row r="41" spans="1:18" x14ac:dyDescent="0.25">
      <c r="C41" s="15">
        <f t="shared" si="5"/>
        <v>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0, _, _, _, _,</v>
      </c>
      <c r="J41" t="str">
        <f t="shared" si="4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5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4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5"/>
        <v>105159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105159, _, _, _, _,</v>
      </c>
      <c r="J43" t="str">
        <f t="shared" si="4"/>
        <v xml:space="preserve">  67052.322852, _, _, _, _,</v>
      </c>
      <c r="K43" t="str">
        <f t="shared" si="6"/>
        <v xml:space="preserve">  42754.4385154751, _, _, _, _,</v>
      </c>
      <c r="L43" t="str">
        <f t="shared" si="7"/>
        <v xml:space="preserve">  27261.4271217453, _, _, _, _,</v>
      </c>
      <c r="M43" t="str">
        <f t="shared" si="8"/>
        <v xml:space="preserve">  17382.6492527842, _, _, _, _,</v>
      </c>
      <c r="N43" t="str">
        <f t="shared" si="9"/>
        <v xml:space="preserve">  11083.6638777543, _, _, _, _,</v>
      </c>
      <c r="O43" t="str">
        <f t="shared" si="10"/>
        <v xml:space="preserve">  7067.25443104472, _, _, _, _,</v>
      </c>
      <c r="P43" t="str">
        <f t="shared" si="11"/>
        <v xml:space="preserve">  4506.27930835818, _, _, _, _,</v>
      </c>
      <c r="Q43" t="str">
        <f t="shared" si="12"/>
        <v xml:space="preserve">  2873.32986282981, _, _, _, _,</v>
      </c>
      <c r="R43" t="str">
        <f t="shared" si="13"/>
        <v xml:space="preserve">  1832.11557377645, _, _, _, _,</v>
      </c>
    </row>
    <row r="44" spans="1:18" x14ac:dyDescent="0.25">
      <c r="C44" s="15">
        <f t="shared" si="5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4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5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4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5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4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5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4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5"/>
        <v>87633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87633, _, _, _, _,</v>
      </c>
      <c r="J48" t="str">
        <f t="shared" si="4"/>
        <v xml:space="preserve">  55877.254524, _, _, _, _,</v>
      </c>
      <c r="K48" t="str">
        <f t="shared" si="6"/>
        <v xml:space="preserve">  35628.9020476291, _, _, _, _,</v>
      </c>
      <c r="L48" t="str">
        <f t="shared" si="7"/>
        <v xml:space="preserve">  22717.9855548256, _, _, _, _,</v>
      </c>
      <c r="M48" t="str">
        <f t="shared" si="8"/>
        <v xml:space="preserve">  14485.6236933524, _, _, _, _,</v>
      </c>
      <c r="N48" t="str">
        <f t="shared" si="9"/>
        <v xml:space="preserve">  9236.43926434488, _, _, _, _,</v>
      </c>
      <c r="O48" t="str">
        <f t="shared" si="10"/>
        <v xml:space="preserve">  5889.4122952457, _, _, _, _,</v>
      </c>
      <c r="P48" t="str">
        <f t="shared" si="11"/>
        <v xml:space="preserve">  3755.25418299292, _, _, _, _,</v>
      </c>
      <c r="Q48" t="str">
        <f t="shared" si="12"/>
        <v xml:space="preserve">  2394.45521419341, _, _, _, _,</v>
      </c>
      <c r="R48" t="str">
        <f t="shared" si="13"/>
        <v xml:space="preserve">  1526.77168931572, _, _, _, _,</v>
      </c>
    </row>
    <row r="49" spans="3:18" x14ac:dyDescent="0.25">
      <c r="C49" s="15">
        <f t="shared" si="5"/>
        <v>23369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23369, _, _, _, _,</v>
      </c>
      <c r="J49" t="str">
        <f t="shared" si="4"/>
        <v xml:space="preserve">  14900.728732, _, _, _, _,</v>
      </c>
      <c r="K49" t="str">
        <f t="shared" si="6"/>
        <v xml:space="preserve">  9501.1218599277, _, _, _, _,</v>
      </c>
      <c r="L49" t="str">
        <f t="shared" si="7"/>
        <v xml:space="preserve">  6058.18132930198, _, _, _, _,</v>
      </c>
      <c r="M49" t="str">
        <f t="shared" si="8"/>
        <v xml:space="preserve">  3862.86604464016, _, _, _, _,</v>
      </c>
      <c r="N49" t="str">
        <f t="shared" si="9"/>
        <v xml:space="preserve">  2463.07155031182, _, _, _, _,</v>
      </c>
      <c r="O49" t="str">
        <f t="shared" si="10"/>
        <v xml:space="preserve">  1570.52338648222, _, _, _, _,</v>
      </c>
      <c r="P49" t="str">
        <f t="shared" si="11"/>
        <v xml:space="preserve">  1001.40968587589, _, _, _, _,</v>
      </c>
      <c r="Q49" t="str">
        <f t="shared" si="12"/>
        <v xml:space="preserve">  638.52685518567, _, _, _, _,</v>
      </c>
      <c r="R49" t="str">
        <f t="shared" si="13"/>
        <v xml:space="preserve">  407.142601618328,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4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5"/>
        <v>5842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5842, _, _, _, _,</v>
      </c>
      <c r="J52" t="str">
        <f t="shared" si="4"/>
        <v xml:space="preserve">  3725.022776, _, _, _, _,</v>
      </c>
      <c r="K52" t="str">
        <f t="shared" si="6"/>
        <v xml:space="preserve">  2375.17882261533, _, _, _, _,</v>
      </c>
      <c r="L52" t="str">
        <f t="shared" si="7"/>
        <v xml:space="preserve">  1514.48052230657, _, _, _, _,</v>
      </c>
      <c r="M52" t="str">
        <f t="shared" si="8"/>
        <v xml:space="preserve">  965.675186477291, _, _, _, _,</v>
      </c>
      <c r="N52" t="str">
        <f t="shared" si="9"/>
        <v xml:space="preserve">  615.741537803142, _, _, _, _,</v>
      </c>
      <c r="O52" t="str">
        <f t="shared" si="10"/>
        <v xml:space="preserve">  392.614045266342, _, _, _, _,</v>
      </c>
      <c r="P52" t="str">
        <f t="shared" si="11"/>
        <v xml:space="preserve">  250.341708455087, _, _, _, _,</v>
      </c>
      <c r="Q52" t="str">
        <f t="shared" si="12"/>
        <v xml:space="preserve">  159.6248828788, _, _, _, _,</v>
      </c>
      <c r="R52" t="str">
        <f t="shared" si="13"/>
        <v xml:space="preserve">  101.781294820244, _, _, _, _,</v>
      </c>
    </row>
    <row r="53" spans="3:18" x14ac:dyDescent="0.25">
      <c r="C53" s="15">
        <f t="shared" si="5"/>
        <v>5842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5842, _, _, _, _,</v>
      </c>
      <c r="J53" t="str">
        <f t="shared" si="4"/>
        <v xml:space="preserve">  3725.022776, _, _, _, _,</v>
      </c>
      <c r="K53" t="str">
        <f t="shared" si="6"/>
        <v xml:space="preserve">  2375.17882261533, _, _, _, _,</v>
      </c>
      <c r="L53" t="str">
        <f t="shared" si="7"/>
        <v xml:space="preserve">  1514.48052230657, _, _, _, _,</v>
      </c>
      <c r="M53" t="str">
        <f t="shared" si="8"/>
        <v xml:space="preserve">  965.675186477291, _, _, _, _,</v>
      </c>
      <c r="N53" t="str">
        <f t="shared" si="9"/>
        <v xml:space="preserve">  615.741537803142, _, _, _, _,</v>
      </c>
      <c r="O53" t="str">
        <f t="shared" si="10"/>
        <v xml:space="preserve">  392.614045266342, _, _, _, _,</v>
      </c>
      <c r="P53" t="str">
        <f t="shared" si="11"/>
        <v xml:space="preserve">  250.341708455087, _, _, _, _,</v>
      </c>
      <c r="Q53" t="str">
        <f t="shared" si="12"/>
        <v xml:space="preserve">  159.6248828788, _, _, _, _,</v>
      </c>
      <c r="R53" t="str">
        <f t="shared" si="13"/>
        <v xml:space="preserve">  101.781294820244,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11684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11684, _, _, _, _,</v>
      </c>
      <c r="J55" t="str">
        <f t="shared" si="4"/>
        <v xml:space="preserve">  7450.045552, _, _, _, _,</v>
      </c>
      <c r="K55" t="str">
        <f t="shared" si="6"/>
        <v xml:space="preserve">  4750.35764523066, _, _, _, _,</v>
      </c>
      <c r="L55" t="str">
        <f t="shared" si="7"/>
        <v xml:space="preserve">  3028.96104461313, _, _, _, _,</v>
      </c>
      <c r="M55" t="str">
        <f t="shared" si="8"/>
        <v xml:space="preserve">  1931.35037295458, _, _, _, _,</v>
      </c>
      <c r="N55" t="str">
        <f t="shared" si="9"/>
        <v xml:space="preserve">  1231.48307560628, _, _, _, _,</v>
      </c>
      <c r="O55" t="str">
        <f t="shared" si="10"/>
        <v xml:space="preserve">  785.228090532684, _, _, _, _,</v>
      </c>
      <c r="P55" t="str">
        <f t="shared" si="11"/>
        <v xml:space="preserve">  500.683416910174, _, _, _, _,</v>
      </c>
      <c r="Q55" t="str">
        <f t="shared" si="12"/>
        <v xml:space="preserve">  319.249765757601, _, _, _, _,</v>
      </c>
      <c r="R55" t="str">
        <f t="shared" si="13"/>
        <v xml:space="preserve">  203.562589640487, _, _, _, _,</v>
      </c>
    </row>
    <row r="56" spans="3:18" x14ac:dyDescent="0.25">
      <c r="C56" s="15">
        <f t="shared" si="5"/>
        <v>5842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5842, _, _, _, _,</v>
      </c>
      <c r="J56" t="str">
        <f t="shared" si="4"/>
        <v xml:space="preserve">  3725.022776, _, _, _, _,</v>
      </c>
      <c r="K56" t="str">
        <f t="shared" si="6"/>
        <v xml:space="preserve">  2375.17882261533, _, _, _, _,</v>
      </c>
      <c r="L56" t="str">
        <f t="shared" si="7"/>
        <v xml:space="preserve">  1514.48052230657, _, _, _, _,</v>
      </c>
      <c r="M56" t="str">
        <f t="shared" si="8"/>
        <v xml:space="preserve">  965.675186477291, _, _, _, _,</v>
      </c>
      <c r="N56" t="str">
        <f t="shared" si="9"/>
        <v xml:space="preserve">  615.741537803142, _, _, _, _,</v>
      </c>
      <c r="O56" t="str">
        <f t="shared" si="10"/>
        <v xml:space="preserve">  392.614045266342, _, _, _, _,</v>
      </c>
      <c r="P56" t="str">
        <f t="shared" si="11"/>
        <v xml:space="preserve">  250.341708455087, _, _, _, _,</v>
      </c>
      <c r="Q56" t="str">
        <f t="shared" si="12"/>
        <v xml:space="preserve">  159.6248828788, _, _, _, _,</v>
      </c>
      <c r="R56" t="str">
        <f t="shared" si="13"/>
        <v xml:space="preserve">  101.781294820244,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  <c r="AG65">
        <f t="shared" ref="AG65:AG69" si="15">SUM(B65:AE65)</f>
        <v>435</v>
      </c>
    </row>
    <row r="66" spans="1:33" x14ac:dyDescent="0.25">
      <c r="A66" t="s">
        <v>178</v>
      </c>
      <c r="B66">
        <v>0</v>
      </c>
      <c r="C66" s="27">
        <v>0.01</v>
      </c>
      <c r="D66" s="27">
        <v>0.04</v>
      </c>
      <c r="E66" s="27">
        <v>0.19</v>
      </c>
      <c r="F66" s="27">
        <v>0.01</v>
      </c>
      <c r="G66" s="27">
        <v>0.13</v>
      </c>
      <c r="H66" s="27">
        <v>0.2</v>
      </c>
      <c r="I66" s="27">
        <v>0</v>
      </c>
      <c r="J66" s="27">
        <v>0</v>
      </c>
      <c r="K66" s="27">
        <v>0.18</v>
      </c>
      <c r="L66" s="27">
        <v>0</v>
      </c>
      <c r="M66" s="27">
        <v>0</v>
      </c>
      <c r="N66" s="27">
        <v>0</v>
      </c>
      <c r="O66" s="27">
        <v>0</v>
      </c>
      <c r="P66" s="27">
        <v>0.15</v>
      </c>
      <c r="Q66" s="27">
        <v>0.04</v>
      </c>
      <c r="R66" s="27">
        <v>0</v>
      </c>
      <c r="S66" s="27">
        <v>0</v>
      </c>
      <c r="T66" s="27">
        <v>0.01</v>
      </c>
      <c r="U66" s="27">
        <v>0.01</v>
      </c>
      <c r="V66" s="27">
        <v>0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si="15"/>
        <v>1</v>
      </c>
    </row>
    <row r="67" spans="1:33" x14ac:dyDescent="0.25">
      <c r="A67" t="s">
        <v>179</v>
      </c>
      <c r="B67">
        <v>0</v>
      </c>
      <c r="C67" s="15">
        <v>0.01</v>
      </c>
      <c r="D67" s="15">
        <v>0.04</v>
      </c>
      <c r="E67" s="15">
        <v>0.19</v>
      </c>
      <c r="F67" s="15">
        <v>0</v>
      </c>
      <c r="G67" s="15">
        <v>0.12</v>
      </c>
      <c r="H67" s="15">
        <v>0.19</v>
      </c>
      <c r="I67" s="15">
        <v>0</v>
      </c>
      <c r="J67" s="15">
        <v>0</v>
      </c>
      <c r="K67" s="15">
        <v>0.18</v>
      </c>
      <c r="L67" s="15">
        <v>0</v>
      </c>
      <c r="M67" s="15">
        <v>0</v>
      </c>
      <c r="N67" s="15">
        <v>0</v>
      </c>
      <c r="O67" s="15">
        <v>0</v>
      </c>
      <c r="P67" s="15">
        <v>0.21</v>
      </c>
      <c r="Q67" s="15">
        <v>0.04</v>
      </c>
      <c r="R67" s="15">
        <v>0</v>
      </c>
      <c r="S67" s="15">
        <v>0</v>
      </c>
      <c r="T67" s="15">
        <v>0</v>
      </c>
      <c r="U67" s="15">
        <v>0.01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0.01</v>
      </c>
      <c r="D68" s="29">
        <v>0.05</v>
      </c>
      <c r="E68" s="29">
        <v>0.18</v>
      </c>
      <c r="F68" s="29">
        <v>0</v>
      </c>
      <c r="G68" s="29">
        <v>0.12</v>
      </c>
      <c r="H68" s="29">
        <v>0.19</v>
      </c>
      <c r="I68" s="29">
        <v>0</v>
      </c>
      <c r="J68" s="29">
        <v>0</v>
      </c>
      <c r="K68" s="29">
        <v>0.17</v>
      </c>
      <c r="L68" s="29">
        <v>0</v>
      </c>
      <c r="M68" s="29">
        <v>0</v>
      </c>
      <c r="N68" s="29">
        <v>0</v>
      </c>
      <c r="O68" s="29">
        <v>0</v>
      </c>
      <c r="P68" s="29">
        <v>0.22</v>
      </c>
      <c r="Q68" s="29">
        <v>0.03</v>
      </c>
      <c r="R68" s="29">
        <v>0</v>
      </c>
      <c r="S68" s="29">
        <v>0</v>
      </c>
      <c r="T68" s="29">
        <v>0</v>
      </c>
      <c r="U68" s="29">
        <v>0.01</v>
      </c>
      <c r="V68" s="29">
        <v>0.01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0.01</v>
      </c>
      <c r="D69" s="15">
        <v>0.04</v>
      </c>
      <c r="E69" s="15">
        <v>0.19</v>
      </c>
      <c r="F69" s="15">
        <v>0</v>
      </c>
      <c r="G69" s="15">
        <v>0.12</v>
      </c>
      <c r="H69" s="15">
        <v>0.19</v>
      </c>
      <c r="I69" s="15">
        <v>0</v>
      </c>
      <c r="J69" s="15">
        <v>0</v>
      </c>
      <c r="K69" s="15">
        <v>0.18</v>
      </c>
      <c r="L69" s="15">
        <v>0</v>
      </c>
      <c r="M69" s="15">
        <v>0</v>
      </c>
      <c r="N69" s="15">
        <v>0</v>
      </c>
      <c r="O69" s="15">
        <v>0</v>
      </c>
      <c r="P69" s="15">
        <v>0.21</v>
      </c>
      <c r="Q69" s="15">
        <v>0.04</v>
      </c>
      <c r="R69" s="15">
        <v>0</v>
      </c>
      <c r="S69" s="15">
        <v>0</v>
      </c>
      <c r="T69" s="15">
        <v>0</v>
      </c>
      <c r="U69" s="15">
        <v>0.01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74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1830456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</v>
      </c>
      <c r="C35" s="9">
        <f t="shared" si="0"/>
        <v>0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0.21</v>
      </c>
      <c r="C41" s="9">
        <f t="shared" si="0"/>
        <v>384395.76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384395.76</v>
      </c>
    </row>
    <row r="42" spans="1:18" ht="15.75" thickBot="1" x14ac:dyDescent="0.3">
      <c r="A42">
        <v>9</v>
      </c>
      <c r="B42" s="27">
        <v>0.01</v>
      </c>
      <c r="C42" s="9">
        <f t="shared" si="0"/>
        <v>18304.560000000001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18304.560000000001</v>
      </c>
    </row>
    <row r="43" spans="1:18" ht="15.75" thickBot="1" x14ac:dyDescent="0.3">
      <c r="A43" s="1">
        <v>10</v>
      </c>
      <c r="B43" s="27">
        <v>0.16</v>
      </c>
      <c r="C43" s="9">
        <f t="shared" si="0"/>
        <v>292872.96000000002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292872.96000000002</v>
      </c>
    </row>
    <row r="44" spans="1:18" ht="15.75" thickBot="1" x14ac:dyDescent="0.3">
      <c r="A44" s="1">
        <v>11</v>
      </c>
      <c r="B44" s="27">
        <v>0.11</v>
      </c>
      <c r="C44" s="9">
        <f t="shared" si="0"/>
        <v>201350.16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201350.16</v>
      </c>
    </row>
    <row r="45" spans="1:18" ht="15.75" thickBot="1" x14ac:dyDescent="0.3">
      <c r="A45" s="1">
        <v>12</v>
      </c>
      <c r="B45" s="27">
        <v>0.09</v>
      </c>
      <c r="C45" s="9">
        <f t="shared" si="0"/>
        <v>164741.04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164741.04</v>
      </c>
    </row>
    <row r="46" spans="1:18" ht="15.75" thickBot="1" x14ac:dyDescent="0.3">
      <c r="A46" s="1">
        <v>13</v>
      </c>
      <c r="B46" s="27">
        <v>0.03</v>
      </c>
      <c r="C46" s="9">
        <f t="shared" si="0"/>
        <v>54913.68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54913.68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0.11</v>
      </c>
      <c r="C48" s="9">
        <f t="shared" si="0"/>
        <v>201350.16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201350.16</v>
      </c>
    </row>
    <row r="49" spans="1:21" ht="15.75" thickBot="1" x14ac:dyDescent="0.3">
      <c r="A49" s="1">
        <v>16</v>
      </c>
      <c r="B49" s="27">
        <v>0.04</v>
      </c>
      <c r="C49" s="9">
        <f t="shared" si="0"/>
        <v>73218.240000000005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73218.240000000005</v>
      </c>
    </row>
    <row r="50" spans="1:21" ht="15.75" thickBot="1" x14ac:dyDescent="0.3">
      <c r="A50" s="1">
        <v>17</v>
      </c>
      <c r="B50" s="27">
        <v>0.02</v>
      </c>
      <c r="C50" s="9">
        <f t="shared" si="0"/>
        <v>36609.120000000003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36609.120000000003</v>
      </c>
    </row>
    <row r="51" spans="1:21" ht="15.75" thickBot="1" x14ac:dyDescent="0.3">
      <c r="A51" s="1">
        <v>18</v>
      </c>
      <c r="B51" s="27">
        <v>0.03</v>
      </c>
      <c r="C51" s="9">
        <f t="shared" si="0"/>
        <v>54913.68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54913.68</v>
      </c>
    </row>
    <row r="52" spans="1:21" ht="15.75" thickBot="1" x14ac:dyDescent="0.3">
      <c r="A52" s="1">
        <v>19</v>
      </c>
      <c r="B52" s="27">
        <v>0.03</v>
      </c>
      <c r="C52" s="9">
        <f t="shared" si="0"/>
        <v>54913.68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54913.68</v>
      </c>
    </row>
    <row r="53" spans="1:21" ht="15.75" thickBot="1" x14ac:dyDescent="0.3">
      <c r="A53" s="1">
        <v>20</v>
      </c>
      <c r="B53" s="27">
        <v>0.04</v>
      </c>
      <c r="C53" s="9">
        <f t="shared" si="0"/>
        <v>73218.240000000005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73218.240000000005</v>
      </c>
    </row>
    <row r="54" spans="1:21" ht="15.75" thickBot="1" x14ac:dyDescent="0.3">
      <c r="A54" s="1">
        <v>21</v>
      </c>
      <c r="B54" s="27">
        <v>0.09</v>
      </c>
      <c r="C54" s="9">
        <f t="shared" si="0"/>
        <v>164741.04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164741.04</v>
      </c>
    </row>
    <row r="55" spans="1:21" ht="15.75" thickBot="1" x14ac:dyDescent="0.3">
      <c r="A55" s="1">
        <v>22</v>
      </c>
      <c r="B55" s="27">
        <v>0.03</v>
      </c>
      <c r="C55" s="9">
        <f t="shared" si="0"/>
        <v>54913.68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54913.68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369</v>
      </c>
      <c r="U56" t="s">
        <v>370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371</v>
      </c>
      <c r="U57" s="7" t="s">
        <v>364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372</v>
      </c>
      <c r="U58" s="7" t="s">
        <v>365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373</v>
      </c>
      <c r="U59" s="7" t="s">
        <v>366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374</v>
      </c>
      <c r="U60" s="7" t="s">
        <v>367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375</v>
      </c>
      <c r="U62" s="7" t="s">
        <v>368</v>
      </c>
    </row>
    <row r="63" spans="1:21" x14ac:dyDescent="0.25">
      <c r="I63" s="35" t="s">
        <v>408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363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J65" t="str">
        <f t="shared" si="4"/>
        <v xml:space="preserve">  0, _, _, _, _,</v>
      </c>
      <c r="K65" t="str">
        <f t="shared" ref="K65:K92" si="6">"  "&amp;C65*0.637628^2&amp;", "&amp;D65&amp;", "&amp;E65&amp;", "&amp;F65&amp;", "&amp;G65&amp;","</f>
        <v xml:space="preserve">  0, _, _, _, _,</v>
      </c>
      <c r="L65" t="str">
        <f t="shared" ref="L65:L92" si="7">"  "&amp;C65*0.637628^3&amp;", "&amp;D65&amp;", "&amp;E65&amp;", "&amp;F65&amp;", "&amp;G65&amp;","</f>
        <v xml:space="preserve">  0, _, _, _, _,</v>
      </c>
      <c r="M65" t="str">
        <f t="shared" ref="M65:M92" si="8">"  "&amp;C65*0.637628^4&amp;", "&amp;D65&amp;", "&amp;E65&amp;", "&amp;F65&amp;", "&amp;G65&amp;","</f>
        <v xml:space="preserve">  0, _, _, _, _,</v>
      </c>
      <c r="N65" t="str">
        <f t="shared" ref="N65:N92" si="9">"  "&amp;C65*0.637628^5&amp;", "&amp;D65&amp;", "&amp;E65&amp;", "&amp;F65&amp;", "&amp;G65&amp;","</f>
        <v xml:space="preserve">  0, _, _, _, _,</v>
      </c>
      <c r="O65" t="str">
        <f t="shared" ref="O65:O92" si="10">"  "&amp;C65*0.637628^6&amp;", "&amp;D65&amp;", "&amp;E65&amp;", "&amp;F65&amp;", "&amp;G65&amp;","</f>
        <v xml:space="preserve">  0, _, _, _, _,</v>
      </c>
      <c r="P65" t="str">
        <f t="shared" ref="P65:P92" si="11">"  "&amp;C65*0.637628^7&amp;", "&amp;D65&amp;", "&amp;E65&amp;", "&amp;F65&amp;", "&amp;G65&amp;","</f>
        <v xml:space="preserve">  0, _, _, _, _,</v>
      </c>
      <c r="Q65" t="str">
        <f t="shared" ref="Q65:Q92" si="12">"  "&amp;C65*0.637628^8&amp;", "&amp;D65&amp;", "&amp;E65&amp;", "&amp;F65&amp;", "&amp;G65&amp;","</f>
        <v xml:space="preserve">  0, _, _, _, _,</v>
      </c>
      <c r="R65" t="str">
        <f t="shared" ref="R65:R92" si="13">"  "&amp;C65*0.637628^9&amp;", "&amp;D65&amp;", "&amp;E65&amp;", "&amp;F65&amp;", "&amp;G65&amp;","</f>
        <v xml:space="preserve">  0, _, _, _, _,</v>
      </c>
    </row>
    <row r="66" spans="3:18" x14ac:dyDescent="0.25">
      <c r="C66" s="15">
        <f t="shared" si="5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J66" t="str">
        <f t="shared" si="4"/>
        <v xml:space="preserve">  0, _, _, _, _,</v>
      </c>
      <c r="K66" t="str">
        <f t="shared" si="6"/>
        <v xml:space="preserve">  0, _, _, _, _,</v>
      </c>
      <c r="L66" t="str">
        <f t="shared" si="7"/>
        <v xml:space="preserve">  0, _, _, _, _,</v>
      </c>
      <c r="M66" t="str">
        <f t="shared" si="8"/>
        <v xml:space="preserve">  0, _, _, _, _,</v>
      </c>
      <c r="N66" t="str">
        <f t="shared" si="9"/>
        <v xml:space="preserve">  0, _, _, _, _,</v>
      </c>
      <c r="O66" t="str">
        <f t="shared" si="10"/>
        <v xml:space="preserve">  0, _, _, _, _,</v>
      </c>
      <c r="P66" t="str">
        <f t="shared" si="11"/>
        <v xml:space="preserve">  0, _, _, _, _,</v>
      </c>
      <c r="Q66" t="str">
        <f t="shared" si="12"/>
        <v xml:space="preserve">  0, _, _, _, _,</v>
      </c>
      <c r="R66" t="str">
        <f t="shared" si="13"/>
        <v xml:space="preserve">  0, _, _, _, _,</v>
      </c>
    </row>
    <row r="67" spans="3:18" x14ac:dyDescent="0.25">
      <c r="C67" s="15">
        <f t="shared" si="5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J67" t="str">
        <f t="shared" si="4"/>
        <v xml:space="preserve">  0, _, _, _, _,</v>
      </c>
      <c r="K67" t="str">
        <f t="shared" si="6"/>
        <v xml:space="preserve">  0, _, _, _, _,</v>
      </c>
      <c r="L67" t="str">
        <f t="shared" si="7"/>
        <v xml:space="preserve">  0, _, _, _, _,</v>
      </c>
      <c r="M67" t="str">
        <f t="shared" si="8"/>
        <v xml:space="preserve">  0, _, _, _, _,</v>
      </c>
      <c r="N67" t="str">
        <f t="shared" si="9"/>
        <v xml:space="preserve">  0, _, _, _, _,</v>
      </c>
      <c r="O67" t="str">
        <f t="shared" si="10"/>
        <v xml:space="preserve">  0, _, _, _, _,</v>
      </c>
      <c r="P67" t="str">
        <f t="shared" si="11"/>
        <v xml:space="preserve">  0, _, _, _, _,</v>
      </c>
      <c r="Q67" t="str">
        <f t="shared" si="12"/>
        <v xml:space="preserve">  0, _, _, _, _,</v>
      </c>
      <c r="R67" t="str">
        <f t="shared" si="13"/>
        <v xml:space="preserve">  0, _, _, _, _,</v>
      </c>
    </row>
    <row r="68" spans="3:18" x14ac:dyDescent="0.25">
      <c r="C68" s="15">
        <f t="shared" si="5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J68" t="str">
        <f t="shared" si="4"/>
        <v xml:space="preserve">  0, _, _, _, _,</v>
      </c>
      <c r="K68" t="str">
        <f t="shared" si="6"/>
        <v xml:space="preserve">  0, _, _, _, _,</v>
      </c>
      <c r="L68" t="str">
        <f t="shared" si="7"/>
        <v xml:space="preserve">  0, _, _, _, _,</v>
      </c>
      <c r="M68" t="str">
        <f t="shared" si="8"/>
        <v xml:space="preserve">  0, _, _, _, _,</v>
      </c>
      <c r="N68" t="str">
        <f t="shared" si="9"/>
        <v xml:space="preserve">  0, _, _, _, _,</v>
      </c>
      <c r="O68" t="str">
        <f t="shared" si="10"/>
        <v xml:space="preserve">  0, _, _, _, _,</v>
      </c>
      <c r="P68" t="str">
        <f t="shared" si="11"/>
        <v xml:space="preserve">  0, _, _, _, _,</v>
      </c>
      <c r="Q68" t="str">
        <f t="shared" si="12"/>
        <v xml:space="preserve">  0, _, _, _, _,</v>
      </c>
      <c r="R68" t="str">
        <f t="shared" si="13"/>
        <v xml:space="preserve">  0, _, _, _, _,</v>
      </c>
    </row>
    <row r="69" spans="3:18" x14ac:dyDescent="0.25">
      <c r="C69" s="15">
        <f t="shared" si="5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J69" t="str">
        <f t="shared" si="4"/>
        <v xml:space="preserve">  0, _, _, _, _,</v>
      </c>
      <c r="K69" t="str">
        <f t="shared" si="6"/>
        <v xml:space="preserve">  0, _, _, _, _,</v>
      </c>
      <c r="L69" t="str">
        <f t="shared" si="7"/>
        <v xml:space="preserve">  0, _, _, _, _,</v>
      </c>
      <c r="M69" t="str">
        <f t="shared" si="8"/>
        <v xml:space="preserve">  0, _, _, _, _,</v>
      </c>
      <c r="N69" t="str">
        <f t="shared" si="9"/>
        <v xml:space="preserve">  0, _, _, _, _,</v>
      </c>
      <c r="O69" t="str">
        <f t="shared" si="10"/>
        <v xml:space="preserve">  0, _, _, _, _,</v>
      </c>
      <c r="P69" t="str">
        <f t="shared" si="11"/>
        <v xml:space="preserve">  0, _, _, _, _,</v>
      </c>
      <c r="Q69" t="str">
        <f t="shared" si="12"/>
        <v xml:space="preserve">  0, _, _, _, _,</v>
      </c>
      <c r="R69" t="str">
        <f t="shared" si="13"/>
        <v xml:space="preserve">  0, _, _, _, _,</v>
      </c>
    </row>
    <row r="70" spans="3:18" x14ac:dyDescent="0.25">
      <c r="C70" s="15">
        <f t="shared" si="5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 t="shared" si="4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5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 t="shared" si="4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5"/>
        <v>384396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384396, _, _, _, _,</v>
      </c>
      <c r="J72" t="str">
        <f t="shared" si="4"/>
        <v xml:space="preserve">  245101.652688, _, _, _, _,</v>
      </c>
      <c r="K72" t="str">
        <f t="shared" si="6"/>
        <v xml:space="preserve">  156283.676600144, _, _, _, _,</v>
      </c>
      <c r="L72" t="str">
        <f t="shared" si="7"/>
        <v xml:space="preserve">  99650.8481431967, _, _, _, _,</v>
      </c>
      <c r="M72" t="str">
        <f t="shared" si="8"/>
        <v xml:space="preserve">  63540.1709998502, _, _, _, _,</v>
      </c>
      <c r="N72" t="str">
        <f t="shared" si="9"/>
        <v xml:space="preserve">  40514.9921542925, _, _, _, _,</v>
      </c>
      <c r="O72" t="str">
        <f t="shared" si="10"/>
        <v xml:space="preserve">  25833.4934173572, _, _, _, _,</v>
      </c>
      <c r="P72" t="str">
        <f t="shared" si="11"/>
        <v xml:space="preserve">  16472.1587407226, _, _, _, _,</v>
      </c>
      <c r="Q72" t="str">
        <f t="shared" si="12"/>
        <v xml:space="preserve">  10503.1096335295, _, _, _, _,</v>
      </c>
      <c r="R72" t="str">
        <f t="shared" si="13"/>
        <v xml:space="preserve">  6697.07678940815, _, _, _, _,</v>
      </c>
    </row>
    <row r="73" spans="3:18" x14ac:dyDescent="0.25">
      <c r="C73" s="15">
        <f t="shared" si="5"/>
        <v>18305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18305, _, _, _, _,</v>
      </c>
      <c r="J73" t="str">
        <f t="shared" si="4"/>
        <v xml:space="preserve">  11671.78054, _, _, _, _,</v>
      </c>
      <c r="K73" t="str">
        <f t="shared" si="6"/>
        <v xml:space="preserve">  7442.25408215912, _, _, _, _,</v>
      </c>
      <c r="L73" t="str">
        <f t="shared" si="7"/>
        <v xml:space="preserve">  4745.38958589896, _, _, _, _,</v>
      </c>
      <c r="M73" t="str">
        <f t="shared" si="8"/>
        <v xml:space="preserve">  3025.79327087758, _, _, _, _,</v>
      </c>
      <c r="N73" t="str">
        <f t="shared" si="9"/>
        <v xml:space="preserve">  1929.33051172313, _, _, _, _,</v>
      </c>
      <c r="O73" t="str">
        <f t="shared" si="10"/>
        <v xml:space="preserve">  1230.195155529, _, _, _, _,</v>
      </c>
      <c r="P73" t="str">
        <f t="shared" si="11"/>
        <v xml:space="preserve">  784.406876629642, _, _, _, _,</v>
      </c>
      <c r="Q73" t="str">
        <f t="shared" si="12"/>
        <v xml:space="preserve">  500.159787931605, _, _, _, _,</v>
      </c>
      <c r="R73" t="str">
        <f t="shared" si="13"/>
        <v xml:space="preserve">  318.915885259254, _, _, _, _,</v>
      </c>
    </row>
    <row r="74" spans="3:18" x14ac:dyDescent="0.25">
      <c r="C74" s="15">
        <f t="shared" si="5"/>
        <v>292873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292873, _, _, _, _,</v>
      </c>
      <c r="J74" t="str">
        <f t="shared" si="4"/>
        <v xml:space="preserve">  186744.025244, _, _, _, _,</v>
      </c>
      <c r="K74" t="str">
        <f t="shared" si="6"/>
        <v xml:space="preserve">  119073.219328281, _, _, _, _,</v>
      </c>
      <c r="L74" t="str">
        <f t="shared" si="7"/>
        <v xml:space="preserve">  75924.4186938533, _, _, _, _,</v>
      </c>
      <c r="M74" t="str">
        <f t="shared" si="8"/>
        <v xml:space="preserve">  48411.5352429243, _, _, _, _,</v>
      </c>
      <c r="N74" t="str">
        <f t="shared" si="9"/>
        <v xml:space="preserve">  30868.5503938753, _, _, _, _,</v>
      </c>
      <c r="O74" t="str">
        <f t="shared" si="10"/>
        <v xml:space="preserve">  19682.6520505459, _, _, _, _,</v>
      </c>
      <c r="P74" t="str">
        <f t="shared" si="11"/>
        <v xml:space="preserve">  12550.2100616855, _, _, _, _,</v>
      </c>
      <c r="Q74" t="str">
        <f t="shared" si="12"/>
        <v xml:space="preserve">  8002.36534121241, _, _, _, _,</v>
      </c>
      <c r="R74" t="str">
        <f t="shared" si="13"/>
        <v xml:space="preserve">  5102.53220778658, _, _, _, _,</v>
      </c>
    </row>
    <row r="75" spans="3:18" x14ac:dyDescent="0.25">
      <c r="C75" s="15">
        <f t="shared" si="5"/>
        <v>201350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201350, _, _, _, _,</v>
      </c>
      <c r="J75" t="str">
        <f t="shared" si="4"/>
        <v xml:space="preserve">  128386.3978, _, _, _, _,</v>
      </c>
      <c r="K75" t="str">
        <f t="shared" si="6"/>
        <v xml:space="preserve">  81862.7620564184, _, _, _, _,</v>
      </c>
      <c r="L75" t="str">
        <f t="shared" si="7"/>
        <v xml:space="preserve">  52197.9892445099, _, _, _, _,</v>
      </c>
      <c r="M75" t="str">
        <f t="shared" si="8"/>
        <v xml:space="preserve">  33282.8994859984, _, _, _, _,</v>
      </c>
      <c r="N75" t="str">
        <f t="shared" si="9"/>
        <v xml:space="preserve">  21222.1086334582, _, _, _, _,</v>
      </c>
      <c r="O75" t="str">
        <f t="shared" si="10"/>
        <v xml:space="preserve">  13531.8106837347, _, _, _, _,</v>
      </c>
      <c r="P75" t="str">
        <f t="shared" si="11"/>
        <v xml:space="preserve">  8628.26138264837, _, _, _, _,</v>
      </c>
      <c r="Q75" t="str">
        <f t="shared" si="12"/>
        <v xml:space="preserve">  5501.62104889532, _, _, _, _,</v>
      </c>
      <c r="R75" t="str">
        <f t="shared" si="13"/>
        <v xml:space="preserve">  3507.98762616502, _, _, _, _,</v>
      </c>
    </row>
    <row r="76" spans="3:18" x14ac:dyDescent="0.25">
      <c r="C76" s="15">
        <f t="shared" si="5"/>
        <v>164741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164741, _, _, _, _,</v>
      </c>
      <c r="J76" t="str">
        <f t="shared" si="4"/>
        <v xml:space="preserve">  105043.474348, _, _, _, _,</v>
      </c>
      <c r="K76" t="str">
        <f t="shared" si="6"/>
        <v xml:space="preserve">  66978.6604615665, _, _, _, _,</v>
      </c>
      <c r="L76" t="str">
        <f t="shared" si="7"/>
        <v xml:space="preserve">  42707.4693127877, _, _, _, _,</v>
      </c>
      <c r="M76" t="str">
        <f t="shared" si="8"/>
        <v xml:space="preserve">  27231.4782429742, _, _, _, _,</v>
      </c>
      <c r="N76" t="str">
        <f t="shared" si="9"/>
        <v xml:space="preserve">  17363.5530091112, _, _, _, _,</v>
      </c>
      <c r="O76" t="str">
        <f t="shared" si="10"/>
        <v xml:space="preserve">  11071.4875780935, _, _, _, _,</v>
      </c>
      <c r="P76" t="str">
        <f t="shared" si="11"/>
        <v xml:space="preserve">  7059.49048144463, _, _, _, _,</v>
      </c>
      <c r="Q76" t="str">
        <f t="shared" si="12"/>
        <v xml:space="preserve">  4501.32879670257, _, _, _, _,</v>
      </c>
      <c r="R76" t="str">
        <f t="shared" si="13"/>
        <v xml:space="preserve">  2870.17327798387, _, _, _, _,</v>
      </c>
    </row>
    <row r="77" spans="3:18" x14ac:dyDescent="0.25">
      <c r="C77" s="15">
        <f t="shared" si="5"/>
        <v>54914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54914, _, _, _, _,</v>
      </c>
      <c r="J77" t="str">
        <f t="shared" si="4"/>
        <v xml:space="preserve">  35014.703992, _, _, _, _,</v>
      </c>
      <c r="K77" t="str">
        <f t="shared" si="6"/>
        <v xml:space="preserve">  22326.355677011, _, _, _, _,</v>
      </c>
      <c r="L77" t="str">
        <f t="shared" si="7"/>
        <v xml:space="preserve">  14235.9095176212, _, _, _, _,</v>
      </c>
      <c r="M77" t="str">
        <f t="shared" si="8"/>
        <v xml:space="preserve">  9077.21451390174, _, _, _, _,</v>
      </c>
      <c r="N77" t="str">
        <f t="shared" si="9"/>
        <v xml:space="preserve">  5787.88613607014, _, _, _, _,</v>
      </c>
      <c r="O77" t="str">
        <f t="shared" si="10"/>
        <v xml:space="preserve">  3690.51826117013, _, _, _, _,</v>
      </c>
      <c r="P77" t="str">
        <f t="shared" si="11"/>
        <v xml:space="preserve">  2353.17777783339, _, _, _, _,</v>
      </c>
      <c r="Q77" t="str">
        <f t="shared" si="12"/>
        <v xml:space="preserve">  1500.45204012435, _, _, _, _,</v>
      </c>
      <c r="R77" t="str">
        <f t="shared" si="13"/>
        <v xml:space="preserve">  956.730233440407,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201350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201350, _, _, _, _,</v>
      </c>
      <c r="J79" t="str">
        <f t="shared" si="4"/>
        <v xml:space="preserve">  128386.3978, _, _, _, _,</v>
      </c>
      <c r="K79" t="str">
        <f t="shared" si="6"/>
        <v xml:space="preserve">  81862.7620564184, _, _, _, _,</v>
      </c>
      <c r="L79" t="str">
        <f t="shared" si="7"/>
        <v xml:space="preserve">  52197.9892445099, _, _, _, _,</v>
      </c>
      <c r="M79" t="str">
        <f t="shared" si="8"/>
        <v xml:space="preserve">  33282.8994859984, _, _, _, _,</v>
      </c>
      <c r="N79" t="str">
        <f t="shared" si="9"/>
        <v xml:space="preserve">  21222.1086334582, _, _, _, _,</v>
      </c>
      <c r="O79" t="str">
        <f t="shared" si="10"/>
        <v xml:space="preserve">  13531.8106837347, _, _, _, _,</v>
      </c>
      <c r="P79" t="str">
        <f t="shared" si="11"/>
        <v xml:space="preserve">  8628.26138264837, _, _, _, _,</v>
      </c>
      <c r="Q79" t="str">
        <f t="shared" si="12"/>
        <v xml:space="preserve">  5501.62104889532, _, _, _, _,</v>
      </c>
      <c r="R79" t="str">
        <f t="shared" si="13"/>
        <v xml:space="preserve">  3507.98762616502, _, _, _, _,</v>
      </c>
    </row>
    <row r="80" spans="3:18" x14ac:dyDescent="0.25">
      <c r="C80" s="15">
        <f t="shared" si="5"/>
        <v>73218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73218, _, _, _, _,</v>
      </c>
      <c r="J80" t="str">
        <f t="shared" si="4"/>
        <v xml:space="preserve">  46685.846904, _, _, _, _,</v>
      </c>
      <c r="K80" t="str">
        <f t="shared" si="6"/>
        <v xml:space="preserve">  29768.2031897037, _, _, _, _,</v>
      </c>
      <c r="L80" t="str">
        <f t="shared" si="7"/>
        <v xml:space="preserve">  18981.0398634443, _, _, _, _,</v>
      </c>
      <c r="M80" t="str">
        <f t="shared" si="8"/>
        <v xml:space="preserve">  12102.8424860483, _, _, _, _,</v>
      </c>
      <c r="N80" t="str">
        <f t="shared" si="9"/>
        <v xml:space="preserve">  7717.11124869402, _, _, _, _,</v>
      </c>
      <c r="O80" t="str">
        <f t="shared" si="10"/>
        <v xml:space="preserve">  4920.64621128227, _, _, _, _,</v>
      </c>
      <c r="P80" t="str">
        <f t="shared" si="11"/>
        <v xml:space="preserve">  3137.54180240749, _, _, _, _,</v>
      </c>
      <c r="Q80" t="str">
        <f t="shared" si="12"/>
        <v xml:space="preserve">  2000.58450438548, _, _, _, _,</v>
      </c>
      <c r="R80" t="str">
        <f t="shared" si="13"/>
        <v xml:space="preserve">  1275.62869636231, _, _, _, _,</v>
      </c>
    </row>
    <row r="81" spans="1:33" x14ac:dyDescent="0.25">
      <c r="C81" s="15">
        <f t="shared" si="5"/>
        <v>36609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36609, _, _, _, _,</v>
      </c>
      <c r="J81" t="str">
        <f t="shared" si="4"/>
        <v xml:space="preserve">  23342.923452, _, _, _, _,</v>
      </c>
      <c r="K81" t="str">
        <f t="shared" si="6"/>
        <v xml:space="preserve">  14884.1015948519, _, _, _, _,</v>
      </c>
      <c r="L81" t="str">
        <f t="shared" si="7"/>
        <v xml:space="preserve">  9490.51993172219, _, _, _, _,</v>
      </c>
      <c r="M81" t="str">
        <f t="shared" si="8"/>
        <v xml:space="preserve">  6051.42124302416, _, _, _, _,</v>
      </c>
      <c r="N81" t="str">
        <f t="shared" si="9"/>
        <v xml:space="preserve">  3858.55562434701, _, _, _, _,</v>
      </c>
      <c r="O81" t="str">
        <f t="shared" si="10"/>
        <v xml:space="preserve">  2460.32310564114, _, _, _, _,</v>
      </c>
      <c r="P81" t="str">
        <f t="shared" si="11"/>
        <v xml:space="preserve">  1568.77090120375, _, _, _, _,</v>
      </c>
      <c r="Q81" t="str">
        <f t="shared" si="12"/>
        <v xml:space="preserve">  1000.29225219274, _, _, _, _,</v>
      </c>
      <c r="R81" t="str">
        <f t="shared" si="13"/>
        <v xml:space="preserve">  637.814348181154, _, _, _, _,</v>
      </c>
    </row>
    <row r="82" spans="1:33" x14ac:dyDescent="0.25">
      <c r="C82" s="15">
        <f t="shared" si="5"/>
        <v>54914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54914, _, _, _, _,</v>
      </c>
      <c r="J82" t="str">
        <f t="shared" si="4"/>
        <v xml:space="preserve">  35014.703992, _, _, _, _,</v>
      </c>
      <c r="K82" t="str">
        <f t="shared" si="6"/>
        <v xml:space="preserve">  22326.355677011, _, _, _, _,</v>
      </c>
      <c r="L82" t="str">
        <f t="shared" si="7"/>
        <v xml:space="preserve">  14235.9095176212, _, _, _, _,</v>
      </c>
      <c r="M82" t="str">
        <f t="shared" si="8"/>
        <v xml:space="preserve">  9077.21451390174, _, _, _, _,</v>
      </c>
      <c r="N82" t="str">
        <f t="shared" si="9"/>
        <v xml:space="preserve">  5787.88613607014, _, _, _, _,</v>
      </c>
      <c r="O82" t="str">
        <f t="shared" si="10"/>
        <v xml:space="preserve">  3690.51826117013, _, _, _, _,</v>
      </c>
      <c r="P82" t="str">
        <f t="shared" si="11"/>
        <v xml:space="preserve">  2353.17777783339, _, _, _, _,</v>
      </c>
      <c r="Q82" t="str">
        <f t="shared" si="12"/>
        <v xml:space="preserve">  1500.45204012435, _, _, _, _,</v>
      </c>
      <c r="R82" t="str">
        <f t="shared" si="13"/>
        <v xml:space="preserve">  956.730233440407, _, _, _, _,</v>
      </c>
    </row>
    <row r="83" spans="1:33" x14ac:dyDescent="0.25">
      <c r="C83" s="15">
        <f t="shared" si="5"/>
        <v>54914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54914, _, _, _, _,</v>
      </c>
      <c r="J83" t="str">
        <f t="shared" si="4"/>
        <v xml:space="preserve">  35014.703992, _, _, _, _,</v>
      </c>
      <c r="K83" t="str">
        <f t="shared" si="6"/>
        <v xml:space="preserve">  22326.355677011, _, _, _, _,</v>
      </c>
      <c r="L83" t="str">
        <f t="shared" si="7"/>
        <v xml:space="preserve">  14235.9095176212, _, _, _, _,</v>
      </c>
      <c r="M83" t="str">
        <f t="shared" si="8"/>
        <v xml:space="preserve">  9077.21451390174, _, _, _, _,</v>
      </c>
      <c r="N83" t="str">
        <f t="shared" si="9"/>
        <v xml:space="preserve">  5787.88613607014, _, _, _, _,</v>
      </c>
      <c r="O83" t="str">
        <f t="shared" si="10"/>
        <v xml:space="preserve">  3690.51826117013, _, _, _, _,</v>
      </c>
      <c r="P83" t="str">
        <f t="shared" si="11"/>
        <v xml:space="preserve">  2353.17777783339, _, _, _, _,</v>
      </c>
      <c r="Q83" t="str">
        <f t="shared" si="12"/>
        <v xml:space="preserve">  1500.45204012435, _, _, _, _,</v>
      </c>
      <c r="R83" t="str">
        <f t="shared" si="13"/>
        <v xml:space="preserve">  956.730233440407, _, _, _, _,</v>
      </c>
    </row>
    <row r="84" spans="1:33" x14ac:dyDescent="0.25">
      <c r="C84" s="15">
        <f t="shared" si="5"/>
        <v>73218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73218, _, _, _, _,</v>
      </c>
      <c r="J84" t="str">
        <f t="shared" si="4"/>
        <v xml:space="preserve">  46685.846904, _, _, _, _,</v>
      </c>
      <c r="K84" t="str">
        <f t="shared" si="6"/>
        <v xml:space="preserve">  29768.2031897037, _, _, _, _,</v>
      </c>
      <c r="L84" t="str">
        <f t="shared" si="7"/>
        <v xml:space="preserve">  18981.0398634443, _, _, _, _,</v>
      </c>
      <c r="M84" t="str">
        <f t="shared" si="8"/>
        <v xml:space="preserve">  12102.8424860483, _, _, _, _,</v>
      </c>
      <c r="N84" t="str">
        <f t="shared" si="9"/>
        <v xml:space="preserve">  7717.11124869402, _, _, _, _,</v>
      </c>
      <c r="O84" t="str">
        <f t="shared" si="10"/>
        <v xml:space="preserve">  4920.64621128227, _, _, _, _,</v>
      </c>
      <c r="P84" t="str">
        <f t="shared" si="11"/>
        <v xml:space="preserve">  3137.54180240749, _, _, _, _,</v>
      </c>
      <c r="Q84" t="str">
        <f t="shared" si="12"/>
        <v xml:space="preserve">  2000.58450438548, _, _, _, _,</v>
      </c>
      <c r="R84" t="str">
        <f t="shared" si="13"/>
        <v xml:space="preserve">  1275.62869636231, _, _, _, _,</v>
      </c>
    </row>
    <row r="85" spans="1:33" x14ac:dyDescent="0.25">
      <c r="C85" s="15">
        <f t="shared" si="5"/>
        <v>164741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164741, _, _, _, _,</v>
      </c>
      <c r="J85" t="str">
        <f t="shared" si="4"/>
        <v xml:space="preserve">  105043.474348, _, _, _, _,</v>
      </c>
      <c r="K85" t="str">
        <f t="shared" si="6"/>
        <v xml:space="preserve">  66978.6604615665, _, _, _, _,</v>
      </c>
      <c r="L85" t="str">
        <f t="shared" si="7"/>
        <v xml:space="preserve">  42707.4693127877, _, _, _, _,</v>
      </c>
      <c r="M85" t="str">
        <f t="shared" si="8"/>
        <v xml:space="preserve">  27231.4782429742, _, _, _, _,</v>
      </c>
      <c r="N85" t="str">
        <f t="shared" si="9"/>
        <v xml:space="preserve">  17363.5530091112, _, _, _, _,</v>
      </c>
      <c r="O85" t="str">
        <f t="shared" si="10"/>
        <v xml:space="preserve">  11071.4875780935, _, _, _, _,</v>
      </c>
      <c r="P85" t="str">
        <f t="shared" si="11"/>
        <v xml:space="preserve">  7059.49048144463, _, _, _, _,</v>
      </c>
      <c r="Q85" t="str">
        <f t="shared" si="12"/>
        <v xml:space="preserve">  4501.32879670257, _, _, _, _,</v>
      </c>
      <c r="R85" t="str">
        <f t="shared" si="13"/>
        <v xml:space="preserve">  2870.17327798387, _, _, _, _,</v>
      </c>
    </row>
    <row r="86" spans="1:33" x14ac:dyDescent="0.25">
      <c r="C86" s="15">
        <f t="shared" si="5"/>
        <v>54914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54914, _, _, _, _,</v>
      </c>
      <c r="J86" t="str">
        <f t="shared" si="4"/>
        <v xml:space="preserve">  35014.703992, _, _, _, _,</v>
      </c>
      <c r="K86" t="str">
        <f t="shared" si="6"/>
        <v xml:space="preserve">  22326.355677011, _, _, _, _,</v>
      </c>
      <c r="L86" t="str">
        <f t="shared" si="7"/>
        <v xml:space="preserve">  14235.9095176212, _, _, _, _,</v>
      </c>
      <c r="M86" t="str">
        <f t="shared" si="8"/>
        <v xml:space="preserve">  9077.21451390174, _, _, _, _,</v>
      </c>
      <c r="N86" t="str">
        <f t="shared" si="9"/>
        <v xml:space="preserve">  5787.88613607014, _, _, _, _,</v>
      </c>
      <c r="O86" t="str">
        <f t="shared" si="10"/>
        <v xml:space="preserve">  3690.51826117013, _, _, _, _,</v>
      </c>
      <c r="P86" t="str">
        <f t="shared" si="11"/>
        <v xml:space="preserve">  2353.17777783339, _, _, _, _,</v>
      </c>
      <c r="Q86" t="str">
        <f t="shared" si="12"/>
        <v xml:space="preserve">  1500.45204012435, _, _, _, _,</v>
      </c>
      <c r="R86" t="str">
        <f t="shared" si="13"/>
        <v xml:space="preserve">  956.730233440407,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178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0.21</v>
      </c>
      <c r="K112" s="27">
        <v>0.01</v>
      </c>
      <c r="L112" s="27">
        <v>0.16</v>
      </c>
      <c r="M112" s="27">
        <v>0.11</v>
      </c>
      <c r="N112" s="27">
        <v>0.09</v>
      </c>
      <c r="O112" s="27">
        <v>0.03</v>
      </c>
      <c r="P112" s="27">
        <v>0</v>
      </c>
      <c r="Q112" s="27">
        <v>0.11</v>
      </c>
      <c r="R112" s="27">
        <v>0.04</v>
      </c>
      <c r="S112" s="27">
        <v>0.02</v>
      </c>
      <c r="T112" s="27">
        <v>0.03</v>
      </c>
      <c r="U112" s="27">
        <v>0.03</v>
      </c>
      <c r="V112" s="27">
        <v>0.04</v>
      </c>
      <c r="W112" s="27">
        <v>0.09</v>
      </c>
      <c r="X112" s="27">
        <v>0.03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179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0.17</v>
      </c>
      <c r="K113" s="15">
        <v>0</v>
      </c>
      <c r="L113" s="15">
        <v>0.24</v>
      </c>
      <c r="M113" s="15">
        <v>0.13</v>
      </c>
      <c r="N113" s="15">
        <v>7.0000000000000007E-2</v>
      </c>
      <c r="O113" s="15">
        <v>0.02</v>
      </c>
      <c r="P113" s="15">
        <v>0</v>
      </c>
      <c r="Q113" s="15">
        <v>0.1</v>
      </c>
      <c r="R113" s="15">
        <v>0.05</v>
      </c>
      <c r="S113" s="15">
        <v>0.02</v>
      </c>
      <c r="T113" s="15">
        <v>0.03</v>
      </c>
      <c r="U113" s="15">
        <v>0.03</v>
      </c>
      <c r="V113" s="15">
        <v>0.03</v>
      </c>
      <c r="W113" s="15">
        <v>0.08</v>
      </c>
      <c r="X113" s="15">
        <v>0.03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1.0000000000000002</v>
      </c>
    </row>
    <row r="114" spans="1:33" x14ac:dyDescent="0.25">
      <c r="A114" t="s">
        <v>180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0.01</v>
      </c>
      <c r="J114" s="29">
        <v>0.13</v>
      </c>
      <c r="K114" s="29">
        <v>0</v>
      </c>
      <c r="L114" s="29">
        <v>0.3</v>
      </c>
      <c r="M114" s="29">
        <v>0.15</v>
      </c>
      <c r="N114" s="29">
        <v>0.05</v>
      </c>
      <c r="O114" s="29">
        <v>0.01</v>
      </c>
      <c r="P114" s="29">
        <v>0</v>
      </c>
      <c r="Q114" s="29">
        <v>0.09</v>
      </c>
      <c r="R114" s="29">
        <v>0.06</v>
      </c>
      <c r="S114" s="29">
        <v>0.02</v>
      </c>
      <c r="T114" s="29">
        <v>0.02</v>
      </c>
      <c r="U114" s="29">
        <v>0.03</v>
      </c>
      <c r="V114" s="29">
        <v>0.03</v>
      </c>
      <c r="W114" s="29">
        <v>0.08</v>
      </c>
      <c r="X114" s="29">
        <v>0.02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181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0.17</v>
      </c>
      <c r="K115" s="15">
        <v>0</v>
      </c>
      <c r="L115" s="15">
        <v>0.24</v>
      </c>
      <c r="M115" s="15">
        <v>0.13</v>
      </c>
      <c r="N115" s="15">
        <v>7.0000000000000007E-2</v>
      </c>
      <c r="O115" s="15">
        <v>0.02</v>
      </c>
      <c r="P115" s="15">
        <v>0</v>
      </c>
      <c r="Q115" s="15">
        <v>0.1</v>
      </c>
      <c r="R115" s="15">
        <v>0.05</v>
      </c>
      <c r="S115" s="15">
        <v>0.02</v>
      </c>
      <c r="T115" s="15">
        <v>0.03</v>
      </c>
      <c r="U115" s="15">
        <v>0.03</v>
      </c>
      <c r="V115" s="15">
        <v>0.03</v>
      </c>
      <c r="W115" s="15">
        <v>0.08</v>
      </c>
      <c r="X115" s="15">
        <v>0.03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76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17414726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0.02</v>
      </c>
      <c r="C34" s="9">
        <f t="shared" si="0"/>
        <v>348294.52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348294.52</v>
      </c>
      <c r="R34" s="7" t="s">
        <v>154</v>
      </c>
    </row>
    <row r="35" spans="1:18" ht="15.75" thickBot="1" x14ac:dyDescent="0.3">
      <c r="A35">
        <v>2</v>
      </c>
      <c r="B35" s="27">
        <v>0.02</v>
      </c>
      <c r="C35" s="9">
        <f t="shared" si="0"/>
        <v>348294.52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348294.52</v>
      </c>
      <c r="R35" s="7" t="s">
        <v>155</v>
      </c>
    </row>
    <row r="36" spans="1:18" ht="15.75" thickBot="1" x14ac:dyDescent="0.3">
      <c r="A36">
        <v>3</v>
      </c>
      <c r="B36" s="27">
        <v>0.01</v>
      </c>
      <c r="C36" s="9">
        <f t="shared" si="0"/>
        <v>174147.26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174147.26</v>
      </c>
    </row>
    <row r="37" spans="1:18" ht="15.75" thickBot="1" x14ac:dyDescent="0.3">
      <c r="A37">
        <v>4</v>
      </c>
      <c r="B37" s="27">
        <v>0.14000000000000001</v>
      </c>
      <c r="C37" s="9">
        <f t="shared" si="0"/>
        <v>2438061.64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2438061.64</v>
      </c>
    </row>
    <row r="38" spans="1:18" ht="15.75" thickBot="1" x14ac:dyDescent="0.3">
      <c r="A38">
        <v>5</v>
      </c>
      <c r="B38" s="27">
        <v>0.09</v>
      </c>
      <c r="C38" s="9">
        <f t="shared" si="0"/>
        <v>1567325.3399999999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1567325.3399999999</v>
      </c>
    </row>
    <row r="39" spans="1:18" ht="15.75" thickBot="1" x14ac:dyDescent="0.3">
      <c r="A39">
        <v>6</v>
      </c>
      <c r="B39" s="27">
        <v>0.09</v>
      </c>
      <c r="C39" s="9">
        <f t="shared" si="0"/>
        <v>1567325.3399999999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1567325.3399999999</v>
      </c>
    </row>
    <row r="40" spans="1:18" ht="15.75" thickBot="1" x14ac:dyDescent="0.3">
      <c r="A40">
        <v>7</v>
      </c>
      <c r="B40" s="27">
        <v>0.12</v>
      </c>
      <c r="C40" s="9">
        <f t="shared" si="0"/>
        <v>2089767.1199999999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2089767.1199999999</v>
      </c>
    </row>
    <row r="41" spans="1:18" ht="15.75" thickBot="1" x14ac:dyDescent="0.3">
      <c r="A41" s="1">
        <v>8</v>
      </c>
      <c r="B41" s="27">
        <v>0.06</v>
      </c>
      <c r="C41" s="9">
        <f t="shared" si="0"/>
        <v>1044883.5599999999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1044883.5599999999</v>
      </c>
    </row>
    <row r="42" spans="1:18" ht="15.75" thickBot="1" x14ac:dyDescent="0.3">
      <c r="A42">
        <v>9</v>
      </c>
      <c r="B42" s="27">
        <v>7.0000000000000007E-2</v>
      </c>
      <c r="C42" s="9">
        <f t="shared" si="0"/>
        <v>1219030.82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1219030.82</v>
      </c>
    </row>
    <row r="43" spans="1:18" ht="15.75" thickBot="1" x14ac:dyDescent="0.3">
      <c r="A43" s="1">
        <v>10</v>
      </c>
      <c r="B43" s="27">
        <v>0.04</v>
      </c>
      <c r="C43" s="9">
        <f t="shared" si="0"/>
        <v>696589.04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696589.04</v>
      </c>
    </row>
    <row r="44" spans="1:18" ht="15.75" thickBot="1" x14ac:dyDescent="0.3">
      <c r="A44" s="1">
        <v>11</v>
      </c>
      <c r="B44" s="27">
        <v>0.03</v>
      </c>
      <c r="C44" s="9">
        <f t="shared" si="0"/>
        <v>522441.77999999997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522441.77999999997</v>
      </c>
    </row>
    <row r="45" spans="1:18" ht="15.75" thickBot="1" x14ac:dyDescent="0.3">
      <c r="A45" s="1">
        <v>12</v>
      </c>
      <c r="B45" s="27">
        <v>0.06</v>
      </c>
      <c r="C45" s="9">
        <f t="shared" si="0"/>
        <v>1044883.5599999999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1044883.5599999999</v>
      </c>
    </row>
    <row r="46" spans="1:18" ht="15.75" thickBot="1" x14ac:dyDescent="0.3">
      <c r="A46" s="1">
        <v>13</v>
      </c>
      <c r="B46" s="27">
        <v>0.08</v>
      </c>
      <c r="C46" s="9">
        <f t="shared" si="0"/>
        <v>1393178.08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1393178.08</v>
      </c>
    </row>
    <row r="47" spans="1:18" ht="15.75" thickBot="1" x14ac:dyDescent="0.3">
      <c r="A47">
        <v>14</v>
      </c>
      <c r="B47" s="27">
        <v>0.06</v>
      </c>
      <c r="C47" s="9">
        <f t="shared" si="0"/>
        <v>1044883.5599999999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1044883.5599999999</v>
      </c>
    </row>
    <row r="48" spans="1:18" ht="15.75" thickBot="1" x14ac:dyDescent="0.3">
      <c r="A48">
        <v>15</v>
      </c>
      <c r="B48" s="27">
        <v>0.05</v>
      </c>
      <c r="C48" s="9">
        <f t="shared" si="0"/>
        <v>870736.3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870736.3</v>
      </c>
    </row>
    <row r="49" spans="1:21" ht="15.75" thickBot="1" x14ac:dyDescent="0.3">
      <c r="A49" s="1">
        <v>16</v>
      </c>
      <c r="B49" s="27">
        <v>0.01</v>
      </c>
      <c r="C49" s="9">
        <f t="shared" si="0"/>
        <v>174147.26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174147.26</v>
      </c>
    </row>
    <row r="50" spans="1:21" ht="15.75" thickBot="1" x14ac:dyDescent="0.3">
      <c r="A50" s="1">
        <v>17</v>
      </c>
      <c r="B50" s="27">
        <v>0.01</v>
      </c>
      <c r="C50" s="9">
        <f t="shared" si="0"/>
        <v>174147.26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174147.26</v>
      </c>
    </row>
    <row r="51" spans="1:21" ht="15.75" thickBot="1" x14ac:dyDescent="0.3">
      <c r="A51" s="1">
        <v>18</v>
      </c>
      <c r="B51" s="27">
        <v>0.01</v>
      </c>
      <c r="C51" s="9">
        <f t="shared" si="0"/>
        <v>174147.26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174147.26</v>
      </c>
    </row>
    <row r="52" spans="1:21" ht="15.75" thickBot="1" x14ac:dyDescent="0.3">
      <c r="A52" s="1">
        <v>19</v>
      </c>
      <c r="B52" s="27">
        <v>0.01</v>
      </c>
      <c r="C52" s="9">
        <f t="shared" si="0"/>
        <v>174147.26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174147.26</v>
      </c>
    </row>
    <row r="53" spans="1:21" ht="15.75" thickBot="1" x14ac:dyDescent="0.3">
      <c r="A53" s="1">
        <v>20</v>
      </c>
      <c r="B53" s="27">
        <v>0.01</v>
      </c>
      <c r="C53" s="9">
        <f t="shared" si="0"/>
        <v>174147.26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174147.26</v>
      </c>
    </row>
    <row r="54" spans="1:21" ht="15.75" thickBot="1" x14ac:dyDescent="0.3">
      <c r="A54" s="1">
        <v>21</v>
      </c>
      <c r="B54" s="27">
        <v>0.01</v>
      </c>
      <c r="C54" s="9">
        <f t="shared" si="0"/>
        <v>174147.26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174147.26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369</v>
      </c>
      <c r="U56" t="s">
        <v>370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371</v>
      </c>
      <c r="U57" s="7" t="s">
        <v>364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372</v>
      </c>
      <c r="U58" s="7" t="s">
        <v>365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373</v>
      </c>
      <c r="U59" s="7" t="s">
        <v>366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374</v>
      </c>
      <c r="U60" s="7" t="s">
        <v>367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375</v>
      </c>
      <c r="U62" s="7" t="s">
        <v>368</v>
      </c>
    </row>
    <row r="63" spans="1:21" x14ac:dyDescent="0.25">
      <c r="I63" s="35" t="s">
        <v>408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363</v>
      </c>
      <c r="B64">
        <f>SUM(B33:B62)</f>
        <v>1.0000000000000002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348295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348295, _, _, _, _,</v>
      </c>
      <c r="J65" t="str">
        <f t="shared" si="4"/>
        <v xml:space="preserve">  222082.64426, _, _, _, _,</v>
      </c>
      <c r="K65" t="str">
        <f t="shared" ref="K65:K92" si="6">"  "&amp;C65*0.637628^2&amp;", "&amp;D65&amp;", "&amp;E65&amp;", "&amp;F65&amp;", "&amp;G65&amp;","</f>
        <v xml:space="preserve">  141606.112294215, _, _, _, _,</v>
      </c>
      <c r="L65" t="str">
        <f t="shared" ref="L65:L92" si="7">"  "&amp;C65*0.637628^3&amp;", "&amp;D65&amp;", "&amp;E65&amp;", "&amp;F65&amp;", "&amp;G65&amp;","</f>
        <v xml:space="preserve">  90292.0221699359, _, _, _, _,</v>
      </c>
      <c r="M65" t="str">
        <f t="shared" ref="M65:M92" si="8">"  "&amp;C65*0.637628^4&amp;", "&amp;D65&amp;", "&amp;E65&amp;", "&amp;F65&amp;", "&amp;G65&amp;","</f>
        <v xml:space="preserve">  57572.7215121719, _, _, _, _,</v>
      </c>
      <c r="N65" t="str">
        <f t="shared" ref="N65:N92" si="9">"  "&amp;C65*0.637628^5&amp;", "&amp;D65&amp;", "&amp;E65&amp;", "&amp;F65&amp;", "&amp;G65&amp;","</f>
        <v xml:space="preserve">  36709.9792723631, _, _, _, _,</v>
      </c>
      <c r="O65" t="str">
        <f t="shared" ref="O65:O92" si="10">"  "&amp;C65*0.637628^6&amp;", "&amp;D65&amp;", "&amp;E65&amp;", "&amp;F65&amp;", "&amp;G65&amp;","</f>
        <v xml:space="preserve">  23407.3106634784, _, _, _, _,</v>
      </c>
      <c r="P65" t="str">
        <f t="shared" ref="P65:P92" si="11">"  "&amp;C65*0.637628^7&amp;", "&amp;D65&amp;", "&amp;E65&amp;", "&amp;F65&amp;", "&amp;G65&amp;","</f>
        <v xml:space="preserve">  14925.1566837324, _, _, _, _,</v>
      </c>
      <c r="Q65" t="str">
        <f t="shared" ref="Q65:Q92" si="12">"  "&amp;C65*0.637628^8&amp;", "&amp;D65&amp;", "&amp;E65&amp;", "&amp;F65&amp;", "&amp;G65&amp;","</f>
        <v xml:space="preserve">  9516.69780593491, _, _, _, _,</v>
      </c>
      <c r="R65" t="str">
        <f t="shared" ref="R65:R92" si="13">"  "&amp;C65*0.637628^9&amp;", "&amp;D65&amp;", "&amp;E65&amp;", "&amp;F65&amp;", "&amp;G65&amp;","</f>
        <v xml:space="preserve">  6068.11298860266, _, _, _, _,</v>
      </c>
    </row>
    <row r="66" spans="3:18" x14ac:dyDescent="0.25">
      <c r="C66" s="15">
        <f t="shared" si="5"/>
        <v>348295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348295, _, _, _, _,</v>
      </c>
      <c r="J66" t="str">
        <f t="shared" si="4"/>
        <v xml:space="preserve">  222082.64426, _, _, _, _,</v>
      </c>
      <c r="K66" t="str">
        <f t="shared" si="6"/>
        <v xml:space="preserve">  141606.112294215, _, _, _, _,</v>
      </c>
      <c r="L66" t="str">
        <f t="shared" si="7"/>
        <v xml:space="preserve">  90292.0221699359, _, _, _, _,</v>
      </c>
      <c r="M66" t="str">
        <f t="shared" si="8"/>
        <v xml:space="preserve">  57572.7215121719, _, _, _, _,</v>
      </c>
      <c r="N66" t="str">
        <f t="shared" si="9"/>
        <v xml:space="preserve">  36709.9792723631, _, _, _, _,</v>
      </c>
      <c r="O66" t="str">
        <f t="shared" si="10"/>
        <v xml:space="preserve">  23407.3106634784, _, _, _, _,</v>
      </c>
      <c r="P66" t="str">
        <f t="shared" si="11"/>
        <v xml:space="preserve">  14925.1566837324, _, _, _, _,</v>
      </c>
      <c r="Q66" t="str">
        <f t="shared" si="12"/>
        <v xml:space="preserve">  9516.69780593491, _, _, _, _,</v>
      </c>
      <c r="R66" t="str">
        <f t="shared" si="13"/>
        <v xml:space="preserve">  6068.11298860266, _, _, _, _,</v>
      </c>
    </row>
    <row r="67" spans="3:18" x14ac:dyDescent="0.25">
      <c r="C67" s="15">
        <f t="shared" si="5"/>
        <v>174147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174147, _, _, _, _,</v>
      </c>
      <c r="J67" t="str">
        <f t="shared" si="4"/>
        <v xml:space="preserve">  111041.003316, _, _, _, _,</v>
      </c>
      <c r="K67" t="str">
        <f t="shared" si="6"/>
        <v xml:space="preserve">  70802.8528623744, _, _, _, _,</v>
      </c>
      <c r="L67" t="str">
        <f t="shared" si="7"/>
        <v xml:space="preserve">  45145.8814649301, _, _, _, _,</v>
      </c>
      <c r="M67" t="str">
        <f t="shared" si="8"/>
        <v xml:space="preserve">  28786.2781067204, _, _, _, _,</v>
      </c>
      <c r="N67" t="str">
        <f t="shared" si="9"/>
        <v xml:space="preserve">  18354.9369366319, _, _, _, _,</v>
      </c>
      <c r="O67" t="str">
        <f t="shared" si="10"/>
        <v xml:space="preserve">  11703.6217290308, _, _, _, _,</v>
      </c>
      <c r="P67" t="str">
        <f t="shared" si="11"/>
        <v xml:space="preserve">  7462.55691583842, _, _, _, _,</v>
      </c>
      <c r="Q67" t="str">
        <f t="shared" si="12"/>
        <v xml:space="preserve">  4758.33524113222, _, _, _, _,</v>
      </c>
      <c r="R67" t="str">
        <f t="shared" si="13"/>
        <v xml:space="preserve">  3034.04778313266, _, _, _, _,</v>
      </c>
    </row>
    <row r="68" spans="3:18" x14ac:dyDescent="0.25">
      <c r="C68" s="15">
        <f t="shared" si="5"/>
        <v>2438062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2438062, _, _, _, _,</v>
      </c>
      <c r="J68" t="str">
        <f t="shared" si="4"/>
        <v xml:space="preserve">  1554576.596936, _, _, _, _,</v>
      </c>
      <c r="K68" t="str">
        <f t="shared" si="6"/>
        <v xml:space="preserve">  991241.566351108, _, _, _, _,</v>
      </c>
      <c r="L68" t="str">
        <f t="shared" si="7"/>
        <v xml:space="preserve">  632043.377469324, _, _, _, _,</v>
      </c>
      <c r="M68" t="str">
        <f t="shared" si="8"/>
        <v xml:space="preserve">  403008.55468901, _, _, _, _,</v>
      </c>
      <c r="N68" t="str">
        <f t="shared" si="9"/>
        <v xml:space="preserve">  256969.538709244, _, _, _, _,</v>
      </c>
      <c r="O68" t="str">
        <f t="shared" si="10"/>
        <v xml:space="preserve">  163850.973028098, _, _, _, _,</v>
      </c>
      <c r="P68" t="str">
        <f t="shared" si="11"/>
        <v xml:space="preserve">  104475.96822996, _, _, _, _,</v>
      </c>
      <c r="Q68" t="str">
        <f t="shared" si="12"/>
        <v xml:space="preserve">  66616.802670533, _, _, _, _,</v>
      </c>
      <c r="R68" t="str">
        <f t="shared" si="13"/>
        <v xml:space="preserve">  42476.7386532066, _, _, _, _,</v>
      </c>
    </row>
    <row r="69" spans="3:18" x14ac:dyDescent="0.25">
      <c r="C69" s="15">
        <f t="shared" si="5"/>
        <v>1567325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1567325, _, _, _, _,</v>
      </c>
      <c r="J69" t="str">
        <f t="shared" si="4"/>
        <v xml:space="preserve">  999370.3051, _, _, _, _,</v>
      </c>
      <c r="K69" t="str">
        <f t="shared" si="6"/>
        <v xml:space="preserve">  637226.488900303, _, _, _, _,</v>
      </c>
      <c r="L69" t="str">
        <f t="shared" si="7"/>
        <v xml:space="preserve">  406313.451664522, _, _, _, _,</v>
      </c>
      <c r="M69" t="str">
        <f t="shared" si="8"/>
        <v xml:space="preserve">  259076.833557946, _, _, _, _,</v>
      </c>
      <c r="N69" t="str">
        <f t="shared" si="9"/>
        <v xml:space="preserve">  165194.643227886, _, _, _, _,</v>
      </c>
      <c r="O69" t="str">
        <f t="shared" si="10"/>
        <v xml:space="preserve">  105332.72997211, _, _, _, _,</v>
      </c>
      <c r="P69" t="str">
        <f t="shared" si="11"/>
        <v xml:space="preserve">  67163.0979466569, _, _, _, _,</v>
      </c>
      <c r="Q69" t="str">
        <f t="shared" si="12"/>
        <v xml:space="preserve">  42825.0718175309, _, _, _, _,</v>
      </c>
      <c r="R69" t="str">
        <f t="shared" si="13"/>
        <v xml:space="preserve">  27306.4648928686, _, _, _, _,</v>
      </c>
    </row>
    <row r="70" spans="3:18" x14ac:dyDescent="0.25">
      <c r="C70" s="15">
        <f t="shared" si="5"/>
        <v>1567325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1567325, _, _, _, _,</v>
      </c>
      <c r="J70" t="str">
        <f t="shared" si="4"/>
        <v xml:space="preserve">  999370.3051, _, _, _, _,</v>
      </c>
      <c r="K70" t="str">
        <f t="shared" si="6"/>
        <v xml:space="preserve">  637226.488900303, _, _, _, _,</v>
      </c>
      <c r="L70" t="str">
        <f t="shared" si="7"/>
        <v xml:space="preserve">  406313.451664522, _, _, _, _,</v>
      </c>
      <c r="M70" t="str">
        <f t="shared" si="8"/>
        <v xml:space="preserve">  259076.833557946, _, _, _, _,</v>
      </c>
      <c r="N70" t="str">
        <f t="shared" si="9"/>
        <v xml:space="preserve">  165194.643227886, _, _, _, _,</v>
      </c>
      <c r="O70" t="str">
        <f t="shared" si="10"/>
        <v xml:space="preserve">  105332.72997211, _, _, _, _,</v>
      </c>
      <c r="P70" t="str">
        <f t="shared" si="11"/>
        <v xml:space="preserve">  67163.0979466569, _, _, _, _,</v>
      </c>
      <c r="Q70" t="str">
        <f t="shared" si="12"/>
        <v xml:space="preserve">  42825.0718175309, _, _, _, _,</v>
      </c>
      <c r="R70" t="str">
        <f t="shared" si="13"/>
        <v xml:space="preserve">  27306.4648928686, _, _, _, _,</v>
      </c>
    </row>
    <row r="71" spans="3:18" x14ac:dyDescent="0.25">
      <c r="C71" s="15">
        <f t="shared" si="5"/>
        <v>2089767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2089767, _, _, _, _,</v>
      </c>
      <c r="J71" t="str">
        <f t="shared" si="4"/>
        <v xml:space="preserve">  1332493.952676, _, _, _, _,</v>
      </c>
      <c r="K71" t="str">
        <f t="shared" si="6"/>
        <v xml:space="preserve">  849635.454056893, _, _, _, _,</v>
      </c>
      <c r="L71" t="str">
        <f t="shared" si="7"/>
        <v xml:space="preserve">  541751.355299388, _, _, _, _,</v>
      </c>
      <c r="M71" t="str">
        <f t="shared" si="8"/>
        <v xml:space="preserve">  345435.833176838, _, _, _, _,</v>
      </c>
      <c r="N71" t="str">
        <f t="shared" si="9"/>
        <v xml:space="preserve">  220259.559436881, _, _, _, _,</v>
      </c>
      <c r="O71" t="str">
        <f t="shared" si="10"/>
        <v xml:space="preserve">  140443.66236462, _, _, _, _,</v>
      </c>
      <c r="P71" t="str">
        <f t="shared" si="11"/>
        <v xml:space="preserve">  89550.8115462277, _, _, _, _,</v>
      </c>
      <c r="Q71" t="str">
        <f t="shared" si="12"/>
        <v xml:space="preserve">  57100.104864598, _, _, _, _,</v>
      </c>
      <c r="R71" t="str">
        <f t="shared" si="13"/>
        <v xml:space="preserve">  36408.6256646039, _, _, _, _,</v>
      </c>
    </row>
    <row r="72" spans="3:18" x14ac:dyDescent="0.25">
      <c r="C72" s="15">
        <f t="shared" si="5"/>
        <v>1044884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1044884, _, _, _, _,</v>
      </c>
      <c r="J72" t="str">
        <f t="shared" si="4"/>
        <v xml:space="preserve">  666247.295152, _, _, _, _,</v>
      </c>
      <c r="K72" t="str">
        <f t="shared" si="6"/>
        <v xml:space="preserve">  424817.930313179, _, _, _, _,</v>
      </c>
      <c r="L72" t="str">
        <f t="shared" si="7"/>
        <v xml:space="preserve">  270875.807269732, _, _, _, _,</v>
      </c>
      <c r="M72" t="str">
        <f t="shared" si="8"/>
        <v xml:space="preserve">  172717.999237785, _, _, _, _,</v>
      </c>
      <c r="N72" t="str">
        <f t="shared" si="9"/>
        <v xml:space="preserve">  110129.83241799, _, _, _, _,</v>
      </c>
      <c r="O72" t="str">
        <f t="shared" si="10"/>
        <v xml:space="preserve">  70221.8647850182, _, _, _, _,</v>
      </c>
      <c r="P72" t="str">
        <f t="shared" si="11"/>
        <v xml:space="preserve">  44775.4271991416, _, _, _, _,</v>
      </c>
      <c r="Q72" t="str">
        <f t="shared" si="12"/>
        <v xml:space="preserve">  28550.0660941343, _, _, _, _,</v>
      </c>
      <c r="R72" t="str">
        <f t="shared" si="13"/>
        <v xml:space="preserve">  18204.3215434706, _, _, _, _,</v>
      </c>
    </row>
    <row r="73" spans="3:18" x14ac:dyDescent="0.25">
      <c r="C73" s="15">
        <f t="shared" si="5"/>
        <v>1219031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1219031, _, _, _, _,</v>
      </c>
      <c r="J73" t="str">
        <f t="shared" si="4"/>
        <v xml:space="preserve">  777288.298468, _, _, _, _,</v>
      </c>
      <c r="K73" t="str">
        <f t="shared" si="6"/>
        <v xml:space="preserve">  495620.783175554, _, _, _, _,</v>
      </c>
      <c r="L73" t="str">
        <f t="shared" si="7"/>
        <v xml:space="preserve">  316021.688734662, _, _, _, _,</v>
      </c>
      <c r="M73" t="str">
        <f t="shared" si="8"/>
        <v xml:space="preserve">  201504.277344505, _, _, _, _,</v>
      </c>
      <c r="N73" t="str">
        <f t="shared" si="9"/>
        <v xml:space="preserve">  128484.769354622, _, _, _, _,</v>
      </c>
      <c r="O73" t="str">
        <f t="shared" si="10"/>
        <v xml:space="preserve">  81925.486514049, _, _, _, _,</v>
      </c>
      <c r="P73" t="str">
        <f t="shared" si="11"/>
        <v xml:space="preserve">  52237.98411498, _, _, _, _,</v>
      </c>
      <c r="Q73" t="str">
        <f t="shared" si="12"/>
        <v xml:space="preserve">  33308.4013352665, _, _, _, _,</v>
      </c>
      <c r="R73" t="str">
        <f t="shared" si="13"/>
        <v xml:space="preserve">  21238.3693266033, _, _, _, _,</v>
      </c>
    </row>
    <row r="74" spans="3:18" x14ac:dyDescent="0.25">
      <c r="C74" s="15">
        <f t="shared" si="5"/>
        <v>696589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696589, _, _, _, _,</v>
      </c>
      <c r="J74" t="str">
        <f t="shared" si="4"/>
        <v xml:space="preserve">  444164.650892, _, _, _, _,</v>
      </c>
      <c r="K74" t="str">
        <f t="shared" si="6"/>
        <v xml:space="preserve">  283211.818018964, _, _, _, _,</v>
      </c>
      <c r="L74" t="str">
        <f t="shared" si="7"/>
        <v xml:space="preserve">  180583.785099796, _, _, _, _,</v>
      </c>
      <c r="M74" t="str">
        <f t="shared" si="8"/>
        <v xml:space="preserve">  115145.277725613, _, _, _, _,</v>
      </c>
      <c r="N74" t="str">
        <f t="shared" si="9"/>
        <v xml:space="preserve">  73419.853145627, _, _, _, _,</v>
      </c>
      <c r="O74" t="str">
        <f t="shared" si="10"/>
        <v xml:space="preserve">  46814.5541215399, _, _, _, _,</v>
      </c>
      <c r="P74" t="str">
        <f t="shared" si="11"/>
        <v xml:space="preserve">  29850.2705154092, _, _, _, _,</v>
      </c>
      <c r="Q74" t="str">
        <f t="shared" si="12"/>
        <v xml:space="preserve">  19033.3682881994, _, _, _, _,</v>
      </c>
      <c r="R74" t="str">
        <f t="shared" si="13"/>
        <v xml:space="preserve">  12136.208554868, _, _, _, _,</v>
      </c>
    </row>
    <row r="75" spans="3:18" x14ac:dyDescent="0.25">
      <c r="C75" s="15">
        <f t="shared" si="5"/>
        <v>522442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522442, _, _, _, _,</v>
      </c>
      <c r="J75" t="str">
        <f t="shared" si="4"/>
        <v xml:space="preserve">  333123.647576, _, _, _, _,</v>
      </c>
      <c r="K75" t="str">
        <f t="shared" si="6"/>
        <v xml:space="preserve">  212408.96515659, _, _, _, _,</v>
      </c>
      <c r="L75" t="str">
        <f t="shared" si="7"/>
        <v xml:space="preserve">  135437.903634866, _, _, _, _,</v>
      </c>
      <c r="M75" t="str">
        <f t="shared" si="8"/>
        <v xml:space="preserve">  86358.9996188923, _, _, _, _,</v>
      </c>
      <c r="N75" t="str">
        <f t="shared" si="9"/>
        <v xml:space="preserve">  55064.9162089951, _, _, _, _,</v>
      </c>
      <c r="O75" t="str">
        <f t="shared" si="10"/>
        <v xml:space="preserve">  35110.9323925091, _, _, _, _,</v>
      </c>
      <c r="P75" t="str">
        <f t="shared" si="11"/>
        <v xml:space="preserve">  22387.7135995708, _, _, _, _,</v>
      </c>
      <c r="Q75" t="str">
        <f t="shared" si="12"/>
        <v xml:space="preserve">  14275.0330470671, _, _, _, _,</v>
      </c>
      <c r="R75" t="str">
        <f t="shared" si="13"/>
        <v xml:space="preserve">  9102.16077173532, _, _, _, _,</v>
      </c>
    </row>
    <row r="76" spans="3:18" x14ac:dyDescent="0.25">
      <c r="C76" s="15">
        <f t="shared" si="5"/>
        <v>1044884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1044884, _, _, _, _,</v>
      </c>
      <c r="J76" t="str">
        <f t="shared" si="4"/>
        <v xml:space="preserve">  666247.295152, _, _, _, _,</v>
      </c>
      <c r="K76" t="str">
        <f t="shared" si="6"/>
        <v xml:space="preserve">  424817.930313179, _, _, _, _,</v>
      </c>
      <c r="L76" t="str">
        <f t="shared" si="7"/>
        <v xml:space="preserve">  270875.807269732, _, _, _, _,</v>
      </c>
      <c r="M76" t="str">
        <f t="shared" si="8"/>
        <v xml:space="preserve">  172717.999237785, _, _, _, _,</v>
      </c>
      <c r="N76" t="str">
        <f t="shared" si="9"/>
        <v xml:space="preserve">  110129.83241799, _, _, _, _,</v>
      </c>
      <c r="O76" t="str">
        <f t="shared" si="10"/>
        <v xml:space="preserve">  70221.8647850182, _, _, _, _,</v>
      </c>
      <c r="P76" t="str">
        <f t="shared" si="11"/>
        <v xml:space="preserve">  44775.4271991416, _, _, _, _,</v>
      </c>
      <c r="Q76" t="str">
        <f t="shared" si="12"/>
        <v xml:space="preserve">  28550.0660941343, _, _, _, _,</v>
      </c>
      <c r="R76" t="str">
        <f t="shared" si="13"/>
        <v xml:space="preserve">  18204.3215434706, _, _, _, _,</v>
      </c>
    </row>
    <row r="77" spans="3:18" x14ac:dyDescent="0.25">
      <c r="C77" s="15">
        <f t="shared" si="5"/>
        <v>1393178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1393178, _, _, _, _,</v>
      </c>
      <c r="J77" t="str">
        <f t="shared" si="4"/>
        <v xml:space="preserve">  888329.301784, _, _, _, _,</v>
      </c>
      <c r="K77" t="str">
        <f t="shared" si="6"/>
        <v xml:space="preserve">  566423.636037928, _, _, _, _,</v>
      </c>
      <c r="L77" t="str">
        <f t="shared" si="7"/>
        <v xml:space="preserve">  361167.570199592, _, _, _, _,</v>
      </c>
      <c r="M77" t="str">
        <f t="shared" si="8"/>
        <v xml:space="preserve">  230290.555451226, _, _, _, _,</v>
      </c>
      <c r="N77" t="str">
        <f t="shared" si="9"/>
        <v xml:space="preserve">  146839.706291254, _, _, _, _,</v>
      </c>
      <c r="O77" t="str">
        <f t="shared" si="10"/>
        <v xml:space="preserve">  93629.1082430797, _, _, _, _,</v>
      </c>
      <c r="P77" t="str">
        <f t="shared" si="11"/>
        <v xml:space="preserve">  59700.5410308185, _, _, _, _,</v>
      </c>
      <c r="Q77" t="str">
        <f t="shared" si="12"/>
        <v xml:space="preserve">  38066.7365763987, _, _, _, _,</v>
      </c>
      <c r="R77" t="str">
        <f t="shared" si="13"/>
        <v xml:space="preserve">  24272.417109736, _, _, _, _,</v>
      </c>
    </row>
    <row r="78" spans="3:18" x14ac:dyDescent="0.25">
      <c r="C78" s="15">
        <f t="shared" si="5"/>
        <v>1044884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1044884, _, _, _, _,</v>
      </c>
      <c r="J78" t="str">
        <f t="shared" si="4"/>
        <v xml:space="preserve">  666247.295152, _, _, _, _,</v>
      </c>
      <c r="K78" t="str">
        <f t="shared" si="6"/>
        <v xml:space="preserve">  424817.930313179, _, _, _, _,</v>
      </c>
      <c r="L78" t="str">
        <f t="shared" si="7"/>
        <v xml:space="preserve">  270875.807269732, _, _, _, _,</v>
      </c>
      <c r="M78" t="str">
        <f t="shared" si="8"/>
        <v xml:space="preserve">  172717.999237785, _, _, _, _,</v>
      </c>
      <c r="N78" t="str">
        <f t="shared" si="9"/>
        <v xml:space="preserve">  110129.83241799, _, _, _, _,</v>
      </c>
      <c r="O78" t="str">
        <f t="shared" si="10"/>
        <v xml:space="preserve">  70221.8647850182, _, _, _, _,</v>
      </c>
      <c r="P78" t="str">
        <f t="shared" si="11"/>
        <v xml:space="preserve">  44775.4271991416, _, _, _, _,</v>
      </c>
      <c r="Q78" t="str">
        <f t="shared" si="12"/>
        <v xml:space="preserve">  28550.0660941343, _, _, _, _,</v>
      </c>
      <c r="R78" t="str">
        <f t="shared" si="13"/>
        <v xml:space="preserve">  18204.3215434706, _, _, _, _,</v>
      </c>
    </row>
    <row r="79" spans="3:18" x14ac:dyDescent="0.25">
      <c r="C79" s="15">
        <f t="shared" si="5"/>
        <v>870736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870736, _, _, _, _,</v>
      </c>
      <c r="J79" t="str">
        <f t="shared" si="4"/>
        <v xml:space="preserve">  555205.654208, _, _, _, _,</v>
      </c>
      <c r="K79" t="str">
        <f t="shared" si="6"/>
        <v xml:space="preserve">  354014.670881339, _, _, _, _,</v>
      </c>
      <c r="L79" t="str">
        <f t="shared" si="7"/>
        <v xml:space="preserve">  225729.666564726, _, _, _, _,</v>
      </c>
      <c r="M79" t="str">
        <f t="shared" si="8"/>
        <v xml:space="preserve">  143931.555832333, _, _, _, _,</v>
      </c>
      <c r="N79" t="str">
        <f t="shared" si="9"/>
        <v xml:space="preserve">  91774.790082259, _, _, _, _,</v>
      </c>
      <c r="O79" t="str">
        <f t="shared" si="10"/>
        <v xml:space="preserve">  58518.1758505706, _, _, _, _,</v>
      </c>
      <c r="P79" t="str">
        <f t="shared" si="11"/>
        <v xml:space="preserve">  37312.8274312476, _, _, _, _,</v>
      </c>
      <c r="Q79" t="str">
        <f t="shared" si="12"/>
        <v xml:space="preserve">  23791.7035293316, _, _, _, _,</v>
      </c>
      <c r="R79" t="str">
        <f t="shared" si="13"/>
        <v xml:space="preserve">  15170.2563380006, _, _, _, _,</v>
      </c>
    </row>
    <row r="80" spans="3:18" x14ac:dyDescent="0.25">
      <c r="C80" s="15">
        <f t="shared" si="5"/>
        <v>174147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174147, _, _, _, _,</v>
      </c>
      <c r="J80" t="str">
        <f t="shared" si="4"/>
        <v xml:space="preserve">  111041.003316, _, _, _, _,</v>
      </c>
      <c r="K80" t="str">
        <f t="shared" si="6"/>
        <v xml:space="preserve">  70802.8528623744, _, _, _, _,</v>
      </c>
      <c r="L80" t="str">
        <f t="shared" si="7"/>
        <v xml:space="preserve">  45145.8814649301, _, _, _, _,</v>
      </c>
      <c r="M80" t="str">
        <f t="shared" si="8"/>
        <v xml:space="preserve">  28786.2781067204, _, _, _, _,</v>
      </c>
      <c r="N80" t="str">
        <f t="shared" si="9"/>
        <v xml:space="preserve">  18354.9369366319, _, _, _, _,</v>
      </c>
      <c r="O80" t="str">
        <f t="shared" si="10"/>
        <v xml:space="preserve">  11703.6217290308, _, _, _, _,</v>
      </c>
      <c r="P80" t="str">
        <f t="shared" si="11"/>
        <v xml:space="preserve">  7462.55691583842, _, _, _, _,</v>
      </c>
      <c r="Q80" t="str">
        <f t="shared" si="12"/>
        <v xml:space="preserve">  4758.33524113222, _, _, _, _,</v>
      </c>
      <c r="R80" t="str">
        <f t="shared" si="13"/>
        <v xml:space="preserve">  3034.04778313266, _, _, _, _,</v>
      </c>
    </row>
    <row r="81" spans="1:33" x14ac:dyDescent="0.25">
      <c r="C81" s="15">
        <f t="shared" si="5"/>
        <v>174147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174147, _, _, _, _,</v>
      </c>
      <c r="J81" t="str">
        <f t="shared" si="4"/>
        <v xml:space="preserve">  111041.003316, _, _, _, _,</v>
      </c>
      <c r="K81" t="str">
        <f t="shared" si="6"/>
        <v xml:space="preserve">  70802.8528623744, _, _, _, _,</v>
      </c>
      <c r="L81" t="str">
        <f t="shared" si="7"/>
        <v xml:space="preserve">  45145.8814649301, _, _, _, _,</v>
      </c>
      <c r="M81" t="str">
        <f t="shared" si="8"/>
        <v xml:space="preserve">  28786.2781067204, _, _, _, _,</v>
      </c>
      <c r="N81" t="str">
        <f t="shared" si="9"/>
        <v xml:space="preserve">  18354.9369366319, _, _, _, _,</v>
      </c>
      <c r="O81" t="str">
        <f t="shared" si="10"/>
        <v xml:space="preserve">  11703.6217290308, _, _, _, _,</v>
      </c>
      <c r="P81" t="str">
        <f t="shared" si="11"/>
        <v xml:space="preserve">  7462.55691583842, _, _, _, _,</v>
      </c>
      <c r="Q81" t="str">
        <f t="shared" si="12"/>
        <v xml:space="preserve">  4758.33524113222, _, _, _, _,</v>
      </c>
      <c r="R81" t="str">
        <f t="shared" si="13"/>
        <v xml:space="preserve">  3034.04778313266, _, _, _, _,</v>
      </c>
    </row>
    <row r="82" spans="1:33" x14ac:dyDescent="0.25">
      <c r="C82" s="15">
        <f t="shared" si="5"/>
        <v>174147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174147, _, _, _, _,</v>
      </c>
      <c r="J82" t="str">
        <f t="shared" si="4"/>
        <v xml:space="preserve">  111041.003316, _, _, _, _,</v>
      </c>
      <c r="K82" t="str">
        <f t="shared" si="6"/>
        <v xml:space="preserve">  70802.8528623744, _, _, _, _,</v>
      </c>
      <c r="L82" t="str">
        <f t="shared" si="7"/>
        <v xml:space="preserve">  45145.8814649301, _, _, _, _,</v>
      </c>
      <c r="M82" t="str">
        <f t="shared" si="8"/>
        <v xml:space="preserve">  28786.2781067204, _, _, _, _,</v>
      </c>
      <c r="N82" t="str">
        <f t="shared" si="9"/>
        <v xml:space="preserve">  18354.9369366319, _, _, _, _,</v>
      </c>
      <c r="O82" t="str">
        <f t="shared" si="10"/>
        <v xml:space="preserve">  11703.6217290308, _, _, _, _,</v>
      </c>
      <c r="P82" t="str">
        <f t="shared" si="11"/>
        <v xml:space="preserve">  7462.55691583842, _, _, _, _,</v>
      </c>
      <c r="Q82" t="str">
        <f t="shared" si="12"/>
        <v xml:space="preserve">  4758.33524113222, _, _, _, _,</v>
      </c>
      <c r="R82" t="str">
        <f t="shared" si="13"/>
        <v xml:space="preserve">  3034.04778313266, _, _, _, _,</v>
      </c>
    </row>
    <row r="83" spans="1:33" x14ac:dyDescent="0.25">
      <c r="C83" s="15">
        <f t="shared" si="5"/>
        <v>174147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174147, _, _, _, _,</v>
      </c>
      <c r="J83" t="str">
        <f t="shared" si="4"/>
        <v xml:space="preserve">  111041.003316, _, _, _, _,</v>
      </c>
      <c r="K83" t="str">
        <f t="shared" si="6"/>
        <v xml:space="preserve">  70802.8528623744, _, _, _, _,</v>
      </c>
      <c r="L83" t="str">
        <f t="shared" si="7"/>
        <v xml:space="preserve">  45145.8814649301, _, _, _, _,</v>
      </c>
      <c r="M83" t="str">
        <f t="shared" si="8"/>
        <v xml:space="preserve">  28786.2781067204, _, _, _, _,</v>
      </c>
      <c r="N83" t="str">
        <f t="shared" si="9"/>
        <v xml:space="preserve">  18354.9369366319, _, _, _, _,</v>
      </c>
      <c r="O83" t="str">
        <f t="shared" si="10"/>
        <v xml:space="preserve">  11703.6217290308, _, _, _, _,</v>
      </c>
      <c r="P83" t="str">
        <f t="shared" si="11"/>
        <v xml:space="preserve">  7462.55691583842, _, _, _, _,</v>
      </c>
      <c r="Q83" t="str">
        <f t="shared" si="12"/>
        <v xml:space="preserve">  4758.33524113222, _, _, _, _,</v>
      </c>
      <c r="R83" t="str">
        <f t="shared" si="13"/>
        <v xml:space="preserve">  3034.04778313266, _, _, _, _,</v>
      </c>
    </row>
    <row r="84" spans="1:33" x14ac:dyDescent="0.25">
      <c r="C84" s="15">
        <f t="shared" si="5"/>
        <v>174147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174147, _, _, _, _,</v>
      </c>
      <c r="J84" t="str">
        <f t="shared" si="4"/>
        <v xml:space="preserve">  111041.003316, _, _, _, _,</v>
      </c>
      <c r="K84" t="str">
        <f t="shared" si="6"/>
        <v xml:space="preserve">  70802.8528623744, _, _, _, _,</v>
      </c>
      <c r="L84" t="str">
        <f t="shared" si="7"/>
        <v xml:space="preserve">  45145.8814649301, _, _, _, _,</v>
      </c>
      <c r="M84" t="str">
        <f t="shared" si="8"/>
        <v xml:space="preserve">  28786.2781067204, _, _, _, _,</v>
      </c>
      <c r="N84" t="str">
        <f t="shared" si="9"/>
        <v xml:space="preserve">  18354.9369366319, _, _, _, _,</v>
      </c>
      <c r="O84" t="str">
        <f t="shared" si="10"/>
        <v xml:space="preserve">  11703.6217290308, _, _, _, _,</v>
      </c>
      <c r="P84" t="str">
        <f t="shared" si="11"/>
        <v xml:space="preserve">  7462.55691583842, _, _, _, _,</v>
      </c>
      <c r="Q84" t="str">
        <f t="shared" si="12"/>
        <v xml:space="preserve">  4758.33524113222, _, _, _, _,</v>
      </c>
      <c r="R84" t="str">
        <f t="shared" si="13"/>
        <v xml:space="preserve">  3034.04778313266, _, _, _, _,</v>
      </c>
    </row>
    <row r="85" spans="1:33" x14ac:dyDescent="0.25">
      <c r="C85" s="15">
        <f t="shared" si="5"/>
        <v>174147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174147, _, _, _, _,</v>
      </c>
      <c r="J85" t="str">
        <f t="shared" si="4"/>
        <v xml:space="preserve">  111041.003316, _, _, _, _,</v>
      </c>
      <c r="K85" t="str">
        <f t="shared" si="6"/>
        <v xml:space="preserve">  70802.8528623744, _, _, _, _,</v>
      </c>
      <c r="L85" t="str">
        <f t="shared" si="7"/>
        <v xml:space="preserve">  45145.8814649301, _, _, _, _,</v>
      </c>
      <c r="M85" t="str">
        <f t="shared" si="8"/>
        <v xml:space="preserve">  28786.2781067204, _, _, _, _,</v>
      </c>
      <c r="N85" t="str">
        <f t="shared" si="9"/>
        <v xml:space="preserve">  18354.9369366319, _, _, _, _,</v>
      </c>
      <c r="O85" t="str">
        <f t="shared" si="10"/>
        <v xml:space="preserve">  11703.6217290308, _, _, _, _,</v>
      </c>
      <c r="P85" t="str">
        <f t="shared" si="11"/>
        <v xml:space="preserve">  7462.55691583842, _, _, _, _,</v>
      </c>
      <c r="Q85" t="str">
        <f t="shared" si="12"/>
        <v xml:space="preserve">  4758.33524113222, _, _, _, _,</v>
      </c>
      <c r="R85" t="str">
        <f t="shared" si="13"/>
        <v xml:space="preserve">  3034.04778313266,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178</v>
      </c>
      <c r="B112">
        <v>0</v>
      </c>
      <c r="C112" s="27">
        <v>0.02</v>
      </c>
      <c r="D112" s="27">
        <v>0.02</v>
      </c>
      <c r="E112" s="27">
        <v>0.01</v>
      </c>
      <c r="F112" s="27">
        <v>0.14000000000000001</v>
      </c>
      <c r="G112" s="27">
        <v>0.09</v>
      </c>
      <c r="H112" s="27">
        <v>0.09</v>
      </c>
      <c r="I112" s="27">
        <v>0.12</v>
      </c>
      <c r="J112" s="27">
        <v>0.06</v>
      </c>
      <c r="K112" s="27">
        <v>7.0000000000000007E-2</v>
      </c>
      <c r="L112" s="27">
        <v>0.04</v>
      </c>
      <c r="M112" s="27">
        <v>0.03</v>
      </c>
      <c r="N112" s="27">
        <v>0.06</v>
      </c>
      <c r="O112" s="27">
        <v>0.08</v>
      </c>
      <c r="P112" s="27">
        <v>0.06</v>
      </c>
      <c r="Q112" s="27">
        <v>0.05</v>
      </c>
      <c r="R112" s="27">
        <v>0.01</v>
      </c>
      <c r="S112" s="27">
        <v>0.01</v>
      </c>
      <c r="T112" s="27">
        <v>0.01</v>
      </c>
      <c r="U112" s="27">
        <v>0.01</v>
      </c>
      <c r="V112" s="27">
        <v>0.01</v>
      </c>
      <c r="W112" s="27">
        <v>0.01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1.0000000000000002</v>
      </c>
    </row>
    <row r="113" spans="1:33" x14ac:dyDescent="0.25">
      <c r="A113" t="s">
        <v>179</v>
      </c>
      <c r="B113">
        <v>0</v>
      </c>
      <c r="C113" s="15">
        <v>0.01</v>
      </c>
      <c r="D113" s="15">
        <v>0.01</v>
      </c>
      <c r="E113" s="15">
        <v>0.01</v>
      </c>
      <c r="F113" s="15">
        <v>7.0000000000000007E-2</v>
      </c>
      <c r="G113" s="15">
        <v>7.0000000000000007E-2</v>
      </c>
      <c r="H113" s="15">
        <v>0.09</v>
      </c>
      <c r="I113" s="15">
        <v>0.09</v>
      </c>
      <c r="J113" s="15">
        <v>0.1</v>
      </c>
      <c r="K113" s="15">
        <v>0.06</v>
      </c>
      <c r="L113" s="15">
        <v>0.05</v>
      </c>
      <c r="M113" s="15">
        <v>0.04</v>
      </c>
      <c r="N113" s="15">
        <v>0.08</v>
      </c>
      <c r="O113" s="15">
        <v>7.0000000000000007E-2</v>
      </c>
      <c r="P113" s="15">
        <v>7.0000000000000007E-2</v>
      </c>
      <c r="Q113" s="15">
        <v>0.06</v>
      </c>
      <c r="R113" s="15">
        <v>0.01</v>
      </c>
      <c r="S113" s="15">
        <v>0.01</v>
      </c>
      <c r="T113" s="15">
        <v>0.03</v>
      </c>
      <c r="U113" s="15">
        <v>0.02</v>
      </c>
      <c r="V113" s="15">
        <v>0.01</v>
      </c>
      <c r="W113" s="15">
        <v>0.03</v>
      </c>
      <c r="X113" s="15">
        <v>0.01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1.0000000000000002</v>
      </c>
    </row>
    <row r="114" spans="1:33" x14ac:dyDescent="0.25">
      <c r="A114" t="s">
        <v>180</v>
      </c>
      <c r="B114">
        <v>0</v>
      </c>
      <c r="C114" s="29">
        <v>0</v>
      </c>
      <c r="D114" s="29">
        <v>0.01</v>
      </c>
      <c r="E114" s="29">
        <v>0.01</v>
      </c>
      <c r="F114" s="29">
        <v>0</v>
      </c>
      <c r="G114" s="29">
        <v>0.06</v>
      </c>
      <c r="H114" s="29">
        <v>0.06</v>
      </c>
      <c r="I114" s="29">
        <v>0.06</v>
      </c>
      <c r="J114" s="29">
        <v>0.14000000000000001</v>
      </c>
      <c r="K114" s="29">
        <v>0.06</v>
      </c>
      <c r="L114" s="29">
        <v>0.06</v>
      </c>
      <c r="M114" s="29">
        <v>0.06</v>
      </c>
      <c r="N114" s="29">
        <v>0.1</v>
      </c>
      <c r="O114" s="29">
        <v>0.05</v>
      </c>
      <c r="P114" s="29">
        <v>0.08</v>
      </c>
      <c r="Q114" s="29">
        <v>7.0000000000000007E-2</v>
      </c>
      <c r="R114" s="29">
        <v>0.02</v>
      </c>
      <c r="S114" s="29">
        <v>0.02</v>
      </c>
      <c r="T114" s="29">
        <v>0.04</v>
      </c>
      <c r="U114" s="29">
        <v>0.02</v>
      </c>
      <c r="V114" s="29">
        <v>0.02</v>
      </c>
      <c r="W114" s="29">
        <v>0.05</v>
      </c>
      <c r="X114" s="29">
        <v>0.01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1.0000000000000002</v>
      </c>
    </row>
    <row r="115" spans="1:33" x14ac:dyDescent="0.25">
      <c r="A115" t="s">
        <v>181</v>
      </c>
      <c r="B115">
        <v>0</v>
      </c>
      <c r="C115" s="15">
        <v>0.01</v>
      </c>
      <c r="D115" s="15">
        <v>0.01</v>
      </c>
      <c r="E115" s="15">
        <v>0.01</v>
      </c>
      <c r="F115" s="15">
        <v>7.0000000000000007E-2</v>
      </c>
      <c r="G115" s="15">
        <v>7.0000000000000007E-2</v>
      </c>
      <c r="H115" s="15">
        <v>0.09</v>
      </c>
      <c r="I115" s="15">
        <v>0.09</v>
      </c>
      <c r="J115" s="15">
        <v>0.1</v>
      </c>
      <c r="K115" s="15">
        <v>0.06</v>
      </c>
      <c r="L115" s="15">
        <v>0.05</v>
      </c>
      <c r="M115" s="15">
        <v>0.04</v>
      </c>
      <c r="N115" s="15">
        <v>0.08</v>
      </c>
      <c r="O115" s="15">
        <v>7.0000000000000007E-2</v>
      </c>
      <c r="P115" s="15">
        <v>7.0000000000000007E-2</v>
      </c>
      <c r="Q115" s="15">
        <v>0.06</v>
      </c>
      <c r="R115" s="15">
        <v>0.01</v>
      </c>
      <c r="S115" s="15">
        <v>0.01</v>
      </c>
      <c r="T115" s="15">
        <v>0.03</v>
      </c>
      <c r="U115" s="15">
        <v>0.02</v>
      </c>
      <c r="V115" s="15">
        <v>0.01</v>
      </c>
      <c r="W115" s="15">
        <v>0.03</v>
      </c>
      <c r="X115" s="15">
        <v>0.01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55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130448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0.37</v>
      </c>
      <c r="C34" s="9">
        <f t="shared" si="0"/>
        <v>48265.760000000002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48265.760000000002</v>
      </c>
      <c r="R34" s="7" t="s">
        <v>154</v>
      </c>
    </row>
    <row r="35" spans="1:18" ht="15.75" thickBot="1" x14ac:dyDescent="0.3">
      <c r="A35">
        <v>2</v>
      </c>
      <c r="B35" s="27">
        <v>0.41</v>
      </c>
      <c r="C35" s="9">
        <f t="shared" si="0"/>
        <v>53483.68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53483.68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0.15</v>
      </c>
      <c r="C37" s="9">
        <f t="shared" si="0"/>
        <v>19567.2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19567.2</v>
      </c>
    </row>
    <row r="38" spans="1:18" ht="15.75" thickBot="1" x14ac:dyDescent="0.3">
      <c r="A38">
        <v>5</v>
      </c>
      <c r="B38" s="27">
        <v>7.0000000000000007E-2</v>
      </c>
      <c r="C38" s="9">
        <f t="shared" si="0"/>
        <v>9131.36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9131.36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369</v>
      </c>
      <c r="U56" t="s">
        <v>370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371</v>
      </c>
      <c r="U57" s="7" t="s">
        <v>364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372</v>
      </c>
      <c r="U58" s="7" t="s">
        <v>365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373</v>
      </c>
      <c r="U59" s="7" t="s">
        <v>366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374</v>
      </c>
      <c r="U60" s="7" t="s">
        <v>367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375</v>
      </c>
      <c r="U62" s="7" t="s">
        <v>368</v>
      </c>
    </row>
    <row r="63" spans="1:21" x14ac:dyDescent="0.25">
      <c r="I63" s="35" t="s">
        <v>408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363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48266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48266, _, _, _, _,</v>
      </c>
      <c r="J65" t="str">
        <f t="shared" si="4"/>
        <v xml:space="preserve">  30775.753048, _, _, _, _,</v>
      </c>
      <c r="K65" t="str">
        <f t="shared" ref="K65:K92" si="6">"  "&amp;C65*0.637628^2&amp;", "&amp;D65&amp;", "&amp;E65&amp;", "&amp;F65&amp;", "&amp;G65&amp;","</f>
        <v xml:space="preserve">  19623.4818644901, _, _, _, _,</v>
      </c>
      <c r="L65" t="str">
        <f t="shared" ref="L65:L92" si="7">"  "&amp;C65*0.637628^3&amp;", "&amp;D65&amp;", "&amp;E65&amp;", "&amp;F65&amp;", "&amp;G65&amp;","</f>
        <v xml:space="preserve">  12512.4814942911, _, _, _, _,</v>
      </c>
      <c r="M65" t="str">
        <f t="shared" ref="M65:M92" si="8">"  "&amp;C65*0.637628^4&amp;", "&amp;D65&amp;", "&amp;E65&amp;", "&amp;F65&amp;", "&amp;G65&amp;","</f>
        <v xml:space="preserve">  7978.30855024186, _, _, _, _,</v>
      </c>
      <c r="N65" t="str">
        <f t="shared" ref="N65:N92" si="9">"  "&amp;C65*0.637628^5&amp;", "&amp;D65&amp;", "&amp;E65&amp;", "&amp;F65&amp;", "&amp;G65&amp;","</f>
        <v xml:space="preserve">  5087.19292427362, _, _, _, _,</v>
      </c>
      <c r="O65" t="str">
        <f t="shared" ref="O65:O92" si="10">"  "&amp;C65*0.637628^6&amp;", "&amp;D65&amp;", "&amp;E65&amp;", "&amp;F65&amp;", "&amp;G65&amp;","</f>
        <v xml:space="preserve">  3243.73664991874, _, _, _, _,</v>
      </c>
      <c r="P65" t="str">
        <f t="shared" ref="P65:P92" si="11">"  "&amp;C65*0.637628^7&amp;", "&amp;D65&amp;", "&amp;E65&amp;", "&amp;F65&amp;", "&amp;G65&amp;","</f>
        <v xml:space="preserve">  2068.29731261438, _, _, _, _,</v>
      </c>
      <c r="Q65" t="str">
        <f t="shared" ref="Q65:Q92" si="12">"  "&amp;C65*0.637628^8&amp;", "&amp;D65&amp;", "&amp;E65&amp;", "&amp;F65&amp;", "&amp;G65&amp;","</f>
        <v xml:space="preserve">  1318.80427884768, _, _, _, _,</v>
      </c>
      <c r="R65" t="str">
        <f t="shared" ref="R65:R92" si="13">"  "&amp;C65*0.637628^9&amp;", "&amp;D65&amp;", "&amp;E65&amp;", "&amp;F65&amp;", "&amp;G65&amp;","</f>
        <v xml:space="preserve">  840.906534713092, _, _, _, _,</v>
      </c>
    </row>
    <row r="66" spans="3:18" x14ac:dyDescent="0.25">
      <c r="C66" s="15">
        <f t="shared" si="5"/>
        <v>53484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53484, _, _, _, _,</v>
      </c>
      <c r="J66" t="str">
        <f t="shared" si="4"/>
        <v xml:space="preserve">  34102.895952, _, _, _, _,</v>
      </c>
      <c r="K66" t="str">
        <f t="shared" si="6"/>
        <v xml:space="preserve">  21744.9613400819, _, _, _, _,</v>
      </c>
      <c r="L66" t="str">
        <f t="shared" si="7"/>
        <v xml:space="preserve">  13865.1962093537, _, _, _, _,</v>
      </c>
      <c r="M66" t="str">
        <f t="shared" si="8"/>
        <v xml:space="preserve">  8840.83732857779, _, _, _, _,</v>
      </c>
      <c r="N66" t="str">
        <f t="shared" si="9"/>
        <v xml:space="preserve">  5637.1654241464, _, _, _, _,</v>
      </c>
      <c r="O66" t="str">
        <f t="shared" si="10"/>
        <v xml:space="preserve">  3594.41451506762, _, _, _, _,</v>
      </c>
      <c r="P66" t="str">
        <f t="shared" si="11"/>
        <v xml:space="preserve">  2291.89933841354, _, _, _, _,</v>
      </c>
      <c r="Q66" t="str">
        <f t="shared" si="12"/>
        <v xml:space="preserve">  1461.37919135395, _, _, _, _,</v>
      </c>
      <c r="R66" t="str">
        <f t="shared" si="13"/>
        <v xml:space="preserve">  931.816291024634, _, _, _, _,</v>
      </c>
    </row>
    <row r="67" spans="3:18" x14ac:dyDescent="0.25">
      <c r="C67" s="15">
        <f t="shared" si="5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J67" t="str">
        <f t="shared" si="4"/>
        <v xml:space="preserve">  0, _, _, _, _,</v>
      </c>
      <c r="K67" t="str">
        <f t="shared" si="6"/>
        <v xml:space="preserve">  0, _, _, _, _,</v>
      </c>
      <c r="L67" t="str">
        <f t="shared" si="7"/>
        <v xml:space="preserve">  0, _, _, _, _,</v>
      </c>
      <c r="M67" t="str">
        <f t="shared" si="8"/>
        <v xml:space="preserve">  0, _, _, _, _,</v>
      </c>
      <c r="N67" t="str">
        <f t="shared" si="9"/>
        <v xml:space="preserve">  0, _, _, _, _,</v>
      </c>
      <c r="O67" t="str">
        <f t="shared" si="10"/>
        <v xml:space="preserve">  0, _, _, _, _,</v>
      </c>
      <c r="P67" t="str">
        <f t="shared" si="11"/>
        <v xml:space="preserve">  0, _, _, _, _,</v>
      </c>
      <c r="Q67" t="str">
        <f t="shared" si="12"/>
        <v xml:space="preserve">  0, _, _, _, _,</v>
      </c>
      <c r="R67" t="str">
        <f t="shared" si="13"/>
        <v xml:space="preserve">  0, _, _, _, _,</v>
      </c>
    </row>
    <row r="68" spans="3:18" x14ac:dyDescent="0.25">
      <c r="C68" s="15">
        <f t="shared" si="5"/>
        <v>19567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19567, _, _, _, _,</v>
      </c>
      <c r="J68" t="str">
        <f t="shared" si="4"/>
        <v xml:space="preserve">  12476.467076, _, _, _, _,</v>
      </c>
      <c r="K68" t="str">
        <f t="shared" si="6"/>
        <v xml:space="preserve">  7955.34474873573, _, _, _, _,</v>
      </c>
      <c r="L68" t="str">
        <f t="shared" si="7"/>
        <v xml:space="preserve">  5072.55056144686, _, _, _, _,</v>
      </c>
      <c r="M68" t="str">
        <f t="shared" si="8"/>
        <v xml:space="preserve">  3234.40026939424, _, _, _, _,</v>
      </c>
      <c r="N68" t="str">
        <f t="shared" si="9"/>
        <v xml:space="preserve">  2062.34417497331, _, _, _, _,</v>
      </c>
      <c r="O68" t="str">
        <f t="shared" si="10"/>
        <v xml:space="preserve">  1315.00839159988, _, _, _, _,</v>
      </c>
      <c r="P68" t="str">
        <f t="shared" si="11"/>
        <v xml:space="preserve">  838.48617071905, _, _, _, _,</v>
      </c>
      <c r="Q68" t="str">
        <f t="shared" si="12"/>
        <v xml:space="preserve">  534.642260063246, _, _, _, _,</v>
      </c>
      <c r="R68" t="str">
        <f t="shared" si="13"/>
        <v xml:space="preserve">  340.902874999608, _, _, _, _,</v>
      </c>
    </row>
    <row r="69" spans="3:18" x14ac:dyDescent="0.25">
      <c r="C69" s="15">
        <f t="shared" si="5"/>
        <v>9131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9131, _, _, _, _,</v>
      </c>
      <c r="J69" t="str">
        <f t="shared" si="4"/>
        <v xml:space="preserve">  5822.181268, _, _, _, _,</v>
      </c>
      <c r="K69" t="str">
        <f t="shared" si="6"/>
        <v xml:space="preserve">  3712.3857975523, _, _, _, _,</v>
      </c>
      <c r="L69" t="str">
        <f t="shared" si="7"/>
        <v xml:space="preserve">  2367.12113132168, _, _, _, _,</v>
      </c>
      <c r="M69" t="str">
        <f t="shared" si="8"/>
        <v xml:space="preserve">  1509.34271272238, _, _, _, _,</v>
      </c>
      <c r="N69" t="str">
        <f t="shared" si="9"/>
        <v xml:space="preserve">  962.399175227746, _, _, _, _,</v>
      </c>
      <c r="O69" t="str">
        <f t="shared" si="10"/>
        <v xml:space="preserve">  613.652661302117, _, _, _, _,</v>
      </c>
      <c r="P69" t="str">
        <f t="shared" si="11"/>
        <v xml:space="preserve">  391.282119120746, _, _, _, _,</v>
      </c>
      <c r="Q69" t="str">
        <f t="shared" si="12"/>
        <v xml:space="preserve">  249.492435050723, _, _, _, _,</v>
      </c>
      <c r="R69" t="str">
        <f t="shared" si="13"/>
        <v xml:space="preserve">  159.083362376523, _, _, _, _,</v>
      </c>
    </row>
    <row r="70" spans="3:18" x14ac:dyDescent="0.25">
      <c r="C70" s="15">
        <f t="shared" si="5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 t="shared" si="4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5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 t="shared" si="4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5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 t="shared" si="4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5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 t="shared" si="4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5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 t="shared" si="4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5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 t="shared" si="4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5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 t="shared" si="4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5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 t="shared" si="4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 t="shared" si="4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5"/>
        <v>0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0, _, _, _, _,</v>
      </c>
      <c r="J80" t="str">
        <f t="shared" si="4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5"/>
        <v>0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0, _, _, _, _,</v>
      </c>
      <c r="J81" t="str">
        <f t="shared" si="4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5"/>
        <v>0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0, _, _, _, _,</v>
      </c>
      <c r="J82" t="str">
        <f t="shared" si="4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5"/>
        <v>0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0, _, _, _, _,</v>
      </c>
      <c r="J83" t="str">
        <f t="shared" si="4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5"/>
        <v>0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0, _, _, _, _,</v>
      </c>
      <c r="J84" t="str">
        <f t="shared" si="4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5"/>
        <v>0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0, _, _, _, _,</v>
      </c>
      <c r="J85" t="str">
        <f t="shared" si="4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178</v>
      </c>
      <c r="B112">
        <v>0</v>
      </c>
      <c r="C112" s="27">
        <v>0.37</v>
      </c>
      <c r="D112" s="27">
        <v>0.41</v>
      </c>
      <c r="E112" s="27">
        <v>0</v>
      </c>
      <c r="F112" s="27">
        <v>0.15</v>
      </c>
      <c r="G112" s="27">
        <v>7.0000000000000007E-2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179</v>
      </c>
      <c r="B113">
        <v>0</v>
      </c>
      <c r="C113" s="15">
        <v>0.44</v>
      </c>
      <c r="D113" s="15">
        <v>0.2</v>
      </c>
      <c r="E113" s="15">
        <v>0</v>
      </c>
      <c r="F113" s="15">
        <v>0.1</v>
      </c>
      <c r="G113" s="15">
        <v>0.16</v>
      </c>
      <c r="H113" s="15">
        <v>0.05</v>
      </c>
      <c r="I113" s="15">
        <v>0.05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</v>
      </c>
    </row>
    <row r="114" spans="1:33" x14ac:dyDescent="0.25">
      <c r="A114" t="s">
        <v>180</v>
      </c>
      <c r="B114">
        <v>0</v>
      </c>
      <c r="C114" s="29">
        <v>0.5</v>
      </c>
      <c r="D114" s="29">
        <v>7.0000000000000007E-2</v>
      </c>
      <c r="E114" s="29">
        <v>0</v>
      </c>
      <c r="F114" s="29">
        <v>0.05</v>
      </c>
      <c r="G114" s="29">
        <v>0.22</v>
      </c>
      <c r="H114" s="29">
        <v>0.08</v>
      </c>
      <c r="I114" s="29">
        <v>0.08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181</v>
      </c>
      <c r="B115">
        <v>0</v>
      </c>
      <c r="C115" s="15">
        <v>0.44</v>
      </c>
      <c r="D115" s="15">
        <v>0.2</v>
      </c>
      <c r="E115" s="15">
        <v>0</v>
      </c>
      <c r="F115" s="15">
        <v>0.1</v>
      </c>
      <c r="G115" s="15">
        <v>0.16</v>
      </c>
      <c r="H115" s="15">
        <v>0.05</v>
      </c>
      <c r="I115" s="15">
        <v>0.05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65" zoomScaleNormal="100" workbookViewId="0">
      <selection activeCell="K93" sqref="K93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143958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0.48</v>
      </c>
      <c r="C35" s="9">
        <f t="shared" si="0"/>
        <v>69099.839999999997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69099.839999999997</v>
      </c>
      <c r="R35" s="7" t="s">
        <v>155</v>
      </c>
    </row>
    <row r="36" spans="1:18" ht="15.75" thickBot="1" x14ac:dyDescent="0.3">
      <c r="A36">
        <v>3</v>
      </c>
      <c r="B36" s="27">
        <v>0.52</v>
      </c>
      <c r="C36" s="9">
        <f t="shared" si="0"/>
        <v>74858.16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74858.16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369</v>
      </c>
      <c r="U56" t="s">
        <v>370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371</v>
      </c>
      <c r="U57" s="7" t="s">
        <v>364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372</v>
      </c>
      <c r="U58" s="7" t="s">
        <v>365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373</v>
      </c>
      <c r="U59" s="7" t="s">
        <v>366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374</v>
      </c>
      <c r="U60" s="7" t="s">
        <v>367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375</v>
      </c>
      <c r="U62" s="7" t="s">
        <v>368</v>
      </c>
    </row>
    <row r="63" spans="1:21" x14ac:dyDescent="0.25">
      <c r="I63" s="35" t="s">
        <v>408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363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J65" t="str">
        <f t="shared" si="4"/>
        <v xml:space="preserve">  0, _, _, _, _,</v>
      </c>
      <c r="K65" t="str">
        <f t="shared" ref="K65:K92" si="6">"  "&amp;C65*0.637628^2&amp;", "&amp;D65&amp;", "&amp;E65&amp;", "&amp;F65&amp;", "&amp;G65&amp;","</f>
        <v xml:space="preserve">  0, _, _, _, _,</v>
      </c>
      <c r="L65" t="str">
        <f t="shared" ref="L65:L92" si="7">"  "&amp;C65*0.637628^3&amp;", "&amp;D65&amp;", "&amp;E65&amp;", "&amp;F65&amp;", "&amp;G65&amp;","</f>
        <v xml:space="preserve">  0, _, _, _, _,</v>
      </c>
      <c r="M65" t="str">
        <f t="shared" ref="M65:M92" si="8">"  "&amp;C65*0.637628^4&amp;", "&amp;D65&amp;", "&amp;E65&amp;", "&amp;F65&amp;", "&amp;G65&amp;","</f>
        <v xml:space="preserve">  0, _, _, _, _,</v>
      </c>
      <c r="N65" t="str">
        <f t="shared" ref="N65:N92" si="9">"  "&amp;C65*0.637628^5&amp;", "&amp;D65&amp;", "&amp;E65&amp;", "&amp;F65&amp;", "&amp;G65&amp;","</f>
        <v xml:space="preserve">  0, _, _, _, _,</v>
      </c>
      <c r="O65" t="str">
        <f t="shared" ref="O65:O92" si="10">"  "&amp;C65*0.637628^6&amp;", "&amp;D65&amp;", "&amp;E65&amp;", "&amp;F65&amp;", "&amp;G65&amp;","</f>
        <v xml:space="preserve">  0, _, _, _, _,</v>
      </c>
      <c r="P65" t="str">
        <f t="shared" ref="P65:P92" si="11">"  "&amp;C65*0.637628^7&amp;", "&amp;D65&amp;", "&amp;E65&amp;", "&amp;F65&amp;", "&amp;G65&amp;","</f>
        <v xml:space="preserve">  0, _, _, _, _,</v>
      </c>
      <c r="Q65" t="str">
        <f t="shared" ref="Q65:Q92" si="12">"  "&amp;C65*0.637628^8&amp;", "&amp;D65&amp;", "&amp;E65&amp;", "&amp;F65&amp;", "&amp;G65&amp;","</f>
        <v xml:space="preserve">  0, _, _, _, _,</v>
      </c>
      <c r="R65" t="str">
        <f t="shared" ref="R65:R92" si="13">"  "&amp;C65*0.637628^9&amp;", "&amp;D65&amp;", "&amp;E65&amp;", "&amp;F65&amp;", "&amp;G65&amp;","</f>
        <v xml:space="preserve">  0, _, _, _, _,</v>
      </c>
    </row>
    <row r="66" spans="3:18" x14ac:dyDescent="0.25">
      <c r="C66" s="15">
        <f t="shared" si="5"/>
        <v>69100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69100, _, _, _, _,</v>
      </c>
      <c r="J66" t="str">
        <f t="shared" si="4"/>
        <v xml:space="preserve">  44060.0948, _, _, _, _,</v>
      </c>
      <c r="K66" t="str">
        <f t="shared" si="6"/>
        <v xml:space="preserve">  28093.9501271344, _, _, _, _,</v>
      </c>
      <c r="L66" t="str">
        <f t="shared" si="7"/>
        <v xml:space="preserve">  17913.4892316644, _, _, _, _,</v>
      </c>
      <c r="M66" t="str">
        <f t="shared" si="8"/>
        <v xml:space="preserve">  11422.1423118077, _, _, _, _,</v>
      </c>
      <c r="N66" t="str">
        <f t="shared" si="9"/>
        <v xml:space="preserve">  7283.07775799335, _, _, _, _,</v>
      </c>
      <c r="O66" t="str">
        <f t="shared" si="10"/>
        <v xml:space="preserve">  4643.89430467378, _, _, _, _,</v>
      </c>
      <c r="P66" t="str">
        <f t="shared" si="11"/>
        <v xml:space="preserve">  2961.07703770053, _, _, _, _,</v>
      </c>
      <c r="Q66" t="str">
        <f t="shared" si="12"/>
        <v xml:space="preserve">  1888.06562939492, _, _, _, _,</v>
      </c>
      <c r="R66" t="str">
        <f t="shared" si="13"/>
        <v xml:space="preserve">  1203.88351113982, _, _, _, _,</v>
      </c>
    </row>
    <row r="67" spans="3:18" x14ac:dyDescent="0.25">
      <c r="C67" s="15">
        <f t="shared" si="5"/>
        <v>74858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74858, _, _, _, _,</v>
      </c>
      <c r="J67" t="str">
        <f t="shared" si="4"/>
        <v xml:space="preserve">  47731.556824, _, _, _, _,</v>
      </c>
      <c r="K67" t="str">
        <f t="shared" si="6"/>
        <v xml:space="preserve">  30434.9771145735, _, _, _, _,</v>
      </c>
      <c r="L67" t="str">
        <f t="shared" si="7"/>
        <v xml:space="preserve">  19406.1935876113, _, _, _, _,</v>
      </c>
      <c r="M67" t="str">
        <f t="shared" si="8"/>
        <v xml:space="preserve">  12373.9324048814, _, _, _, _,</v>
      </c>
      <c r="N67" t="str">
        <f t="shared" si="9"/>
        <v xml:space="preserve">  7889.96577145971, _, _, _, _,</v>
      </c>
      <c r="O67" t="str">
        <f t="shared" si="10"/>
        <v xml:space="preserve">  5030.86309492431, _, _, _, _,</v>
      </c>
      <c r="P67" t="str">
        <f t="shared" si="11"/>
        <v xml:space="preserve">  3207.8191734904, _, _, _, _,</v>
      </c>
      <c r="Q67" t="str">
        <f t="shared" si="12"/>
        <v xml:space="preserve">  2045.39532395434, _, _, _, _,</v>
      </c>
      <c r="R67" t="str">
        <f t="shared" si="13"/>
        <v xml:space="preserve">  1304.20132962236, _, _, _, _,</v>
      </c>
    </row>
    <row r="68" spans="3:18" x14ac:dyDescent="0.25">
      <c r="C68" s="15">
        <f t="shared" si="5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J68" t="str">
        <f t="shared" si="4"/>
        <v xml:space="preserve">  0, _, _, _, _,</v>
      </c>
      <c r="K68" t="str">
        <f t="shared" si="6"/>
        <v xml:space="preserve">  0, _, _, _, _,</v>
      </c>
      <c r="L68" t="str">
        <f t="shared" si="7"/>
        <v xml:space="preserve">  0, _, _, _, _,</v>
      </c>
      <c r="M68" t="str">
        <f t="shared" si="8"/>
        <v xml:space="preserve">  0, _, _, _, _,</v>
      </c>
      <c r="N68" t="str">
        <f t="shared" si="9"/>
        <v xml:space="preserve">  0, _, _, _, _,</v>
      </c>
      <c r="O68" t="str">
        <f t="shared" si="10"/>
        <v xml:space="preserve">  0, _, _, _, _,</v>
      </c>
      <c r="P68" t="str">
        <f t="shared" si="11"/>
        <v xml:space="preserve">  0, _, _, _, _,</v>
      </c>
      <c r="Q68" t="str">
        <f t="shared" si="12"/>
        <v xml:space="preserve">  0, _, _, _, _,</v>
      </c>
      <c r="R68" t="str">
        <f t="shared" si="13"/>
        <v xml:space="preserve">  0, _, _, _, _,</v>
      </c>
    </row>
    <row r="69" spans="3:18" x14ac:dyDescent="0.25">
      <c r="C69" s="15">
        <f t="shared" si="5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J69" t="str">
        <f t="shared" si="4"/>
        <v xml:space="preserve">  0, _, _, _, _,</v>
      </c>
      <c r="K69" t="str">
        <f t="shared" si="6"/>
        <v xml:space="preserve">  0, _, _, _, _,</v>
      </c>
      <c r="L69" t="str">
        <f t="shared" si="7"/>
        <v xml:space="preserve">  0, _, _, _, _,</v>
      </c>
      <c r="M69" t="str">
        <f t="shared" si="8"/>
        <v xml:space="preserve">  0, _, _, _, _,</v>
      </c>
      <c r="N69" t="str">
        <f t="shared" si="9"/>
        <v xml:space="preserve">  0, _, _, _, _,</v>
      </c>
      <c r="O69" t="str">
        <f t="shared" si="10"/>
        <v xml:space="preserve">  0, _, _, _, _,</v>
      </c>
      <c r="P69" t="str">
        <f t="shared" si="11"/>
        <v xml:space="preserve">  0, _, _, _, _,</v>
      </c>
      <c r="Q69" t="str">
        <f t="shared" si="12"/>
        <v xml:space="preserve">  0, _, _, _, _,</v>
      </c>
      <c r="R69" t="str">
        <f t="shared" si="13"/>
        <v xml:space="preserve">  0, _, _, _, _,</v>
      </c>
    </row>
    <row r="70" spans="3:18" x14ac:dyDescent="0.25">
      <c r="C70" s="15">
        <f t="shared" si="5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 t="shared" si="4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5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 t="shared" si="4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5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 t="shared" si="4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5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 t="shared" si="4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5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 t="shared" si="4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5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 t="shared" si="4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5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 t="shared" si="4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5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 t="shared" si="4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 t="shared" si="4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5"/>
        <v>0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0, _, _, _, _,</v>
      </c>
      <c r="J80" t="str">
        <f t="shared" si="4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5"/>
        <v>0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0, _, _, _, _,</v>
      </c>
      <c r="J81" t="str">
        <f t="shared" si="4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5"/>
        <v>0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0, _, _, _, _,</v>
      </c>
      <c r="J82" t="str">
        <f t="shared" si="4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5"/>
        <v>0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0, _, _, _, _,</v>
      </c>
      <c r="J83" t="str">
        <f t="shared" si="4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5"/>
        <v>0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0, _, _, _, _,</v>
      </c>
      <c r="J84" t="str">
        <f t="shared" si="4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5"/>
        <v>0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0, _, _, _, _,</v>
      </c>
      <c r="J85" t="str">
        <f t="shared" si="4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178</v>
      </c>
      <c r="B112">
        <v>0</v>
      </c>
      <c r="C112" s="27">
        <v>0</v>
      </c>
      <c r="D112" s="27">
        <v>0.48</v>
      </c>
      <c r="E112" s="27">
        <v>0.52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179</v>
      </c>
      <c r="B113">
        <v>0</v>
      </c>
      <c r="C113" s="15">
        <v>0.35</v>
      </c>
      <c r="D113" s="15">
        <v>0.42</v>
      </c>
      <c r="E113" s="15">
        <v>0.22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0.01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</v>
      </c>
    </row>
    <row r="114" spans="1:33" x14ac:dyDescent="0.25">
      <c r="A114" t="s">
        <v>180</v>
      </c>
      <c r="B114">
        <v>0</v>
      </c>
      <c r="C114" s="29">
        <v>0.54</v>
      </c>
      <c r="D114" s="29">
        <v>0.4</v>
      </c>
      <c r="E114" s="29">
        <v>0.05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0.01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181</v>
      </c>
      <c r="B115">
        <v>0</v>
      </c>
      <c r="C115" s="15">
        <v>0.35</v>
      </c>
      <c r="D115" s="15">
        <v>0.42</v>
      </c>
      <c r="E115" s="15">
        <v>0.22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0.01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55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5171307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0.06</v>
      </c>
      <c r="C34" s="9">
        <f t="shared" si="0"/>
        <v>310278.42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310278.42</v>
      </c>
      <c r="R34" s="7" t="s">
        <v>154</v>
      </c>
    </row>
    <row r="35" spans="1:18" ht="15.75" thickBot="1" x14ac:dyDescent="0.3">
      <c r="A35">
        <v>2</v>
      </c>
      <c r="B35" s="27">
        <v>0.14000000000000001</v>
      </c>
      <c r="C35" s="9">
        <f t="shared" si="0"/>
        <v>723982.9800000001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723982.9800000001</v>
      </c>
      <c r="R35" s="7" t="s">
        <v>155</v>
      </c>
    </row>
    <row r="36" spans="1:18" ht="15.75" thickBot="1" x14ac:dyDescent="0.3">
      <c r="A36">
        <v>3</v>
      </c>
      <c r="B36" s="27">
        <v>0.47</v>
      </c>
      <c r="C36" s="9">
        <f t="shared" si="0"/>
        <v>2430514.29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2430514.29</v>
      </c>
    </row>
    <row r="37" spans="1:18" ht="15.75" thickBot="1" x14ac:dyDescent="0.3">
      <c r="A37">
        <v>4</v>
      </c>
      <c r="B37" s="27">
        <v>0.12</v>
      </c>
      <c r="C37" s="9">
        <f t="shared" si="0"/>
        <v>620556.84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620556.84</v>
      </c>
    </row>
    <row r="38" spans="1:18" ht="15.75" thickBot="1" x14ac:dyDescent="0.3">
      <c r="A38">
        <v>5</v>
      </c>
      <c r="B38" s="27">
        <v>0.13</v>
      </c>
      <c r="C38" s="9">
        <f t="shared" si="0"/>
        <v>672269.91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672269.91</v>
      </c>
    </row>
    <row r="39" spans="1:18" ht="15.75" thickBot="1" x14ac:dyDescent="0.3">
      <c r="A39">
        <v>6</v>
      </c>
      <c r="B39" s="27">
        <v>0.06</v>
      </c>
      <c r="C39" s="9">
        <f t="shared" si="0"/>
        <v>310278.42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310278.42</v>
      </c>
    </row>
    <row r="40" spans="1:18" ht="15.75" thickBot="1" x14ac:dyDescent="0.3">
      <c r="A40">
        <v>7</v>
      </c>
      <c r="B40" s="27">
        <v>0.02</v>
      </c>
      <c r="C40" s="9">
        <f t="shared" si="0"/>
        <v>103426.14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103426.14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369</v>
      </c>
      <c r="U56" t="s">
        <v>370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371</v>
      </c>
      <c r="U57" s="7" t="s">
        <v>364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372</v>
      </c>
      <c r="U58" s="7" t="s">
        <v>365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373</v>
      </c>
      <c r="U59" s="7" t="s">
        <v>366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374</v>
      </c>
      <c r="U60" s="7" t="s">
        <v>367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375</v>
      </c>
      <c r="U62" s="7" t="s">
        <v>368</v>
      </c>
    </row>
    <row r="63" spans="1:21" x14ac:dyDescent="0.25">
      <c r="I63" s="35" t="s">
        <v>408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363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310278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310278, _, _, _, _,</v>
      </c>
      <c r="J65" t="str">
        <f t="shared" si="4"/>
        <v xml:space="preserve">  197841.940584, _, _, _, _,</v>
      </c>
      <c r="K65" t="str">
        <f t="shared" ref="K65:K92" si="6">"  "&amp;C65*0.637628^2&amp;", "&amp;D65&amp;", "&amp;E65&amp;", "&amp;F65&amp;", "&amp;G65&amp;","</f>
        <v xml:space="preserve">  126149.560890695, _, _, _, _,</v>
      </c>
      <c r="L65" t="str">
        <f t="shared" ref="L65:L92" si="7">"  "&amp;C65*0.637628^3&amp;", "&amp;D65&amp;", "&amp;E65&amp;", "&amp;F65&amp;", "&amp;G65&amp;","</f>
        <v xml:space="preserve">  80436.4922116119, _, _, _, _,</v>
      </c>
      <c r="M65" t="str">
        <f t="shared" ref="M65:M92" si="8">"  "&amp;C65*0.637628^4&amp;", "&amp;D65&amp;", "&amp;E65&amp;", "&amp;F65&amp;", "&amp;G65&amp;","</f>
        <v xml:space="preserve">  51288.5596559057, _, _, _, _,</v>
      </c>
      <c r="N65" t="str">
        <f t="shared" ref="N65:N92" si="9">"  "&amp;C65*0.637628^5&amp;", "&amp;D65&amp;", "&amp;E65&amp;", "&amp;F65&amp;", "&amp;G65&amp;","</f>
        <v xml:space="preserve">  32703.0217162758, _, _, _, _,</v>
      </c>
      <c r="O65" t="str">
        <f t="shared" ref="O65:O92" si="10">"  "&amp;C65*0.637628^6&amp;", "&amp;D65&amp;", "&amp;E65&amp;", "&amp;F65&amp;", "&amp;G65&amp;","</f>
        <v xml:space="preserve">  20852.3623309055, _, _, _, _,</v>
      </c>
      <c r="P65" t="str">
        <f t="shared" ref="P65:P92" si="11">"  "&amp;C65*0.637628^7&amp;", "&amp;D65&amp;", "&amp;E65&amp;", "&amp;F65&amp;", "&amp;G65&amp;","</f>
        <v xml:space="preserve">  13296.0500883306, _, _, _, _,</v>
      </c>
      <c r="Q65" t="str">
        <f t="shared" ref="Q65:Q92" si="12">"  "&amp;C65*0.637628^8&amp;", "&amp;D65&amp;", "&amp;E65&amp;", "&amp;F65&amp;", "&amp;G65&amp;","</f>
        <v xml:space="preserve">  8477.93382572208, _, _, _, _,</v>
      </c>
      <c r="R65" t="str">
        <f t="shared" ref="R65:R92" si="13">"  "&amp;C65*0.637628^9&amp;", "&amp;D65&amp;", "&amp;E65&amp;", "&amp;F65&amp;", "&amp;G65&amp;","</f>
        <v xml:space="preserve">  5405.76798942752, _, _, _, _,</v>
      </c>
    </row>
    <row r="66" spans="3:18" x14ac:dyDescent="0.25">
      <c r="C66" s="15">
        <f t="shared" si="5"/>
        <v>723983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723983, _, _, _, _,</v>
      </c>
      <c r="J66" t="str">
        <f t="shared" si="4"/>
        <v xml:space="preserve">  461631.832324, _, _, _, _,</v>
      </c>
      <c r="K66" t="str">
        <f t="shared" si="6"/>
        <v xml:space="preserve">  294349.381981087, _, _, _, _,</v>
      </c>
      <c r="L66" t="str">
        <f t="shared" si="7"/>
        <v xml:space="preserve">  187685.407733837, _, _, _, _,</v>
      </c>
      <c r="M66" t="str">
        <f t="shared" si="8"/>
        <v xml:space="preserve">  119673.471162511, _, _, _, _,</v>
      </c>
      <c r="N66" t="str">
        <f t="shared" si="9"/>
        <v xml:space="preserve">  76307.1560704095, _, _, _, _,</v>
      </c>
      <c r="O66" t="str">
        <f t="shared" si="10"/>
        <v xml:space="preserve">  48655.5793108631, _, _, _, _,</v>
      </c>
      <c r="P66" t="str">
        <f t="shared" si="11"/>
        <v xml:space="preserve">  31024.159724827, _, _, _, _,</v>
      </c>
      <c r="Q66" t="str">
        <f t="shared" si="12"/>
        <v xml:space="preserve">  19781.872917022, _, _, _, _,</v>
      </c>
      <c r="R66" t="str">
        <f t="shared" si="13"/>
        <v xml:space="preserve">  12613.4760643349, _, _, _, _,</v>
      </c>
    </row>
    <row r="67" spans="3:18" x14ac:dyDescent="0.25">
      <c r="C67" s="15">
        <f t="shared" si="5"/>
        <v>2430514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2430514, _, _, _, _,</v>
      </c>
      <c r="J67" t="str">
        <f t="shared" si="4"/>
        <v xml:space="preserve">  1549763.780792, _, _, _, _,</v>
      </c>
      <c r="K67" t="str">
        <f t="shared" si="6"/>
        <v xml:space="preserve">  988172.780018841, _, _, _, _,</v>
      </c>
      <c r="L67" t="str">
        <f t="shared" si="7"/>
        <v xml:space="preserve">  630086.633377854, _, _, _, _,</v>
      </c>
      <c r="M67" t="str">
        <f t="shared" si="8"/>
        <v xml:space="preserve">  401760.879867454, _, _, _, _,</v>
      </c>
      <c r="N67" t="str">
        <f t="shared" si="9"/>
        <v xml:space="preserve">  256173.986308125, _, _, _, _,</v>
      </c>
      <c r="O67" t="str">
        <f t="shared" si="10"/>
        <v xml:space="preserve">  163343.706541677, _, _, _, _,</v>
      </c>
      <c r="P67" t="str">
        <f t="shared" si="11"/>
        <v xml:space="preserve">  104152.520914757, _, _, _, _,</v>
      </c>
      <c r="Q67" t="str">
        <f t="shared" si="12"/>
        <v xml:space="preserve">  66410.5636058344, _, _, _, _,</v>
      </c>
      <c r="R67" t="str">
        <f t="shared" si="13"/>
        <v xml:space="preserve">  42345.234850861, _, _, _, _,</v>
      </c>
    </row>
    <row r="68" spans="3:18" x14ac:dyDescent="0.25">
      <c r="C68" s="15">
        <f t="shared" si="5"/>
        <v>620557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620557, _, _, _, _,</v>
      </c>
      <c r="J68" t="str">
        <f t="shared" si="4"/>
        <v xml:space="preserve">  395684.518796, _, _, _, _,</v>
      </c>
      <c r="K68" t="str">
        <f t="shared" si="6"/>
        <v xml:space="preserve">  252299.528350856, _, _, _, _,</v>
      </c>
      <c r="L68" t="str">
        <f t="shared" si="7"/>
        <v xml:space="preserve">  160873.2436633, _, _, _, _,</v>
      </c>
      <c r="M68" t="str">
        <f t="shared" si="8"/>
        <v xml:space="preserve">  102577.284610542, _, _, _, _,</v>
      </c>
      <c r="N68" t="str">
        <f t="shared" si="9"/>
        <v xml:space="preserve">  65406.1488316509, _, _, _, _,</v>
      </c>
      <c r="O68" t="str">
        <f t="shared" si="10"/>
        <v xml:space="preserve">  41704.7918672279, _, _, _, _,</v>
      </c>
      <c r="P68" t="str">
        <f t="shared" si="11"/>
        <v xml:space="preserve">  26592.1430287168, _, _, _, _,</v>
      </c>
      <c r="Q68" t="str">
        <f t="shared" si="12"/>
        <v xml:space="preserve">  16955.8949751146, _, _, _, _,</v>
      </c>
      <c r="R68" t="str">
        <f t="shared" si="13"/>
        <v xml:space="preserve">  10811.5534011924, _, _, _, _,</v>
      </c>
    </row>
    <row r="69" spans="3:18" x14ac:dyDescent="0.25">
      <c r="C69" s="15">
        <f t="shared" si="5"/>
        <v>672270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672270, _, _, _, _,</v>
      </c>
      <c r="J69" t="str">
        <f t="shared" si="4"/>
        <v xml:space="preserve">  428658.17556, _, _, _, _,</v>
      </c>
      <c r="K69" t="str">
        <f t="shared" si="6"/>
        <v xml:space="preserve">  273324.455165972, _, _, _, _,</v>
      </c>
      <c r="L69" t="str">
        <f t="shared" si="7"/>
        <v xml:space="preserve">  174279.325698568, _, _, _, _,</v>
      </c>
      <c r="M69" t="str">
        <f t="shared" si="8"/>
        <v xml:space="preserve">  111125.377886527, _, _, _, _,</v>
      </c>
      <c r="N69" t="str">
        <f t="shared" si="9"/>
        <v xml:space="preserve">  70856.6524510302, _, _, _, _,</v>
      </c>
      <c r="O69" t="str">
        <f t="shared" si="10"/>
        <v xml:space="preserve">  45180.1855890455, _, _, _, _,</v>
      </c>
      <c r="P69" t="str">
        <f t="shared" si="11"/>
        <v xml:space="preserve">  28808.1513767719, _, _, _, _,</v>
      </c>
      <c r="Q69" t="str">
        <f t="shared" si="12"/>
        <v xml:space="preserve">  18368.8839460683, _, _, _, _,</v>
      </c>
      <c r="R69" t="str">
        <f t="shared" si="13"/>
        <v xml:space="preserve">  11712.5147327636, _, _, _, _,</v>
      </c>
    </row>
    <row r="70" spans="3:18" x14ac:dyDescent="0.25">
      <c r="C70" s="15">
        <f t="shared" si="5"/>
        <v>310278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310278, _, _, _, _,</v>
      </c>
      <c r="J70" t="str">
        <f t="shared" si="4"/>
        <v xml:space="preserve">  197841.940584, _, _, _, _,</v>
      </c>
      <c r="K70" t="str">
        <f t="shared" si="6"/>
        <v xml:space="preserve">  126149.560890695, _, _, _, _,</v>
      </c>
      <c r="L70" t="str">
        <f t="shared" si="7"/>
        <v xml:space="preserve">  80436.4922116119, _, _, _, _,</v>
      </c>
      <c r="M70" t="str">
        <f t="shared" si="8"/>
        <v xml:space="preserve">  51288.5596559057, _, _, _, _,</v>
      </c>
      <c r="N70" t="str">
        <f t="shared" si="9"/>
        <v xml:space="preserve">  32703.0217162758, _, _, _, _,</v>
      </c>
      <c r="O70" t="str">
        <f t="shared" si="10"/>
        <v xml:space="preserve">  20852.3623309055, _, _, _, _,</v>
      </c>
      <c r="P70" t="str">
        <f t="shared" si="11"/>
        <v xml:space="preserve">  13296.0500883306, _, _, _, _,</v>
      </c>
      <c r="Q70" t="str">
        <f t="shared" si="12"/>
        <v xml:space="preserve">  8477.93382572208, _, _, _, _,</v>
      </c>
      <c r="R70" t="str">
        <f t="shared" si="13"/>
        <v xml:space="preserve">  5405.76798942752, _, _, _, _,</v>
      </c>
    </row>
    <row r="71" spans="3:18" x14ac:dyDescent="0.25">
      <c r="C71" s="15">
        <f t="shared" si="5"/>
        <v>103426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103426, _, _, _, _,</v>
      </c>
      <c r="J71" t="str">
        <f t="shared" si="4"/>
        <v xml:space="preserve">  65947.313528, _, _, _, _,</v>
      </c>
      <c r="K71" t="str">
        <f t="shared" si="6"/>
        <v xml:space="preserve">  42049.8536302316, _, _, _, _,</v>
      </c>
      <c r="L71" t="str">
        <f t="shared" si="7"/>
        <v xml:space="preserve">  26812.1640705373, _, _, _, _,</v>
      </c>
      <c r="M71" t="str">
        <f t="shared" si="8"/>
        <v xml:space="preserve">  17096.1865519686, _, _, _, _,</v>
      </c>
      <c r="N71" t="str">
        <f t="shared" si="9"/>
        <v xml:space="preserve">  10901.0072387586, _, _, _, _,</v>
      </c>
      <c r="O71" t="str">
        <f t="shared" si="10"/>
        <v xml:space="preserve">  6950.78744363517, _, _, _, _,</v>
      </c>
      <c r="P71" t="str">
        <f t="shared" si="11"/>
        <v xml:space="preserve">  4432.01669611021, _, _, _, _,</v>
      </c>
      <c r="Q71" t="str">
        <f t="shared" si="12"/>
        <v xml:space="preserve">  2825.97794190736, _, _, _, _,</v>
      </c>
      <c r="R71" t="str">
        <f t="shared" si="13"/>
        <v xml:space="preserve">  1801.92266314251, _, _, _, _,</v>
      </c>
    </row>
    <row r="72" spans="3:18" x14ac:dyDescent="0.25">
      <c r="C72" s="15">
        <f t="shared" si="5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 t="shared" si="4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5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 t="shared" si="4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5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 t="shared" si="4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5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 t="shared" si="4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5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 t="shared" si="4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5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 t="shared" si="4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 t="shared" si="4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5"/>
        <v>0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0, _, _, _, _,</v>
      </c>
      <c r="J80" t="str">
        <f t="shared" si="4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5"/>
        <v>0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0, _, _, _, _,</v>
      </c>
      <c r="J81" t="str">
        <f t="shared" si="4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5"/>
        <v>0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0, _, _, _, _,</v>
      </c>
      <c r="J82" t="str">
        <f t="shared" si="4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5"/>
        <v>0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0, _, _, _, _,</v>
      </c>
      <c r="J83" t="str">
        <f t="shared" si="4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5"/>
        <v>0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0, _, _, _, _,</v>
      </c>
      <c r="J84" t="str">
        <f t="shared" si="4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5"/>
        <v>0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0, _, _, _, _,</v>
      </c>
      <c r="J85" t="str">
        <f t="shared" si="4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178</v>
      </c>
      <c r="B112">
        <v>0</v>
      </c>
      <c r="C112" s="27">
        <v>0.06</v>
      </c>
      <c r="D112" s="27">
        <v>0.14000000000000001</v>
      </c>
      <c r="E112" s="27">
        <v>0.47</v>
      </c>
      <c r="F112" s="27">
        <v>0.12</v>
      </c>
      <c r="G112" s="27">
        <v>0.13</v>
      </c>
      <c r="H112" s="27">
        <v>0.06</v>
      </c>
      <c r="I112" s="27">
        <v>0.02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179</v>
      </c>
      <c r="B113">
        <v>0</v>
      </c>
      <c r="C113" s="15">
        <v>0.09</v>
      </c>
      <c r="D113" s="15">
        <v>0.12</v>
      </c>
      <c r="E113" s="15">
        <v>0.25</v>
      </c>
      <c r="F113" s="15">
        <v>0.16</v>
      </c>
      <c r="G113" s="15">
        <v>0.12</v>
      </c>
      <c r="H113" s="15">
        <v>0.08</v>
      </c>
      <c r="I113" s="15">
        <v>0.12</v>
      </c>
      <c r="J113" s="15">
        <v>0.01</v>
      </c>
      <c r="K113" s="15">
        <v>0.04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0.01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</v>
      </c>
    </row>
    <row r="114" spans="1:33" x14ac:dyDescent="0.25">
      <c r="A114" t="s">
        <v>180</v>
      </c>
      <c r="B114">
        <v>0</v>
      </c>
      <c r="C114" s="29">
        <v>0.11</v>
      </c>
      <c r="D114" s="29">
        <v>0.11</v>
      </c>
      <c r="E114" s="29">
        <v>0.04</v>
      </c>
      <c r="F114" s="29">
        <v>0.2</v>
      </c>
      <c r="G114" s="29">
        <v>0.12</v>
      </c>
      <c r="H114" s="29">
        <v>0.11</v>
      </c>
      <c r="I114" s="29">
        <v>0.21</v>
      </c>
      <c r="J114" s="29">
        <v>0.02</v>
      </c>
      <c r="K114" s="29">
        <v>0.06</v>
      </c>
      <c r="L114" s="29">
        <v>0</v>
      </c>
      <c r="M114" s="29">
        <v>0</v>
      </c>
      <c r="N114" s="29">
        <v>0</v>
      </c>
      <c r="O114" s="29">
        <v>0.01</v>
      </c>
      <c r="P114" s="29">
        <v>0</v>
      </c>
      <c r="Q114" s="29">
        <v>0</v>
      </c>
      <c r="R114" s="29">
        <v>0</v>
      </c>
      <c r="S114" s="29">
        <v>0</v>
      </c>
      <c r="T114" s="29">
        <v>0.01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181</v>
      </c>
      <c r="B115">
        <v>0</v>
      </c>
      <c r="C115" s="15">
        <v>0.09</v>
      </c>
      <c r="D115" s="15">
        <v>0.12</v>
      </c>
      <c r="E115" s="15">
        <v>0.25</v>
      </c>
      <c r="F115" s="15">
        <v>0.16</v>
      </c>
      <c r="G115" s="15">
        <v>0.12</v>
      </c>
      <c r="H115" s="15">
        <v>0.08</v>
      </c>
      <c r="I115" s="15">
        <v>0.12</v>
      </c>
      <c r="J115" s="15">
        <v>0.01</v>
      </c>
      <c r="K115" s="15">
        <v>0.04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0.01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29" zoomScaleNormal="100" workbookViewId="0">
      <selection activeCell="B66" sqref="B66:AE6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319942797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0.03</v>
      </c>
      <c r="C4" s="9">
        <f t="shared" si="0"/>
        <v>9598283.9100000001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9598283.9100000001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15997139.850000001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15997139.850000001</v>
      </c>
      <c r="R5" s="7" t="s">
        <v>155</v>
      </c>
    </row>
    <row r="6" spans="1:22" ht="15.75" thickBot="1" x14ac:dyDescent="0.3">
      <c r="A6">
        <v>3</v>
      </c>
      <c r="B6" s="27">
        <v>0.08</v>
      </c>
      <c r="C6" s="9">
        <f t="shared" si="0"/>
        <v>25595423.760000002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25595423.760000002</v>
      </c>
    </row>
    <row r="7" spans="1:22" ht="15.75" thickBot="1" x14ac:dyDescent="0.3">
      <c r="A7">
        <v>4</v>
      </c>
      <c r="B7" s="27">
        <v>0.06</v>
      </c>
      <c r="C7" s="9">
        <f t="shared" si="0"/>
        <v>19196567.82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19196567.82</v>
      </c>
    </row>
    <row r="8" spans="1:22" ht="15.75" thickBot="1" x14ac:dyDescent="0.3">
      <c r="A8">
        <v>5</v>
      </c>
      <c r="B8" s="27">
        <v>0.09</v>
      </c>
      <c r="C8" s="9">
        <f t="shared" si="0"/>
        <v>28794851.73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28794851.73</v>
      </c>
    </row>
    <row r="9" spans="1:22" ht="15.75" thickBot="1" x14ac:dyDescent="0.3">
      <c r="A9">
        <v>6</v>
      </c>
      <c r="B9" s="27">
        <v>0.12</v>
      </c>
      <c r="C9" s="9">
        <f t="shared" si="0"/>
        <v>38393135.640000001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38393135.640000001</v>
      </c>
    </row>
    <row r="10" spans="1:22" ht="15.75" thickBot="1" x14ac:dyDescent="0.3">
      <c r="A10">
        <v>7</v>
      </c>
      <c r="B10" s="27">
        <v>0.04</v>
      </c>
      <c r="C10" s="9">
        <f t="shared" si="0"/>
        <v>12797711.880000001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12797711.880000001</v>
      </c>
    </row>
    <row r="11" spans="1:22" ht="15.75" thickBot="1" x14ac:dyDescent="0.3">
      <c r="A11" s="1">
        <v>8</v>
      </c>
      <c r="B11" s="27">
        <v>0.02</v>
      </c>
      <c r="C11" s="9">
        <f t="shared" si="0"/>
        <v>6398855.9400000004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6398855.9400000004</v>
      </c>
    </row>
    <row r="12" spans="1:22" ht="15.75" thickBot="1" x14ac:dyDescent="0.3">
      <c r="A12">
        <v>9</v>
      </c>
      <c r="B12" s="27">
        <v>0.06</v>
      </c>
      <c r="C12" s="9">
        <f t="shared" si="0"/>
        <v>19196567.82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19196567.82</v>
      </c>
    </row>
    <row r="13" spans="1:22" ht="15.75" thickBot="1" x14ac:dyDescent="0.3">
      <c r="A13" s="1">
        <v>10</v>
      </c>
      <c r="B13" s="27">
        <v>0.04</v>
      </c>
      <c r="C13" s="9">
        <f t="shared" si="0"/>
        <v>12797711.880000001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12797711.880000001</v>
      </c>
    </row>
    <row r="14" spans="1:22" ht="15.75" thickBot="1" x14ac:dyDescent="0.3">
      <c r="A14" s="1">
        <v>11</v>
      </c>
      <c r="B14" s="27">
        <v>0.06</v>
      </c>
      <c r="C14" s="9">
        <f t="shared" si="0"/>
        <v>19196567.82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19196567.82</v>
      </c>
    </row>
    <row r="15" spans="1:22" ht="15.75" thickBot="1" x14ac:dyDescent="0.3">
      <c r="A15" s="1">
        <v>12</v>
      </c>
      <c r="B15" s="27">
        <v>0.06</v>
      </c>
      <c r="C15" s="9">
        <f t="shared" si="0"/>
        <v>19196567.82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19196567.82</v>
      </c>
    </row>
    <row r="16" spans="1:22" ht="15.75" thickBot="1" x14ac:dyDescent="0.3">
      <c r="A16" s="1">
        <v>13</v>
      </c>
      <c r="B16" s="27">
        <v>0.02</v>
      </c>
      <c r="C16" s="9">
        <f t="shared" si="0"/>
        <v>6398855.9400000004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6398855.9400000004</v>
      </c>
    </row>
    <row r="17" spans="1:21" ht="15.75" thickBot="1" x14ac:dyDescent="0.3">
      <c r="A17">
        <v>14</v>
      </c>
      <c r="B17" s="27">
        <v>7.0000000000000007E-2</v>
      </c>
      <c r="C17" s="9">
        <f t="shared" si="0"/>
        <v>22395995.790000003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22395995.790000003</v>
      </c>
    </row>
    <row r="18" spans="1:21" ht="15.75" thickBot="1" x14ac:dyDescent="0.3">
      <c r="A18">
        <v>15</v>
      </c>
      <c r="B18" s="27">
        <v>0.02</v>
      </c>
      <c r="C18" s="9">
        <f t="shared" si="0"/>
        <v>6398855.9400000004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6398855.9400000004</v>
      </c>
    </row>
    <row r="19" spans="1:21" ht="15.75" thickBot="1" x14ac:dyDescent="0.3">
      <c r="A19" s="1">
        <v>16</v>
      </c>
      <c r="B19" s="27">
        <v>0.04</v>
      </c>
      <c r="C19" s="9">
        <f t="shared" si="0"/>
        <v>12797711.880000001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12797711.880000001</v>
      </c>
    </row>
    <row r="20" spans="1:21" ht="15.75" thickBot="1" x14ac:dyDescent="0.3">
      <c r="A20" s="1">
        <v>17</v>
      </c>
      <c r="B20" s="27">
        <v>0.01</v>
      </c>
      <c r="C20" s="9">
        <f t="shared" si="0"/>
        <v>3199427.97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3199427.97</v>
      </c>
    </row>
    <row r="21" spans="1:21" ht="15.75" thickBot="1" x14ac:dyDescent="0.3">
      <c r="A21" s="1">
        <v>18</v>
      </c>
      <c r="B21" s="27">
        <v>0.02</v>
      </c>
      <c r="C21" s="9">
        <f t="shared" si="0"/>
        <v>6398855.9400000004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6398855.9400000004</v>
      </c>
    </row>
    <row r="22" spans="1:21" ht="15.75" thickBot="1" x14ac:dyDescent="0.3">
      <c r="A22" s="1">
        <v>19</v>
      </c>
      <c r="B22" s="27">
        <v>0.03</v>
      </c>
      <c r="C22" s="9">
        <f t="shared" si="0"/>
        <v>9598283.9100000001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9598283.9100000001</v>
      </c>
    </row>
    <row r="23" spans="1:21" ht="15.75" thickBot="1" x14ac:dyDescent="0.3">
      <c r="A23" s="1">
        <v>20</v>
      </c>
      <c r="B23" s="27">
        <v>0.05</v>
      </c>
      <c r="C23" s="9">
        <f t="shared" si="0"/>
        <v>15997139.850000001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15997139.850000001</v>
      </c>
    </row>
    <row r="24" spans="1:21" ht="15.75" thickBot="1" x14ac:dyDescent="0.3">
      <c r="A24" s="1">
        <v>21</v>
      </c>
      <c r="B24" s="27">
        <v>0.02</v>
      </c>
      <c r="C24" s="9">
        <f t="shared" si="0"/>
        <v>6398855.9400000004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6398855.9400000004</v>
      </c>
    </row>
    <row r="25" spans="1:21" ht="15.75" thickBot="1" x14ac:dyDescent="0.3">
      <c r="A25" s="1">
        <v>22</v>
      </c>
      <c r="B25" s="27">
        <v>0.01</v>
      </c>
      <c r="C25" s="9">
        <f t="shared" si="0"/>
        <v>3199427.97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3199427.97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1.0000000000000004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9598284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9598284, _, _, _, _,</v>
      </c>
      <c r="J35" t="str">
        <f t="shared" ref="J35:J62" si="5">"  "&amp;ROUND(C35*0.637628,0)&amp;", "&amp;D35&amp;", "&amp;E35&amp;", "&amp;F35&amp;", "&amp;G35&amp;","</f>
        <v xml:space="preserve">  6120135, _, _, _, _,</v>
      </c>
      <c r="K35" t="str">
        <f t="shared" ref="K35:K62" si="6">"  "&amp;ROUND(C35*0.637628^2,0)&amp;", "&amp;D35&amp;", "&amp;E35&amp;", "&amp;F35&amp;", "&amp;G35&amp;","</f>
        <v xml:space="preserve">  3902369, _, _, _, _,</v>
      </c>
      <c r="L35" t="str">
        <f t="shared" ref="L35:L62" si="7">"  "&amp;ROUND(C35*0.637628^3,0)&amp;", "&amp;D35&amp;", "&amp;E35&amp;", "&amp;F35&amp;", "&amp;G35&amp;","</f>
        <v xml:space="preserve">  2488260, _, _, _, _,</v>
      </c>
      <c r="M35" t="str">
        <f t="shared" ref="M35:M62" si="8">"  "&amp;ROUND(C35*0.637628^4,0)&amp;", "&amp;D35&amp;", "&amp;E35&amp;", "&amp;F35&amp;", "&amp;G35&amp;","</f>
        <v xml:space="preserve">  1586584, _, _, _, _,</v>
      </c>
      <c r="N35" t="str">
        <f t="shared" ref="N35:N62" si="9">"  "&amp;ROUND(C35*0.637628^5,0)&amp;", "&amp;D35&amp;", "&amp;E35&amp;", "&amp;F35&amp;", "&amp;G35&amp;","</f>
        <v xml:space="preserve">  1011650, _, _, _, _,</v>
      </c>
      <c r="O35" t="str">
        <f t="shared" ref="O35:O62" si="10">"  "&amp;ROUND(C35*0.637628^6,0)&amp;", "&amp;D35&amp;", "&amp;E35&amp;", "&amp;F35&amp;", "&amp;G35&amp;","</f>
        <v xml:space="preserve">  645057, _, _, _, _,</v>
      </c>
      <c r="P35" t="str">
        <f t="shared" ref="P35:P62" si="11">"  "&amp;ROUND(C35*0.637628^7,0)&amp;", "&amp;D35&amp;", "&amp;E35&amp;", "&amp;F35&amp;", "&amp;G35&amp;","</f>
        <v xml:space="preserve">  411306, _, _, _, _,</v>
      </c>
      <c r="Q35" t="str">
        <f t="shared" ref="Q35:Q62" si="12">"  "&amp;ROUND(C35*0.637628^8,0)&amp;", "&amp;D35&amp;", "&amp;E35&amp;", "&amp;F35&amp;", "&amp;G35&amp;","</f>
        <v xml:space="preserve">  262260, _, _, _, _,</v>
      </c>
      <c r="R35" t="str">
        <f t="shared" ref="R35:R62" si="13">"  "&amp;ROUND(C35*0.637628^9,0)&amp;", "&amp;D35&amp;", "&amp;E35&amp;", "&amp;F35&amp;", "&amp;G35&amp;","</f>
        <v xml:space="preserve">  167225, _, _, _, _,</v>
      </c>
    </row>
    <row r="36" spans="1:18" x14ac:dyDescent="0.25">
      <c r="C36" s="15">
        <f t="shared" si="4"/>
        <v>15997140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15997140, _, _, _, _,</v>
      </c>
      <c r="J36" t="str">
        <f t="shared" si="5"/>
        <v xml:space="preserve">  10200224, _, _, _, _,</v>
      </c>
      <c r="K36" t="str">
        <f t="shared" si="6"/>
        <v xml:space="preserve">  6503949, _, _, _, _,</v>
      </c>
      <c r="L36" t="str">
        <f t="shared" si="7"/>
        <v xml:space="preserve">  4147100, _, _, _, _,</v>
      </c>
      <c r="M36" t="str">
        <f t="shared" si="8"/>
        <v xml:space="preserve">  2644307, _, _, _, _,</v>
      </c>
      <c r="N36" t="str">
        <f t="shared" si="9"/>
        <v xml:space="preserve">  1686084, _, _, _, _,</v>
      </c>
      <c r="O36" t="str">
        <f t="shared" si="10"/>
        <v xml:space="preserve">  1075094, _, _, _, _,</v>
      </c>
      <c r="P36" t="str">
        <f t="shared" si="11"/>
        <v xml:space="preserve">  685510, _, _, _, _,</v>
      </c>
      <c r="Q36" t="str">
        <f t="shared" si="12"/>
        <v xml:space="preserve">  437101, _, _, _, _,</v>
      </c>
      <c r="R36" t="str">
        <f t="shared" si="13"/>
        <v xml:space="preserve">  278708, _, _, _, _,</v>
      </c>
    </row>
    <row r="37" spans="1:18" x14ac:dyDescent="0.25">
      <c r="C37" s="15">
        <f t="shared" si="4"/>
        <v>25595424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25595424, _, _, _, _,</v>
      </c>
      <c r="J37" t="str">
        <f t="shared" si="5"/>
        <v xml:space="preserve">  16320359, _, _, _, _,</v>
      </c>
      <c r="K37" t="str">
        <f t="shared" si="6"/>
        <v xml:space="preserve">  10406318, _, _, _, _,</v>
      </c>
      <c r="L37" t="str">
        <f t="shared" si="7"/>
        <v xml:space="preserve">  6635360, _, _, _, _,</v>
      </c>
      <c r="M37" t="str">
        <f t="shared" si="8"/>
        <v xml:space="preserve">  4230891, _, _, _, _,</v>
      </c>
      <c r="N37" t="str">
        <f t="shared" si="9"/>
        <v xml:space="preserve">  2697735, _, _, _, _,</v>
      </c>
      <c r="O37" t="str">
        <f t="shared" si="10"/>
        <v xml:space="preserve">  1720151, _, _, _, _,</v>
      </c>
      <c r="P37" t="str">
        <f t="shared" si="11"/>
        <v xml:space="preserve">  1096817, _, _, _, _,</v>
      </c>
      <c r="Q37" t="str">
        <f t="shared" si="12"/>
        <v xml:space="preserve">  699361, _, _, _, _,</v>
      </c>
      <c r="R37" t="str">
        <f t="shared" si="13"/>
        <v xml:space="preserve">  445932, _, _, _, _,</v>
      </c>
    </row>
    <row r="38" spans="1:18" x14ac:dyDescent="0.25">
      <c r="C38" s="15">
        <f t="shared" si="4"/>
        <v>19196568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19196568, _, _, _, _,</v>
      </c>
      <c r="J38" t="str">
        <f t="shared" si="5"/>
        <v xml:space="preserve">  12240269, _, _, _, _,</v>
      </c>
      <c r="K38" t="str">
        <f t="shared" si="6"/>
        <v xml:space="preserve">  7804738, _, _, _, _,</v>
      </c>
      <c r="L38" t="str">
        <f t="shared" si="7"/>
        <v xml:space="preserve">  4976520, _, _, _, _,</v>
      </c>
      <c r="M38" t="str">
        <f t="shared" si="8"/>
        <v xml:space="preserve">  3173168, _, _, _, _,</v>
      </c>
      <c r="N38" t="str">
        <f t="shared" si="9"/>
        <v xml:space="preserve">  2023301, _, _, _, _,</v>
      </c>
      <c r="O38" t="str">
        <f t="shared" si="10"/>
        <v xml:space="preserve">  1290113, _, _, _, _,</v>
      </c>
      <c r="P38" t="str">
        <f t="shared" si="11"/>
        <v xml:space="preserve">  822612, _, _, _, _,</v>
      </c>
      <c r="Q38" t="str">
        <f t="shared" si="12"/>
        <v xml:space="preserve">  524521, _, _, _, _,</v>
      </c>
      <c r="R38" t="str">
        <f t="shared" si="13"/>
        <v xml:space="preserve">  334449, _, _, _, _,</v>
      </c>
    </row>
    <row r="39" spans="1:18" x14ac:dyDescent="0.25">
      <c r="C39" s="15">
        <f t="shared" si="4"/>
        <v>28794852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28794852, _, _, _, _,</v>
      </c>
      <c r="J39" t="str">
        <f t="shared" si="5"/>
        <v xml:space="preserve">  18360404, _, _, _, _,</v>
      </c>
      <c r="K39" t="str">
        <f t="shared" si="6"/>
        <v xml:space="preserve">  11707108, _, _, _, _,</v>
      </c>
      <c r="L39" t="str">
        <f t="shared" si="7"/>
        <v xml:space="preserve">  7464780, _, _, _, _,</v>
      </c>
      <c r="M39" t="str">
        <f t="shared" si="8"/>
        <v xml:space="preserve">  4759752, _, _, _, _,</v>
      </c>
      <c r="N39" t="str">
        <f t="shared" si="9"/>
        <v xml:space="preserve">  3034951, _, _, _, _,</v>
      </c>
      <c r="O39" t="str">
        <f t="shared" si="10"/>
        <v xml:space="preserve">  1935170, _, _, _, _,</v>
      </c>
      <c r="P39" t="str">
        <f t="shared" si="11"/>
        <v xml:space="preserve">  1233919, _, _, _, _,</v>
      </c>
      <c r="Q39" t="str">
        <f t="shared" si="12"/>
        <v xml:space="preserve">  786781, _, _, _, _,</v>
      </c>
      <c r="R39" t="str">
        <f t="shared" si="13"/>
        <v xml:space="preserve">  501674, _, _, _, _,</v>
      </c>
    </row>
    <row r="40" spans="1:18" x14ac:dyDescent="0.25">
      <c r="C40" s="15">
        <f t="shared" si="4"/>
        <v>38393136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38393136, _, _, _, _,</v>
      </c>
      <c r="J40" t="str">
        <f t="shared" si="5"/>
        <v xml:space="preserve">  24480539, _, _, _, _,</v>
      </c>
      <c r="K40" t="str">
        <f t="shared" si="6"/>
        <v xml:space="preserve">  15609477, _, _, _, _,</v>
      </c>
      <c r="L40" t="str">
        <f t="shared" si="7"/>
        <v xml:space="preserve">  9953039, _, _, _, _,</v>
      </c>
      <c r="M40" t="str">
        <f t="shared" si="8"/>
        <v xml:space="preserve">  6346337, _, _, _, _,</v>
      </c>
      <c r="N40" t="str">
        <f t="shared" si="9"/>
        <v xml:space="preserve">  4046602, _, _, _, _,</v>
      </c>
      <c r="O40" t="str">
        <f t="shared" si="10"/>
        <v xml:space="preserve">  2580227, _, _, _, _,</v>
      </c>
      <c r="P40" t="str">
        <f t="shared" si="11"/>
        <v xml:space="preserve">  1645225, _, _, _, _,</v>
      </c>
      <c r="Q40" t="str">
        <f t="shared" si="12"/>
        <v xml:space="preserve">  1049041, _, _, _, _,</v>
      </c>
      <c r="R40" t="str">
        <f t="shared" si="13"/>
        <v xml:space="preserve">  668898, _, _, _, _,</v>
      </c>
    </row>
    <row r="41" spans="1:18" x14ac:dyDescent="0.25">
      <c r="C41" s="15">
        <f t="shared" si="4"/>
        <v>12797712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12797712, _, _, _, _,</v>
      </c>
      <c r="J41" t="str">
        <f t="shared" si="5"/>
        <v xml:space="preserve">  8160180, _, _, _, _,</v>
      </c>
      <c r="K41" t="str">
        <f t="shared" si="6"/>
        <v xml:space="preserve">  5203159, _, _, _, _,</v>
      </c>
      <c r="L41" t="str">
        <f t="shared" si="7"/>
        <v xml:space="preserve">  3317680, _, _, _, _,</v>
      </c>
      <c r="M41" t="str">
        <f t="shared" si="8"/>
        <v xml:space="preserve">  2115446, _, _, _, _,</v>
      </c>
      <c r="N41" t="str">
        <f t="shared" si="9"/>
        <v xml:space="preserve">  1348867, _, _, _, _,</v>
      </c>
      <c r="O41" t="str">
        <f t="shared" si="10"/>
        <v xml:space="preserve">  860076, _, _, _, _,</v>
      </c>
      <c r="P41" t="str">
        <f t="shared" si="11"/>
        <v xml:space="preserve">  548408, _, _, _, _,</v>
      </c>
      <c r="Q41" t="str">
        <f t="shared" si="12"/>
        <v xml:space="preserve">  349680, _, _, _, _,</v>
      </c>
      <c r="R41" t="str">
        <f t="shared" si="13"/>
        <v xml:space="preserve">  222966, _, _, _, _,</v>
      </c>
    </row>
    <row r="42" spans="1:18" x14ac:dyDescent="0.25">
      <c r="C42" s="15">
        <f t="shared" si="4"/>
        <v>6398856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6398856, _, _, _, _,</v>
      </c>
      <c r="J42" t="str">
        <f t="shared" si="5"/>
        <v xml:space="preserve">  4080090, _, _, _, _,</v>
      </c>
      <c r="K42" t="str">
        <f t="shared" si="6"/>
        <v xml:space="preserve">  2601579, _, _, _, _,</v>
      </c>
      <c r="L42" t="str">
        <f t="shared" si="7"/>
        <v xml:space="preserve">  1658840, _, _, _, _,</v>
      </c>
      <c r="M42" t="str">
        <f t="shared" si="8"/>
        <v xml:space="preserve">  1057723, _, _, _, _,</v>
      </c>
      <c r="N42" t="str">
        <f t="shared" si="9"/>
        <v xml:space="preserve">  674434, _, _, _, _,</v>
      </c>
      <c r="O42" t="str">
        <f t="shared" si="10"/>
        <v xml:space="preserve">  430038, _, _, _, _,</v>
      </c>
      <c r="P42" t="str">
        <f t="shared" si="11"/>
        <v xml:space="preserve">  274204, _, _, _, _,</v>
      </c>
      <c r="Q42" t="str">
        <f t="shared" si="12"/>
        <v xml:space="preserve">  174840, _, _, _, _,</v>
      </c>
      <c r="R42" t="str">
        <f t="shared" si="13"/>
        <v xml:space="preserve">  111483, _, _, _, _,</v>
      </c>
    </row>
    <row r="43" spans="1:18" x14ac:dyDescent="0.25">
      <c r="C43" s="15">
        <f t="shared" si="4"/>
        <v>19196568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19196568, _, _, _, _,</v>
      </c>
      <c r="J43" t="str">
        <f t="shared" si="5"/>
        <v xml:space="preserve">  12240269, _, _, _, _,</v>
      </c>
      <c r="K43" t="str">
        <f t="shared" si="6"/>
        <v xml:space="preserve">  7804738, _, _, _, _,</v>
      </c>
      <c r="L43" t="str">
        <f t="shared" si="7"/>
        <v xml:space="preserve">  4976520, _, _, _, _,</v>
      </c>
      <c r="M43" t="str">
        <f t="shared" si="8"/>
        <v xml:space="preserve">  3173168, _, _, _, _,</v>
      </c>
      <c r="N43" t="str">
        <f t="shared" si="9"/>
        <v xml:space="preserve">  2023301, _, _, _, _,</v>
      </c>
      <c r="O43" t="str">
        <f t="shared" si="10"/>
        <v xml:space="preserve">  1290113, _, _, _, _,</v>
      </c>
      <c r="P43" t="str">
        <f t="shared" si="11"/>
        <v xml:space="preserve">  822612, _, _, _, _,</v>
      </c>
      <c r="Q43" t="str">
        <f t="shared" si="12"/>
        <v xml:space="preserve">  524521, _, _, _, _,</v>
      </c>
      <c r="R43" t="str">
        <f t="shared" si="13"/>
        <v xml:space="preserve">  334449, _, _, _, _,</v>
      </c>
    </row>
    <row r="44" spans="1:18" x14ac:dyDescent="0.25">
      <c r="C44" s="15">
        <f t="shared" si="4"/>
        <v>12797712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12797712, _, _, _, _,</v>
      </c>
      <c r="J44" t="str">
        <f t="shared" si="5"/>
        <v xml:space="preserve">  8160180, _, _, _, _,</v>
      </c>
      <c r="K44" t="str">
        <f t="shared" si="6"/>
        <v xml:space="preserve">  5203159, _, _, _, _,</v>
      </c>
      <c r="L44" t="str">
        <f t="shared" si="7"/>
        <v xml:space="preserve">  3317680, _, _, _, _,</v>
      </c>
      <c r="M44" t="str">
        <f t="shared" si="8"/>
        <v xml:space="preserve">  2115446, _, _, _, _,</v>
      </c>
      <c r="N44" t="str">
        <f t="shared" si="9"/>
        <v xml:space="preserve">  1348867, _, _, _, _,</v>
      </c>
      <c r="O44" t="str">
        <f t="shared" si="10"/>
        <v xml:space="preserve">  860076, _, _, _, _,</v>
      </c>
      <c r="P44" t="str">
        <f t="shared" si="11"/>
        <v xml:space="preserve">  548408, _, _, _, _,</v>
      </c>
      <c r="Q44" t="str">
        <f t="shared" si="12"/>
        <v xml:space="preserve">  349680, _, _, _, _,</v>
      </c>
      <c r="R44" t="str">
        <f t="shared" si="13"/>
        <v xml:space="preserve">  222966, _, _, _, _,</v>
      </c>
    </row>
    <row r="45" spans="1:18" x14ac:dyDescent="0.25">
      <c r="C45" s="15">
        <f t="shared" si="4"/>
        <v>19196568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19196568, _, _, _, _,</v>
      </c>
      <c r="J45" t="str">
        <f t="shared" si="5"/>
        <v xml:space="preserve">  12240269, _, _, _, _,</v>
      </c>
      <c r="K45" t="str">
        <f t="shared" si="6"/>
        <v xml:space="preserve">  7804738, _, _, _, _,</v>
      </c>
      <c r="L45" t="str">
        <f t="shared" si="7"/>
        <v xml:space="preserve">  4976520, _, _, _, _,</v>
      </c>
      <c r="M45" t="str">
        <f t="shared" si="8"/>
        <v xml:space="preserve">  3173168, _, _, _, _,</v>
      </c>
      <c r="N45" t="str">
        <f t="shared" si="9"/>
        <v xml:space="preserve">  2023301, _, _, _, _,</v>
      </c>
      <c r="O45" t="str">
        <f t="shared" si="10"/>
        <v xml:space="preserve">  1290113, _, _, _, _,</v>
      </c>
      <c r="P45" t="str">
        <f t="shared" si="11"/>
        <v xml:space="preserve">  822612, _, _, _, _,</v>
      </c>
      <c r="Q45" t="str">
        <f t="shared" si="12"/>
        <v xml:space="preserve">  524521, _, _, _, _,</v>
      </c>
      <c r="R45" t="str">
        <f t="shared" si="13"/>
        <v xml:space="preserve">  334449, _, _, _, _,</v>
      </c>
    </row>
    <row r="46" spans="1:18" x14ac:dyDescent="0.25">
      <c r="C46" s="15">
        <f t="shared" si="4"/>
        <v>19196568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19196568, _, _, _, _,</v>
      </c>
      <c r="J46" t="str">
        <f t="shared" si="5"/>
        <v xml:space="preserve">  12240269, _, _, _, _,</v>
      </c>
      <c r="K46" t="str">
        <f t="shared" si="6"/>
        <v xml:space="preserve">  7804738, _, _, _, _,</v>
      </c>
      <c r="L46" t="str">
        <f t="shared" si="7"/>
        <v xml:space="preserve">  4976520, _, _, _, _,</v>
      </c>
      <c r="M46" t="str">
        <f t="shared" si="8"/>
        <v xml:space="preserve">  3173168, _, _, _, _,</v>
      </c>
      <c r="N46" t="str">
        <f t="shared" si="9"/>
        <v xml:space="preserve">  2023301, _, _, _, _,</v>
      </c>
      <c r="O46" t="str">
        <f t="shared" si="10"/>
        <v xml:space="preserve">  1290113, _, _, _, _,</v>
      </c>
      <c r="P46" t="str">
        <f t="shared" si="11"/>
        <v xml:space="preserve">  822612, _, _, _, _,</v>
      </c>
      <c r="Q46" t="str">
        <f t="shared" si="12"/>
        <v xml:space="preserve">  524521, _, _, _, _,</v>
      </c>
      <c r="R46" t="str">
        <f t="shared" si="13"/>
        <v xml:space="preserve">  334449, _, _, _, _,</v>
      </c>
    </row>
    <row r="47" spans="1:18" x14ac:dyDescent="0.25">
      <c r="C47" s="15">
        <f t="shared" si="4"/>
        <v>6398856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6398856, _, _, _, _,</v>
      </c>
      <c r="J47" t="str">
        <f t="shared" si="5"/>
        <v xml:space="preserve">  4080090, _, _, _, _,</v>
      </c>
      <c r="K47" t="str">
        <f t="shared" si="6"/>
        <v xml:space="preserve">  2601579, _, _, _, _,</v>
      </c>
      <c r="L47" t="str">
        <f t="shared" si="7"/>
        <v xml:space="preserve">  1658840, _, _, _, _,</v>
      </c>
      <c r="M47" t="str">
        <f t="shared" si="8"/>
        <v xml:space="preserve">  1057723, _, _, _, _,</v>
      </c>
      <c r="N47" t="str">
        <f t="shared" si="9"/>
        <v xml:space="preserve">  674434, _, _, _, _,</v>
      </c>
      <c r="O47" t="str">
        <f t="shared" si="10"/>
        <v xml:space="preserve">  430038, _, _, _, _,</v>
      </c>
      <c r="P47" t="str">
        <f t="shared" si="11"/>
        <v xml:space="preserve">  274204, _, _, _, _,</v>
      </c>
      <c r="Q47" t="str">
        <f t="shared" si="12"/>
        <v xml:space="preserve">  174840, _, _, _, _,</v>
      </c>
      <c r="R47" t="str">
        <f t="shared" si="13"/>
        <v xml:space="preserve">  111483, _, _, _, _,</v>
      </c>
    </row>
    <row r="48" spans="1:18" x14ac:dyDescent="0.25">
      <c r="C48" s="15">
        <f t="shared" si="4"/>
        <v>22395996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22395996, _, _, _, _,</v>
      </c>
      <c r="J48" t="str">
        <f t="shared" si="5"/>
        <v xml:space="preserve">  14280314, _, _, _, _,</v>
      </c>
      <c r="K48" t="str">
        <f t="shared" si="6"/>
        <v xml:space="preserve">  9105528, _, _, _, _,</v>
      </c>
      <c r="L48" t="str">
        <f t="shared" si="7"/>
        <v xml:space="preserve">  5805940, _, _, _, _,</v>
      </c>
      <c r="M48" t="str">
        <f t="shared" si="8"/>
        <v xml:space="preserve">  3702030, _, _, _, _,</v>
      </c>
      <c r="N48" t="str">
        <f t="shared" si="9"/>
        <v xml:space="preserve">  2360518, _, _, _, _,</v>
      </c>
      <c r="O48" t="str">
        <f t="shared" si="10"/>
        <v xml:space="preserve">  1505132, _, _, _, _,</v>
      </c>
      <c r="P48" t="str">
        <f t="shared" si="11"/>
        <v xml:space="preserve">  959714, _, _, _, _,</v>
      </c>
      <c r="Q48" t="str">
        <f t="shared" si="12"/>
        <v xml:space="preserve">  611941, _, _, _, _,</v>
      </c>
      <c r="R48" t="str">
        <f t="shared" si="13"/>
        <v xml:space="preserve">  390191, _, _, _, _,</v>
      </c>
    </row>
    <row r="49" spans="3:18" x14ac:dyDescent="0.25">
      <c r="C49" s="15">
        <f t="shared" si="4"/>
        <v>6398856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6398856, _, _, _, _,</v>
      </c>
      <c r="J49" t="str">
        <f t="shared" si="5"/>
        <v xml:space="preserve">  4080090, _, _, _, _,</v>
      </c>
      <c r="K49" t="str">
        <f t="shared" si="6"/>
        <v xml:space="preserve">  2601579, _, _, _, _,</v>
      </c>
      <c r="L49" t="str">
        <f t="shared" si="7"/>
        <v xml:space="preserve">  1658840, _, _, _, _,</v>
      </c>
      <c r="M49" t="str">
        <f t="shared" si="8"/>
        <v xml:space="preserve">  1057723, _, _, _, _,</v>
      </c>
      <c r="N49" t="str">
        <f t="shared" si="9"/>
        <v xml:space="preserve">  674434, _, _, _, _,</v>
      </c>
      <c r="O49" t="str">
        <f t="shared" si="10"/>
        <v xml:space="preserve">  430038, _, _, _, _,</v>
      </c>
      <c r="P49" t="str">
        <f t="shared" si="11"/>
        <v xml:space="preserve">  274204, _, _, _, _,</v>
      </c>
      <c r="Q49" t="str">
        <f t="shared" si="12"/>
        <v xml:space="preserve">  174840, _, _, _, _,</v>
      </c>
      <c r="R49" t="str">
        <f t="shared" si="13"/>
        <v xml:space="preserve">  111483, _, _, _, _,</v>
      </c>
    </row>
    <row r="50" spans="3:18" x14ac:dyDescent="0.25">
      <c r="C50" s="15">
        <f t="shared" si="4"/>
        <v>12797712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12797712, _, _, _, _,</v>
      </c>
      <c r="J50" t="str">
        <f t="shared" si="5"/>
        <v xml:space="preserve">  8160180, _, _, _, _,</v>
      </c>
      <c r="K50" t="str">
        <f t="shared" si="6"/>
        <v xml:space="preserve">  5203159, _, _, _, _,</v>
      </c>
      <c r="L50" t="str">
        <f t="shared" si="7"/>
        <v xml:space="preserve">  3317680, _, _, _, _,</v>
      </c>
      <c r="M50" t="str">
        <f t="shared" si="8"/>
        <v xml:space="preserve">  2115446, _, _, _, _,</v>
      </c>
      <c r="N50" t="str">
        <f t="shared" si="9"/>
        <v xml:space="preserve">  1348867, _, _, _, _,</v>
      </c>
      <c r="O50" t="str">
        <f t="shared" si="10"/>
        <v xml:space="preserve">  860076, _, _, _, _,</v>
      </c>
      <c r="P50" t="str">
        <f t="shared" si="11"/>
        <v xml:space="preserve">  548408, _, _, _, _,</v>
      </c>
      <c r="Q50" t="str">
        <f t="shared" si="12"/>
        <v xml:space="preserve">  349680, _, _, _, _,</v>
      </c>
      <c r="R50" t="str">
        <f t="shared" si="13"/>
        <v xml:space="preserve">  222966, _, _, _, _,</v>
      </c>
    </row>
    <row r="51" spans="3:18" x14ac:dyDescent="0.25">
      <c r="C51" s="15">
        <f t="shared" si="4"/>
        <v>3199428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3199428, _, _, _, _,</v>
      </c>
      <c r="J51" t="str">
        <f t="shared" si="5"/>
        <v xml:space="preserve">  2040045, _, _, _, _,</v>
      </c>
      <c r="K51" t="str">
        <f t="shared" si="6"/>
        <v xml:space="preserve">  1300790, _, _, _, _,</v>
      </c>
      <c r="L51" t="str">
        <f t="shared" si="7"/>
        <v xml:space="preserve">  829420, _, _, _, _,</v>
      </c>
      <c r="M51" t="str">
        <f t="shared" si="8"/>
        <v xml:space="preserve">  528861, _, _, _, _,</v>
      </c>
      <c r="N51" t="str">
        <f t="shared" si="9"/>
        <v xml:space="preserve">  337217, _, _, _, _,</v>
      </c>
      <c r="O51" t="str">
        <f t="shared" si="10"/>
        <v xml:space="preserve">  215019, _, _, _, _,</v>
      </c>
      <c r="P51" t="str">
        <f t="shared" si="11"/>
        <v xml:space="preserve">  137102, _, _, _, _,</v>
      </c>
      <c r="Q51" t="str">
        <f t="shared" si="12"/>
        <v xml:space="preserve">  87420, _, _, _, _,</v>
      </c>
      <c r="R51" t="str">
        <f t="shared" si="13"/>
        <v xml:space="preserve">  55742, _, _, _, _,</v>
      </c>
    </row>
    <row r="52" spans="3:18" x14ac:dyDescent="0.25">
      <c r="C52" s="15">
        <f t="shared" si="4"/>
        <v>6398856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6398856, _, _, _, _,</v>
      </c>
      <c r="J52" t="str">
        <f t="shared" si="5"/>
        <v xml:space="preserve">  4080090, _, _, _, _,</v>
      </c>
      <c r="K52" t="str">
        <f t="shared" si="6"/>
        <v xml:space="preserve">  2601579, _, _, _, _,</v>
      </c>
      <c r="L52" t="str">
        <f t="shared" si="7"/>
        <v xml:space="preserve">  1658840, _, _, _, _,</v>
      </c>
      <c r="M52" t="str">
        <f t="shared" si="8"/>
        <v xml:space="preserve">  1057723, _, _, _, _,</v>
      </c>
      <c r="N52" t="str">
        <f t="shared" si="9"/>
        <v xml:space="preserve">  674434, _, _, _, _,</v>
      </c>
      <c r="O52" t="str">
        <f t="shared" si="10"/>
        <v xml:space="preserve">  430038, _, _, _, _,</v>
      </c>
      <c r="P52" t="str">
        <f t="shared" si="11"/>
        <v xml:space="preserve">  274204, _, _, _, _,</v>
      </c>
      <c r="Q52" t="str">
        <f t="shared" si="12"/>
        <v xml:space="preserve">  174840, _, _, _, _,</v>
      </c>
      <c r="R52" t="str">
        <f t="shared" si="13"/>
        <v xml:space="preserve">  111483, _, _, _, _,</v>
      </c>
    </row>
    <row r="53" spans="3:18" x14ac:dyDescent="0.25">
      <c r="C53" s="15">
        <f t="shared" si="4"/>
        <v>9598284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9598284, _, _, _, _,</v>
      </c>
      <c r="J53" t="str">
        <f t="shared" si="5"/>
        <v xml:space="preserve">  6120135, _, _, _, _,</v>
      </c>
      <c r="K53" t="str">
        <f t="shared" si="6"/>
        <v xml:space="preserve">  3902369, _, _, _, _,</v>
      </c>
      <c r="L53" t="str">
        <f t="shared" si="7"/>
        <v xml:space="preserve">  2488260, _, _, _, _,</v>
      </c>
      <c r="M53" t="str">
        <f t="shared" si="8"/>
        <v xml:space="preserve">  1586584, _, _, _, _,</v>
      </c>
      <c r="N53" t="str">
        <f t="shared" si="9"/>
        <v xml:space="preserve">  1011650, _, _, _, _,</v>
      </c>
      <c r="O53" t="str">
        <f t="shared" si="10"/>
        <v xml:space="preserve">  645057, _, _, _, _,</v>
      </c>
      <c r="P53" t="str">
        <f t="shared" si="11"/>
        <v xml:space="preserve">  411306, _, _, _, _,</v>
      </c>
      <c r="Q53" t="str">
        <f t="shared" si="12"/>
        <v xml:space="preserve">  262260, _, _, _, _,</v>
      </c>
      <c r="R53" t="str">
        <f t="shared" si="13"/>
        <v xml:space="preserve">  167225, _, _, _, _,</v>
      </c>
    </row>
    <row r="54" spans="3:18" x14ac:dyDescent="0.25">
      <c r="C54" s="15">
        <f t="shared" si="4"/>
        <v>15997140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15997140, _, _, _, _,</v>
      </c>
      <c r="J54" t="str">
        <f t="shared" si="5"/>
        <v xml:space="preserve">  10200224, _, _, _, _,</v>
      </c>
      <c r="K54" t="str">
        <f t="shared" si="6"/>
        <v xml:space="preserve">  6503949, _, _, _, _,</v>
      </c>
      <c r="L54" t="str">
        <f t="shared" si="7"/>
        <v xml:space="preserve">  4147100, _, _, _, _,</v>
      </c>
      <c r="M54" t="str">
        <f t="shared" si="8"/>
        <v xml:space="preserve">  2644307, _, _, _, _,</v>
      </c>
      <c r="N54" t="str">
        <f t="shared" si="9"/>
        <v xml:space="preserve">  1686084, _, _, _, _,</v>
      </c>
      <c r="O54" t="str">
        <f t="shared" si="10"/>
        <v xml:space="preserve">  1075094, _, _, _, _,</v>
      </c>
      <c r="P54" t="str">
        <f t="shared" si="11"/>
        <v xml:space="preserve">  685510, _, _, _, _,</v>
      </c>
      <c r="Q54" t="str">
        <f t="shared" si="12"/>
        <v xml:space="preserve">  437101, _, _, _, _,</v>
      </c>
      <c r="R54" t="str">
        <f t="shared" si="13"/>
        <v xml:space="preserve">  278708, _, _, _, _,</v>
      </c>
    </row>
    <row r="55" spans="3:18" x14ac:dyDescent="0.25">
      <c r="C55" s="15">
        <f t="shared" si="4"/>
        <v>6398856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6398856, _, _, _, _,</v>
      </c>
      <c r="J55" t="str">
        <f t="shared" si="5"/>
        <v xml:space="preserve">  4080090, _, _, _, _,</v>
      </c>
      <c r="K55" t="str">
        <f t="shared" si="6"/>
        <v xml:space="preserve">  2601579, _, _, _, _,</v>
      </c>
      <c r="L55" t="str">
        <f t="shared" si="7"/>
        <v xml:space="preserve">  1658840, _, _, _, _,</v>
      </c>
      <c r="M55" t="str">
        <f t="shared" si="8"/>
        <v xml:space="preserve">  1057723, _, _, _, _,</v>
      </c>
      <c r="N55" t="str">
        <f t="shared" si="9"/>
        <v xml:space="preserve">  674434, _, _, _, _,</v>
      </c>
      <c r="O55" t="str">
        <f t="shared" si="10"/>
        <v xml:space="preserve">  430038, _, _, _, _,</v>
      </c>
      <c r="P55" t="str">
        <f t="shared" si="11"/>
        <v xml:space="preserve">  274204, _, _, _, _,</v>
      </c>
      <c r="Q55" t="str">
        <f t="shared" si="12"/>
        <v xml:space="preserve">  174840, _, _, _, _,</v>
      </c>
      <c r="R55" t="str">
        <f t="shared" si="13"/>
        <v xml:space="preserve">  111483, _, _, _, _,</v>
      </c>
    </row>
    <row r="56" spans="3:18" x14ac:dyDescent="0.25">
      <c r="C56" s="15">
        <f t="shared" si="4"/>
        <v>3199428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3199428, _, _, _, _,</v>
      </c>
      <c r="J56" t="str">
        <f t="shared" si="5"/>
        <v xml:space="preserve">  2040045, _, _, _, _,</v>
      </c>
      <c r="K56" t="str">
        <f t="shared" si="6"/>
        <v xml:space="preserve">  1300790, _, _, _, _,</v>
      </c>
      <c r="L56" t="str">
        <f t="shared" si="7"/>
        <v xml:space="preserve">  829420, _, _, _, _,</v>
      </c>
      <c r="M56" t="str">
        <f t="shared" si="8"/>
        <v xml:space="preserve">  528861, _, _, _, _,</v>
      </c>
      <c r="N56" t="str">
        <f t="shared" si="9"/>
        <v xml:space="preserve">  337217, _, _, _, _,</v>
      </c>
      <c r="O56" t="str">
        <f t="shared" si="10"/>
        <v xml:space="preserve">  215019, _, _, _, _,</v>
      </c>
      <c r="P56" t="str">
        <f t="shared" si="11"/>
        <v xml:space="preserve">  137102, _, _, _, _,</v>
      </c>
      <c r="Q56" t="str">
        <f t="shared" si="12"/>
        <v xml:space="preserve">  87420, _, _, _, _,</v>
      </c>
      <c r="R56" t="str">
        <f t="shared" si="13"/>
        <v xml:space="preserve">  55742,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0.03</v>
      </c>
      <c r="D66" s="27">
        <v>0.05</v>
      </c>
      <c r="E66" s="27">
        <v>0.08</v>
      </c>
      <c r="F66" s="27">
        <v>0.06</v>
      </c>
      <c r="G66" s="27">
        <v>0.09</v>
      </c>
      <c r="H66" s="27">
        <v>0.12</v>
      </c>
      <c r="I66" s="27">
        <v>0.04</v>
      </c>
      <c r="J66" s="27">
        <v>0.02</v>
      </c>
      <c r="K66" s="27">
        <v>0.06</v>
      </c>
      <c r="L66" s="27">
        <v>0.04</v>
      </c>
      <c r="M66" s="27">
        <v>0.06</v>
      </c>
      <c r="N66" s="27">
        <v>0.06</v>
      </c>
      <c r="O66" s="27">
        <v>0.02</v>
      </c>
      <c r="P66" s="27">
        <v>7.0000000000000007E-2</v>
      </c>
      <c r="Q66" s="27">
        <v>0.02</v>
      </c>
      <c r="R66" s="27">
        <v>0.04</v>
      </c>
      <c r="S66" s="27">
        <v>0.01</v>
      </c>
      <c r="T66" s="27">
        <v>0.02</v>
      </c>
      <c r="U66" s="27">
        <v>0.03</v>
      </c>
      <c r="V66" s="27">
        <v>0.05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1.0000000000000004</v>
      </c>
    </row>
    <row r="67" spans="1:33" x14ac:dyDescent="0.25">
      <c r="A67" t="s">
        <v>179</v>
      </c>
      <c r="B67">
        <v>0</v>
      </c>
      <c r="C67" s="15">
        <v>0.02</v>
      </c>
      <c r="D67" s="15">
        <v>0.03</v>
      </c>
      <c r="E67" s="15">
        <v>0.06</v>
      </c>
      <c r="F67" s="15">
        <v>0.04</v>
      </c>
      <c r="G67" s="15">
        <v>7.0000000000000007E-2</v>
      </c>
      <c r="H67" s="15">
        <v>0.08</v>
      </c>
      <c r="I67" s="15">
        <v>0.04</v>
      </c>
      <c r="J67" s="15">
        <v>0.03</v>
      </c>
      <c r="K67" s="15">
        <v>0.05</v>
      </c>
      <c r="L67" s="15">
        <v>0.05</v>
      </c>
      <c r="M67" s="15">
        <v>0.06</v>
      </c>
      <c r="N67" s="15">
        <v>0.09</v>
      </c>
      <c r="O67" s="15">
        <v>0.04</v>
      </c>
      <c r="P67" s="15">
        <v>7.0000000000000007E-2</v>
      </c>
      <c r="Q67" s="15">
        <v>0.04</v>
      </c>
      <c r="R67" s="15">
        <v>0.05</v>
      </c>
      <c r="S67" s="15">
        <v>0.02</v>
      </c>
      <c r="T67" s="15">
        <v>0.02</v>
      </c>
      <c r="U67" s="15">
        <v>0.04</v>
      </c>
      <c r="V67" s="15">
        <v>0.06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0.01</v>
      </c>
      <c r="D68" s="29">
        <v>0.02</v>
      </c>
      <c r="E68" s="29">
        <v>0.03</v>
      </c>
      <c r="F68" s="29">
        <v>0.02</v>
      </c>
      <c r="G68" s="29">
        <v>0.04</v>
      </c>
      <c r="H68" s="29">
        <v>7.0000000000000007E-2</v>
      </c>
      <c r="I68" s="29">
        <v>0.04</v>
      </c>
      <c r="J68" s="29">
        <v>0.04</v>
      </c>
      <c r="K68" s="29">
        <v>0.05</v>
      </c>
      <c r="L68" s="29">
        <v>0.06</v>
      </c>
      <c r="M68" s="29">
        <v>7.0000000000000007E-2</v>
      </c>
      <c r="N68" s="29">
        <v>0.12</v>
      </c>
      <c r="O68" s="29">
        <v>0.06</v>
      </c>
      <c r="P68" s="29">
        <v>0.06</v>
      </c>
      <c r="Q68" s="29">
        <v>0.05</v>
      </c>
      <c r="R68" s="29">
        <v>0.06</v>
      </c>
      <c r="S68" s="29">
        <v>0.02</v>
      </c>
      <c r="T68" s="29">
        <v>0.02</v>
      </c>
      <c r="U68" s="29">
        <v>0.05</v>
      </c>
      <c r="V68" s="29">
        <v>7.0000000000000007E-2</v>
      </c>
      <c r="W68" s="29">
        <v>0.03</v>
      </c>
      <c r="X68" s="29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1.0000000000000004</v>
      </c>
    </row>
    <row r="69" spans="1:33" x14ac:dyDescent="0.25">
      <c r="A69" t="s">
        <v>181</v>
      </c>
      <c r="B69">
        <v>0</v>
      </c>
      <c r="C69" s="15">
        <v>0.02</v>
      </c>
      <c r="D69" s="15">
        <v>0.03</v>
      </c>
      <c r="E69" s="15">
        <v>0.06</v>
      </c>
      <c r="F69" s="15">
        <v>0.04</v>
      </c>
      <c r="G69" s="15">
        <v>7.0000000000000007E-2</v>
      </c>
      <c r="H69" s="15">
        <v>0.08</v>
      </c>
      <c r="I69" s="15">
        <v>0.04</v>
      </c>
      <c r="J69" s="15">
        <v>0.03</v>
      </c>
      <c r="K69" s="15">
        <v>0.05</v>
      </c>
      <c r="L69" s="15">
        <v>0.05</v>
      </c>
      <c r="M69" s="15">
        <v>0.06</v>
      </c>
      <c r="N69" s="15">
        <v>0.09</v>
      </c>
      <c r="O69" s="15">
        <v>0.04</v>
      </c>
      <c r="P69" s="15">
        <v>7.0000000000000007E-2</v>
      </c>
      <c r="Q69" s="15">
        <v>0.04</v>
      </c>
      <c r="R69" s="15">
        <v>0.05</v>
      </c>
      <c r="S69" s="15">
        <v>0.02</v>
      </c>
      <c r="T69" s="15">
        <v>0.02</v>
      </c>
      <c r="U69" s="15">
        <v>0.04</v>
      </c>
      <c r="V69" s="15">
        <v>0.06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49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33544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0.02</v>
      </c>
      <c r="C35" s="9">
        <f t="shared" si="0"/>
        <v>670.88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670.88</v>
      </c>
      <c r="R35" s="7" t="s">
        <v>155</v>
      </c>
    </row>
    <row r="36" spans="1:18" ht="15.75" thickBot="1" x14ac:dyDescent="0.3">
      <c r="A36">
        <v>3</v>
      </c>
      <c r="B36" s="27">
        <v>0.08</v>
      </c>
      <c r="C36" s="9">
        <f t="shared" si="0"/>
        <v>2683.52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2683.52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0.17</v>
      </c>
      <c r="C38" s="9">
        <f t="shared" si="0"/>
        <v>5702.4800000000005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5702.4800000000005</v>
      </c>
    </row>
    <row r="39" spans="1:18" ht="15.75" thickBot="1" x14ac:dyDescent="0.3">
      <c r="A39">
        <v>6</v>
      </c>
      <c r="B39" s="27">
        <v>0.37</v>
      </c>
      <c r="C39" s="9">
        <f t="shared" si="0"/>
        <v>12411.28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12411.28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0.28999999999999998</v>
      </c>
      <c r="C42" s="9">
        <f t="shared" si="0"/>
        <v>9727.76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9727.76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7.0000000000000007E-2</v>
      </c>
      <c r="C47" s="9">
        <f t="shared" si="0"/>
        <v>2348.0800000000004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2348.0800000000004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369</v>
      </c>
      <c r="U56" t="s">
        <v>370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371</v>
      </c>
      <c r="U57" s="7" t="s">
        <v>364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372</v>
      </c>
      <c r="U58" s="7" t="s">
        <v>365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373</v>
      </c>
      <c r="U59" s="7" t="s">
        <v>366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374</v>
      </c>
      <c r="U60" s="7" t="s">
        <v>367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375</v>
      </c>
      <c r="U62" s="7" t="s">
        <v>368</v>
      </c>
    </row>
    <row r="64" spans="1:21" x14ac:dyDescent="0.25">
      <c r="A64" t="s">
        <v>363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280</v>
      </c>
    </row>
    <row r="65" spans="3:18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280</v>
      </c>
    </row>
    <row r="66" spans="3:18" x14ac:dyDescent="0.25">
      <c r="C66" s="15">
        <f t="shared" si="4"/>
        <v>12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12, _, _, _, _,</v>
      </c>
      <c r="N66" t="s">
        <v>403</v>
      </c>
    </row>
    <row r="67" spans="3:18" x14ac:dyDescent="0.25">
      <c r="C67" s="15">
        <f t="shared" si="4"/>
        <v>47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47, _, _, _, _,</v>
      </c>
      <c r="N67" t="s">
        <v>404</v>
      </c>
    </row>
    <row r="68" spans="3:18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280</v>
      </c>
    </row>
    <row r="69" spans="3:18" x14ac:dyDescent="0.25">
      <c r="C69" s="15">
        <f t="shared" si="4"/>
        <v>99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99, _, _, _, _,</v>
      </c>
      <c r="N69" t="s">
        <v>405</v>
      </c>
    </row>
    <row r="70" spans="3:18" x14ac:dyDescent="0.25">
      <c r="C70" s="15">
        <f t="shared" si="4"/>
        <v>216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216, _, _, _, _,</v>
      </c>
      <c r="N70" t="s">
        <v>406</v>
      </c>
      <c r="Q70" s="7"/>
      <c r="R70" s="7"/>
    </row>
    <row r="71" spans="3:18" x14ac:dyDescent="0.25">
      <c r="C71" s="15">
        <f t="shared" si="4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N71" t="s">
        <v>280</v>
      </c>
    </row>
    <row r="72" spans="3:18" x14ac:dyDescent="0.25">
      <c r="C72" s="15">
        <f t="shared" si="4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N72" t="s">
        <v>280</v>
      </c>
    </row>
    <row r="73" spans="3:18" x14ac:dyDescent="0.25">
      <c r="C73" s="15">
        <f t="shared" si="4"/>
        <v>169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169, _, _, _, _,</v>
      </c>
      <c r="N73" t="s">
        <v>407</v>
      </c>
    </row>
    <row r="74" spans="3:18" x14ac:dyDescent="0.25">
      <c r="C74" s="15">
        <f t="shared" si="4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N74" t="s">
        <v>280</v>
      </c>
    </row>
    <row r="75" spans="3:18" x14ac:dyDescent="0.25">
      <c r="C75" s="15">
        <f t="shared" si="4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N75" t="s">
        <v>280</v>
      </c>
    </row>
    <row r="76" spans="3:18" x14ac:dyDescent="0.25">
      <c r="C76" s="15">
        <f t="shared" si="4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N76" t="s">
        <v>280</v>
      </c>
    </row>
    <row r="77" spans="3:18" x14ac:dyDescent="0.25">
      <c r="C77" s="15">
        <f t="shared" si="4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N77" t="s">
        <v>280</v>
      </c>
    </row>
    <row r="78" spans="3:18" x14ac:dyDescent="0.25">
      <c r="C78" s="15">
        <f t="shared" si="4"/>
        <v>41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41, _, _, _, _,</v>
      </c>
      <c r="N78" t="s">
        <v>395</v>
      </c>
    </row>
    <row r="79" spans="3:18" x14ac:dyDescent="0.25">
      <c r="C79" s="15">
        <f t="shared" si="4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N79" t="s">
        <v>280</v>
      </c>
    </row>
    <row r="80" spans="3:18" x14ac:dyDescent="0.25">
      <c r="C80" s="15">
        <f t="shared" si="4"/>
        <v>0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0, _, _, _, _,</v>
      </c>
      <c r="N80" t="s">
        <v>280</v>
      </c>
    </row>
    <row r="81" spans="1:33" x14ac:dyDescent="0.25">
      <c r="C81" s="15">
        <f t="shared" si="4"/>
        <v>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0, _, _, _, _,</v>
      </c>
      <c r="N81" t="s">
        <v>280</v>
      </c>
    </row>
    <row r="82" spans="1:33" x14ac:dyDescent="0.25">
      <c r="C82" s="15">
        <f t="shared" si="4"/>
        <v>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0, _, _, _, _,</v>
      </c>
      <c r="N82" t="s">
        <v>280</v>
      </c>
    </row>
    <row r="83" spans="1:33" x14ac:dyDescent="0.25">
      <c r="C83" s="15">
        <f t="shared" si="4"/>
        <v>0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0, _, _, _, _,</v>
      </c>
      <c r="N83" t="s">
        <v>280</v>
      </c>
    </row>
    <row r="84" spans="1:33" x14ac:dyDescent="0.25">
      <c r="C84" s="15">
        <f t="shared" si="4"/>
        <v>0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0, _, _, _, _,</v>
      </c>
      <c r="N84" t="s">
        <v>280</v>
      </c>
    </row>
    <row r="85" spans="1:33" x14ac:dyDescent="0.25">
      <c r="C85" s="15">
        <f t="shared" si="4"/>
        <v>0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0, _, _, _, _,</v>
      </c>
      <c r="N85" t="s">
        <v>280</v>
      </c>
    </row>
    <row r="86" spans="1:33" x14ac:dyDescent="0.25">
      <c r="C86" s="15">
        <f t="shared" si="4"/>
        <v>0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0, _, _, _, _,</v>
      </c>
      <c r="N86" t="s">
        <v>280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280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280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280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280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280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280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303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178</v>
      </c>
      <c r="B112">
        <v>0</v>
      </c>
      <c r="C112" s="27">
        <v>0</v>
      </c>
      <c r="D112" s="27">
        <v>0.02</v>
      </c>
      <c r="E112" s="27">
        <v>0.08</v>
      </c>
      <c r="F112" s="27">
        <v>0</v>
      </c>
      <c r="G112" s="27">
        <v>0.17</v>
      </c>
      <c r="H112" s="27">
        <v>0.37</v>
      </c>
      <c r="I112" s="27">
        <v>0</v>
      </c>
      <c r="J112" s="27">
        <v>0</v>
      </c>
      <c r="K112" s="27">
        <v>0.28999999999999998</v>
      </c>
      <c r="L112" s="27">
        <v>0</v>
      </c>
      <c r="M112" s="27">
        <v>0</v>
      </c>
      <c r="N112" s="27">
        <v>0</v>
      </c>
      <c r="O112" s="27">
        <v>0</v>
      </c>
      <c r="P112" s="27">
        <v>7.0000000000000007E-2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179</v>
      </c>
      <c r="B113">
        <v>0</v>
      </c>
      <c r="C113" s="15">
        <v>0</v>
      </c>
      <c r="D113" s="15">
        <v>0.02</v>
      </c>
      <c r="E113" s="15">
        <v>0.14000000000000001</v>
      </c>
      <c r="F113" s="15">
        <v>0</v>
      </c>
      <c r="G113" s="15">
        <v>0.19</v>
      </c>
      <c r="H113" s="15">
        <v>0.31</v>
      </c>
      <c r="I113" s="15">
        <v>0</v>
      </c>
      <c r="J113" s="15">
        <v>0.01</v>
      </c>
      <c r="K113" s="15">
        <v>0.28000000000000003</v>
      </c>
      <c r="L113" s="15">
        <v>0</v>
      </c>
      <c r="M113" s="15">
        <v>0</v>
      </c>
      <c r="N113" s="15">
        <v>0</v>
      </c>
      <c r="O113" s="15">
        <v>0.01</v>
      </c>
      <c r="P113" s="15">
        <v>0.04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</v>
      </c>
    </row>
    <row r="114" spans="1:33" x14ac:dyDescent="0.25">
      <c r="A114" t="s">
        <v>180</v>
      </c>
      <c r="B114">
        <v>0</v>
      </c>
      <c r="C114" s="29">
        <v>0</v>
      </c>
      <c r="D114" s="29">
        <v>0.03</v>
      </c>
      <c r="E114" s="29">
        <v>0.19</v>
      </c>
      <c r="F114" s="29">
        <v>0</v>
      </c>
      <c r="G114" s="29">
        <v>0.2</v>
      </c>
      <c r="H114" s="29">
        <v>0.28000000000000003</v>
      </c>
      <c r="I114" s="29">
        <v>0</v>
      </c>
      <c r="J114" s="29">
        <v>0.02</v>
      </c>
      <c r="K114" s="29">
        <v>0.26</v>
      </c>
      <c r="L114" s="29">
        <v>0</v>
      </c>
      <c r="M114" s="29">
        <v>0</v>
      </c>
      <c r="N114" s="29">
        <v>0</v>
      </c>
      <c r="O114" s="29">
        <v>0.01</v>
      </c>
      <c r="P114" s="29">
        <v>0.01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181</v>
      </c>
      <c r="B115">
        <v>0</v>
      </c>
      <c r="C115" s="15">
        <v>0</v>
      </c>
      <c r="D115" s="15">
        <v>0.02</v>
      </c>
      <c r="E115" s="15">
        <v>0.14000000000000001</v>
      </c>
      <c r="F115" s="15">
        <v>0</v>
      </c>
      <c r="G115" s="15">
        <v>0.19</v>
      </c>
      <c r="H115" s="15">
        <v>0.31</v>
      </c>
      <c r="I115" s="15">
        <v>0</v>
      </c>
      <c r="J115" s="15">
        <v>0.01</v>
      </c>
      <c r="K115" s="15">
        <v>0.28000000000000003</v>
      </c>
      <c r="L115" s="15">
        <v>0</v>
      </c>
      <c r="M115" s="15">
        <v>0</v>
      </c>
      <c r="N115" s="15">
        <v>0</v>
      </c>
      <c r="O115" s="15">
        <v>0.01</v>
      </c>
      <c r="P115" s="15">
        <v>0.04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88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234806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0.08</v>
      </c>
      <c r="C34" s="9">
        <f t="shared" si="0"/>
        <v>18784.48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18784.48</v>
      </c>
      <c r="R34" s="7" t="s">
        <v>154</v>
      </c>
    </row>
    <row r="35" spans="1:18" ht="15.75" thickBot="1" x14ac:dyDescent="0.3">
      <c r="A35">
        <v>2</v>
      </c>
      <c r="B35" s="27">
        <v>0.17</v>
      </c>
      <c r="C35" s="9">
        <f t="shared" si="0"/>
        <v>39917.020000000004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39917.020000000004</v>
      </c>
      <c r="R35" s="7" t="s">
        <v>155</v>
      </c>
    </row>
    <row r="36" spans="1:18" ht="15.75" thickBot="1" x14ac:dyDescent="0.3">
      <c r="A36">
        <v>3</v>
      </c>
      <c r="B36" s="27">
        <v>0.61</v>
      </c>
      <c r="C36" s="9">
        <f t="shared" si="0"/>
        <v>143231.66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143231.66</v>
      </c>
    </row>
    <row r="37" spans="1:18" ht="15.75" thickBot="1" x14ac:dyDescent="0.3">
      <c r="A37">
        <v>4</v>
      </c>
      <c r="B37" s="27">
        <v>0.06</v>
      </c>
      <c r="C37" s="9">
        <f t="shared" si="0"/>
        <v>14088.359999999999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14088.359999999999</v>
      </c>
    </row>
    <row r="38" spans="1:18" ht="15.75" thickBot="1" x14ac:dyDescent="0.3">
      <c r="A38">
        <v>5</v>
      </c>
      <c r="B38" s="27">
        <v>0.05</v>
      </c>
      <c r="C38" s="9">
        <f t="shared" si="0"/>
        <v>11740.300000000001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11740.300000000001</v>
      </c>
    </row>
    <row r="39" spans="1:18" ht="15.75" thickBot="1" x14ac:dyDescent="0.3">
      <c r="A39">
        <v>6</v>
      </c>
      <c r="B39" s="27">
        <v>0.01</v>
      </c>
      <c r="C39" s="9">
        <f t="shared" si="0"/>
        <v>2348.06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2348.06</v>
      </c>
    </row>
    <row r="40" spans="1:18" ht="15.75" thickBot="1" x14ac:dyDescent="0.3">
      <c r="A40">
        <v>7</v>
      </c>
      <c r="B40" s="27">
        <v>0.02</v>
      </c>
      <c r="C40" s="9">
        <f t="shared" si="0"/>
        <v>4696.12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4696.12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18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18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18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18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18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18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18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369</v>
      </c>
      <c r="R63" t="s">
        <v>370</v>
      </c>
    </row>
    <row r="64" spans="1:18" x14ac:dyDescent="0.25">
      <c r="A64" t="s">
        <v>363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280</v>
      </c>
      <c r="Q64" s="30" t="s">
        <v>371</v>
      </c>
      <c r="R64" s="7" t="s">
        <v>364</v>
      </c>
    </row>
    <row r="65" spans="3:18" x14ac:dyDescent="0.25">
      <c r="C65" s="15">
        <f t="shared" ref="C65:C93" si="4">ROUND(C34*0.6376282^9,0)</f>
        <v>327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327, _, _, _, _,</v>
      </c>
      <c r="N65" t="s">
        <v>396</v>
      </c>
      <c r="Q65" s="7" t="s">
        <v>372</v>
      </c>
      <c r="R65" s="7" t="s">
        <v>365</v>
      </c>
    </row>
    <row r="66" spans="3:18" x14ac:dyDescent="0.25">
      <c r="C66" s="15">
        <f t="shared" si="4"/>
        <v>695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695, _, _, _, _,</v>
      </c>
      <c r="N66" t="s">
        <v>397</v>
      </c>
      <c r="Q66" s="7" t="s">
        <v>373</v>
      </c>
      <c r="R66" s="7" t="s">
        <v>366</v>
      </c>
    </row>
    <row r="67" spans="3:18" x14ac:dyDescent="0.25">
      <c r="C67" s="15">
        <f t="shared" si="4"/>
        <v>2495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2495, _, _, _, _,</v>
      </c>
      <c r="N67" t="s">
        <v>398</v>
      </c>
      <c r="Q67" s="7" t="s">
        <v>374</v>
      </c>
      <c r="R67" s="7" t="s">
        <v>367</v>
      </c>
    </row>
    <row r="68" spans="3:18" x14ac:dyDescent="0.25">
      <c r="C68" s="15">
        <f t="shared" si="4"/>
        <v>245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245, _, _, _, _,</v>
      </c>
      <c r="N68" t="s">
        <v>399</v>
      </c>
      <c r="Q68" s="7"/>
      <c r="R68" s="7"/>
    </row>
    <row r="69" spans="3:18" x14ac:dyDescent="0.25">
      <c r="C69" s="15">
        <f t="shared" si="4"/>
        <v>205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205, _, _, _, _,</v>
      </c>
      <c r="N69" t="s">
        <v>400</v>
      </c>
      <c r="Q69" s="7" t="s">
        <v>375</v>
      </c>
      <c r="R69" s="7" t="s">
        <v>368</v>
      </c>
    </row>
    <row r="70" spans="3:18" x14ac:dyDescent="0.25">
      <c r="C70" s="15">
        <f t="shared" si="4"/>
        <v>41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41, _, _, _, _,</v>
      </c>
      <c r="N70" t="s">
        <v>401</v>
      </c>
      <c r="Q70" s="7"/>
      <c r="R70" s="7"/>
    </row>
    <row r="71" spans="3:18" x14ac:dyDescent="0.25">
      <c r="C71" s="15">
        <f t="shared" si="4"/>
        <v>82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82, _, _, _, _,</v>
      </c>
      <c r="N71" t="s">
        <v>402</v>
      </c>
    </row>
    <row r="72" spans="3:18" x14ac:dyDescent="0.25">
      <c r="C72" s="15">
        <f t="shared" si="4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N72" t="s">
        <v>280</v>
      </c>
    </row>
    <row r="73" spans="3:18" x14ac:dyDescent="0.25">
      <c r="C73" s="15">
        <f t="shared" si="4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N73" t="s">
        <v>280</v>
      </c>
    </row>
    <row r="74" spans="3:18" x14ac:dyDescent="0.25">
      <c r="C74" s="15">
        <f t="shared" si="4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N74" t="s">
        <v>280</v>
      </c>
    </row>
    <row r="75" spans="3:18" x14ac:dyDescent="0.25">
      <c r="C75" s="15">
        <f t="shared" si="4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N75" t="s">
        <v>280</v>
      </c>
    </row>
    <row r="76" spans="3:18" x14ac:dyDescent="0.25">
      <c r="C76" s="15">
        <f t="shared" si="4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N76" t="s">
        <v>280</v>
      </c>
    </row>
    <row r="77" spans="3:18" x14ac:dyDescent="0.25">
      <c r="C77" s="15">
        <f t="shared" si="4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N77" t="s">
        <v>280</v>
      </c>
    </row>
    <row r="78" spans="3:18" x14ac:dyDescent="0.25">
      <c r="C78" s="15">
        <f t="shared" si="4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N78" t="s">
        <v>280</v>
      </c>
    </row>
    <row r="79" spans="3:18" x14ac:dyDescent="0.25">
      <c r="C79" s="15">
        <f t="shared" si="4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N79" t="s">
        <v>280</v>
      </c>
    </row>
    <row r="80" spans="3:18" x14ac:dyDescent="0.25">
      <c r="C80" s="15">
        <f t="shared" si="4"/>
        <v>0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0, _, _, _, _,</v>
      </c>
      <c r="N80" t="s">
        <v>280</v>
      </c>
    </row>
    <row r="81" spans="1:33" x14ac:dyDescent="0.25">
      <c r="C81" s="15">
        <f t="shared" si="4"/>
        <v>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0, _, _, _, _,</v>
      </c>
      <c r="N81" t="s">
        <v>280</v>
      </c>
    </row>
    <row r="82" spans="1:33" x14ac:dyDescent="0.25">
      <c r="C82" s="15">
        <f t="shared" si="4"/>
        <v>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0, _, _, _, _,</v>
      </c>
      <c r="N82" t="s">
        <v>280</v>
      </c>
    </row>
    <row r="83" spans="1:33" x14ac:dyDescent="0.25">
      <c r="C83" s="15">
        <f t="shared" si="4"/>
        <v>0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0, _, _, _, _,</v>
      </c>
      <c r="N83" t="s">
        <v>280</v>
      </c>
    </row>
    <row r="84" spans="1:33" x14ac:dyDescent="0.25">
      <c r="C84" s="15">
        <f t="shared" si="4"/>
        <v>0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0, _, _, _, _,</v>
      </c>
      <c r="N84" t="s">
        <v>280</v>
      </c>
    </row>
    <row r="85" spans="1:33" x14ac:dyDescent="0.25">
      <c r="C85" s="15">
        <f t="shared" si="4"/>
        <v>0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0, _, _, _, _,</v>
      </c>
      <c r="N85" t="s">
        <v>280</v>
      </c>
    </row>
    <row r="86" spans="1:33" x14ac:dyDescent="0.25">
      <c r="C86" s="15">
        <f t="shared" si="4"/>
        <v>0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0, _, _, _, _,</v>
      </c>
      <c r="N86" t="s">
        <v>280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280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280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280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280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280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280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303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178</v>
      </c>
      <c r="B112">
        <v>0</v>
      </c>
      <c r="C112" s="27">
        <v>0.08</v>
      </c>
      <c r="D112" s="27">
        <v>0.17</v>
      </c>
      <c r="E112" s="27">
        <v>0.61</v>
      </c>
      <c r="F112" s="27">
        <v>0.06</v>
      </c>
      <c r="G112" s="27">
        <v>0.05</v>
      </c>
      <c r="H112" s="27">
        <v>0.01</v>
      </c>
      <c r="I112" s="27">
        <v>0.02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179</v>
      </c>
      <c r="B113">
        <v>0</v>
      </c>
      <c r="C113" s="15">
        <v>0.14000000000000001</v>
      </c>
      <c r="D113" s="15">
        <v>0.2</v>
      </c>
      <c r="E113" s="15">
        <v>0.35</v>
      </c>
      <c r="F113" s="15">
        <v>0.11</v>
      </c>
      <c r="G113" s="15">
        <v>0.06</v>
      </c>
      <c r="H113" s="15">
        <v>0.04</v>
      </c>
      <c r="I113" s="15">
        <v>0.08</v>
      </c>
      <c r="J113" s="15">
        <v>0.01</v>
      </c>
      <c r="K113" s="15">
        <v>0.01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0.99999999999999989</v>
      </c>
    </row>
    <row r="114" spans="1:33" x14ac:dyDescent="0.25">
      <c r="A114" t="s">
        <v>180</v>
      </c>
      <c r="B114">
        <v>0</v>
      </c>
      <c r="C114" s="29">
        <v>0.2</v>
      </c>
      <c r="D114" s="29">
        <v>0.23</v>
      </c>
      <c r="E114" s="29">
        <v>0.09</v>
      </c>
      <c r="F114" s="29">
        <v>0.16</v>
      </c>
      <c r="G114" s="29">
        <v>7.0000000000000007E-2</v>
      </c>
      <c r="H114" s="29">
        <v>0.06</v>
      </c>
      <c r="I114" s="29">
        <v>0.14000000000000001</v>
      </c>
      <c r="J114" s="29">
        <v>0.01</v>
      </c>
      <c r="K114" s="29">
        <v>0.03</v>
      </c>
      <c r="L114" s="29">
        <v>0.01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181</v>
      </c>
      <c r="B115">
        <v>0</v>
      </c>
      <c r="C115" s="15">
        <v>0.14000000000000001</v>
      </c>
      <c r="D115" s="15">
        <v>0.2</v>
      </c>
      <c r="E115" s="15">
        <v>0.35</v>
      </c>
      <c r="F115" s="15">
        <v>0.11</v>
      </c>
      <c r="G115" s="15">
        <v>0.06</v>
      </c>
      <c r="H115" s="15">
        <v>0.04</v>
      </c>
      <c r="I115" s="15">
        <v>0.08</v>
      </c>
      <c r="J115" s="15">
        <v>0.01</v>
      </c>
      <c r="K115" s="15">
        <v>0.01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0.99999999999999989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100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22551558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0.02</v>
      </c>
      <c r="C34" s="9">
        <f t="shared" si="0"/>
        <v>451031.16000000003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451031.16000000003</v>
      </c>
      <c r="R34" s="7" t="s">
        <v>154</v>
      </c>
    </row>
    <row r="35" spans="1:18" ht="15.75" thickBot="1" x14ac:dyDescent="0.3">
      <c r="A35">
        <v>2</v>
      </c>
      <c r="B35" s="27">
        <v>0.04</v>
      </c>
      <c r="C35" s="9">
        <f t="shared" si="0"/>
        <v>902062.32000000007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902062.32000000007</v>
      </c>
      <c r="R35" s="7" t="s">
        <v>155</v>
      </c>
    </row>
    <row r="36" spans="1:18" ht="15.75" thickBot="1" x14ac:dyDescent="0.3">
      <c r="A36">
        <v>3</v>
      </c>
      <c r="B36" s="27">
        <v>7.0000000000000007E-2</v>
      </c>
      <c r="C36" s="9">
        <f t="shared" si="0"/>
        <v>1578609.06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1578609.06</v>
      </c>
    </row>
    <row r="37" spans="1:18" ht="15.75" thickBot="1" x14ac:dyDescent="0.3">
      <c r="A37">
        <v>4</v>
      </c>
      <c r="B37" s="27">
        <v>0.08</v>
      </c>
      <c r="C37" s="9">
        <f t="shared" si="0"/>
        <v>1804124.6400000001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1804124.6400000001</v>
      </c>
    </row>
    <row r="38" spans="1:18" ht="15.75" thickBot="1" x14ac:dyDescent="0.3">
      <c r="A38">
        <v>5</v>
      </c>
      <c r="B38" s="27">
        <v>0.09</v>
      </c>
      <c r="C38" s="9">
        <f t="shared" si="0"/>
        <v>2029640.22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2029640.22</v>
      </c>
    </row>
    <row r="39" spans="1:18" ht="15.75" thickBot="1" x14ac:dyDescent="0.3">
      <c r="A39">
        <v>6</v>
      </c>
      <c r="B39" s="27">
        <v>0.11</v>
      </c>
      <c r="C39" s="9">
        <f t="shared" si="0"/>
        <v>2480671.38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2480671.38</v>
      </c>
    </row>
    <row r="40" spans="1:18" ht="15.75" thickBot="1" x14ac:dyDescent="0.3">
      <c r="A40">
        <v>7</v>
      </c>
      <c r="B40" s="27">
        <v>0.03</v>
      </c>
      <c r="C40" s="9">
        <f t="shared" si="0"/>
        <v>676546.74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676546.74</v>
      </c>
    </row>
    <row r="41" spans="1:18" ht="15.75" thickBot="1" x14ac:dyDescent="0.3">
      <c r="A41" s="1">
        <v>8</v>
      </c>
      <c r="B41" s="27">
        <v>0.03</v>
      </c>
      <c r="C41" s="9">
        <f t="shared" si="0"/>
        <v>676546.74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676546.74</v>
      </c>
    </row>
    <row r="42" spans="1:18" ht="15.75" thickBot="1" x14ac:dyDescent="0.3">
      <c r="A42">
        <v>9</v>
      </c>
      <c r="B42" s="27">
        <v>0.06</v>
      </c>
      <c r="C42" s="9">
        <f t="shared" si="0"/>
        <v>1353093.48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1353093.48</v>
      </c>
    </row>
    <row r="43" spans="1:18" ht="15.75" thickBot="1" x14ac:dyDescent="0.3">
      <c r="A43" s="1">
        <v>10</v>
      </c>
      <c r="B43" s="27">
        <v>0.05</v>
      </c>
      <c r="C43" s="9">
        <f t="shared" si="0"/>
        <v>1127577.9000000001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1127577.9000000001</v>
      </c>
    </row>
    <row r="44" spans="1:18" ht="15.75" thickBot="1" x14ac:dyDescent="0.3">
      <c r="A44" s="1">
        <v>11</v>
      </c>
      <c r="B44" s="27">
        <v>7.0000000000000007E-2</v>
      </c>
      <c r="C44" s="9">
        <f t="shared" si="0"/>
        <v>1578609.06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1578609.06</v>
      </c>
    </row>
    <row r="45" spans="1:18" ht="15.75" thickBot="1" x14ac:dyDescent="0.3">
      <c r="A45" s="1">
        <v>12</v>
      </c>
      <c r="B45" s="33">
        <v>0.04</v>
      </c>
      <c r="C45" s="9">
        <f t="shared" si="0"/>
        <v>902062.32000000007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902062.32000000007</v>
      </c>
    </row>
    <row r="46" spans="1:18" ht="15.75" thickBot="1" x14ac:dyDescent="0.3">
      <c r="A46" s="1">
        <v>13</v>
      </c>
      <c r="B46" s="27">
        <v>0.02</v>
      </c>
      <c r="C46" s="9">
        <f t="shared" si="0"/>
        <v>451031.16000000003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451031.16000000003</v>
      </c>
    </row>
    <row r="47" spans="1:18" ht="15.75" thickBot="1" x14ac:dyDescent="0.3">
      <c r="A47">
        <v>14</v>
      </c>
      <c r="B47" s="27">
        <v>7.0000000000000007E-2</v>
      </c>
      <c r="C47" s="9">
        <f t="shared" si="0"/>
        <v>1578609.06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1578609.06</v>
      </c>
    </row>
    <row r="48" spans="1:18" ht="15.75" thickBot="1" x14ac:dyDescent="0.3">
      <c r="A48">
        <v>15</v>
      </c>
      <c r="B48" s="27">
        <v>0.02</v>
      </c>
      <c r="C48" s="9">
        <f t="shared" si="0"/>
        <v>451031.16000000003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451031.16000000003</v>
      </c>
    </row>
    <row r="49" spans="1:18" ht="15.75" thickBot="1" x14ac:dyDescent="0.3">
      <c r="A49" s="1">
        <v>16</v>
      </c>
      <c r="B49" s="27">
        <v>0.06</v>
      </c>
      <c r="C49" s="9">
        <f t="shared" si="0"/>
        <v>1353093.48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1353093.48</v>
      </c>
    </row>
    <row r="50" spans="1:18" ht="15.75" thickBot="1" x14ac:dyDescent="0.3">
      <c r="A50" s="1">
        <v>17</v>
      </c>
      <c r="B50" s="27">
        <v>0.02</v>
      </c>
      <c r="C50" s="9">
        <f t="shared" si="0"/>
        <v>451031.16000000003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451031.16000000003</v>
      </c>
    </row>
    <row r="51" spans="1:18" ht="15.75" thickBot="1" x14ac:dyDescent="0.3">
      <c r="A51" s="1">
        <v>18</v>
      </c>
      <c r="B51" s="27">
        <v>0.02</v>
      </c>
      <c r="C51" s="9">
        <f t="shared" si="0"/>
        <v>451031.16000000003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451031.16000000003</v>
      </c>
    </row>
    <row r="52" spans="1:18" ht="15.75" thickBot="1" x14ac:dyDescent="0.3">
      <c r="A52" s="1">
        <v>19</v>
      </c>
      <c r="B52" s="27">
        <v>0.03</v>
      </c>
      <c r="C52" s="9">
        <f t="shared" si="0"/>
        <v>676546.74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676546.74</v>
      </c>
    </row>
    <row r="53" spans="1:18" ht="15.75" thickBot="1" x14ac:dyDescent="0.3">
      <c r="A53" s="1">
        <v>20</v>
      </c>
      <c r="B53" s="27">
        <v>0.04</v>
      </c>
      <c r="C53" s="9">
        <f t="shared" si="0"/>
        <v>902062.32000000007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902062.32000000007</v>
      </c>
    </row>
    <row r="54" spans="1:18" ht="15.75" thickBot="1" x14ac:dyDescent="0.3">
      <c r="A54" s="1">
        <v>21</v>
      </c>
      <c r="B54" s="27">
        <v>0.02</v>
      </c>
      <c r="C54" s="9">
        <f t="shared" si="0"/>
        <v>451031.16000000003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451031.16000000003</v>
      </c>
    </row>
    <row r="55" spans="1:18" ht="15.75" thickBot="1" x14ac:dyDescent="0.3">
      <c r="A55" s="1">
        <v>22</v>
      </c>
      <c r="B55" s="27">
        <v>0.01</v>
      </c>
      <c r="C55" s="9">
        <f t="shared" si="0"/>
        <v>225515.58000000002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225515.58000000002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369</v>
      </c>
      <c r="R63" t="s">
        <v>370</v>
      </c>
    </row>
    <row r="64" spans="1:18" x14ac:dyDescent="0.25">
      <c r="A64" t="s">
        <v>363</v>
      </c>
      <c r="B64">
        <f>SUM(B33:B62)</f>
        <v>1.0000000000000004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280</v>
      </c>
      <c r="Q64" s="30" t="s">
        <v>371</v>
      </c>
      <c r="R64" s="7" t="s">
        <v>364</v>
      </c>
    </row>
    <row r="65" spans="3:18" x14ac:dyDescent="0.25">
      <c r="C65" s="15">
        <f t="shared" ref="C65:C93" si="4">ROUND(C34*0.6376282^9,0)</f>
        <v>7858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7858, _, _, _, _,</v>
      </c>
      <c r="N65" t="s">
        <v>377</v>
      </c>
      <c r="Q65" s="7" t="s">
        <v>372</v>
      </c>
      <c r="R65" s="7" t="s">
        <v>365</v>
      </c>
    </row>
    <row r="66" spans="3:18" x14ac:dyDescent="0.25">
      <c r="C66" s="15">
        <f t="shared" si="4"/>
        <v>15716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15716, _, _, _, _,</v>
      </c>
      <c r="N66" t="s">
        <v>378</v>
      </c>
      <c r="Q66" s="7" t="s">
        <v>373</v>
      </c>
      <c r="R66" s="7" t="s">
        <v>366</v>
      </c>
    </row>
    <row r="67" spans="3:18" x14ac:dyDescent="0.25">
      <c r="C67" s="15">
        <f t="shared" si="4"/>
        <v>27503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27503, _, _, _, _,</v>
      </c>
      <c r="N67" t="s">
        <v>388</v>
      </c>
      <c r="Q67" s="7" t="s">
        <v>374</v>
      </c>
      <c r="R67" s="7" t="s">
        <v>367</v>
      </c>
    </row>
    <row r="68" spans="3:18" x14ac:dyDescent="0.25">
      <c r="C68" s="15">
        <f t="shared" si="4"/>
        <v>31432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31432, _, _, _, _,</v>
      </c>
      <c r="N68" t="s">
        <v>389</v>
      </c>
      <c r="Q68" s="7"/>
      <c r="R68" s="7"/>
    </row>
    <row r="69" spans="3:18" x14ac:dyDescent="0.25">
      <c r="C69" s="15">
        <f t="shared" si="4"/>
        <v>35361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35361, _, _, _, _,</v>
      </c>
      <c r="N69" t="s">
        <v>390</v>
      </c>
      <c r="Q69" s="7" t="s">
        <v>375</v>
      </c>
      <c r="R69" s="7" t="s">
        <v>368</v>
      </c>
    </row>
    <row r="70" spans="3:18" x14ac:dyDescent="0.25">
      <c r="C70" s="15">
        <f t="shared" si="4"/>
        <v>43219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43219, _, _, _, _,</v>
      </c>
      <c r="N70" t="s">
        <v>391</v>
      </c>
      <c r="Q70" s="7"/>
      <c r="R70" s="7"/>
    </row>
    <row r="71" spans="3:18" x14ac:dyDescent="0.25">
      <c r="C71" s="15">
        <f t="shared" si="4"/>
        <v>11787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11787, _, _, _, _,</v>
      </c>
      <c r="N71" t="s">
        <v>392</v>
      </c>
    </row>
    <row r="72" spans="3:18" x14ac:dyDescent="0.25">
      <c r="C72" s="15">
        <f t="shared" si="4"/>
        <v>11787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11787, _, _, _, _,</v>
      </c>
      <c r="N72" t="s">
        <v>392</v>
      </c>
    </row>
    <row r="73" spans="3:18" x14ac:dyDescent="0.25">
      <c r="C73" s="15">
        <f t="shared" si="4"/>
        <v>23574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23574, _, _, _, _,</v>
      </c>
      <c r="N73" t="s">
        <v>393</v>
      </c>
    </row>
    <row r="74" spans="3:18" x14ac:dyDescent="0.25">
      <c r="C74" s="15">
        <f t="shared" si="4"/>
        <v>19645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19645, _, _, _, _,</v>
      </c>
      <c r="N74" t="s">
        <v>394</v>
      </c>
    </row>
    <row r="75" spans="3:18" x14ac:dyDescent="0.25">
      <c r="C75" s="15">
        <f t="shared" si="4"/>
        <v>27503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27503, _, _, _, _,</v>
      </c>
      <c r="N75" t="s">
        <v>388</v>
      </c>
    </row>
    <row r="76" spans="3:18" x14ac:dyDescent="0.25">
      <c r="C76" s="15">
        <f t="shared" si="4"/>
        <v>15716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15716, _, _, _, _,</v>
      </c>
      <c r="N76" t="s">
        <v>378</v>
      </c>
    </row>
    <row r="77" spans="3:18" x14ac:dyDescent="0.25">
      <c r="C77" s="15">
        <f t="shared" si="4"/>
        <v>7858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7858, _, _, _, _,</v>
      </c>
      <c r="N77" t="s">
        <v>377</v>
      </c>
    </row>
    <row r="78" spans="3:18" x14ac:dyDescent="0.25">
      <c r="C78" s="15">
        <f t="shared" si="4"/>
        <v>27503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27503, _, _, _, _,</v>
      </c>
      <c r="N78" t="s">
        <v>388</v>
      </c>
    </row>
    <row r="79" spans="3:18" x14ac:dyDescent="0.25">
      <c r="C79" s="15">
        <f t="shared" si="4"/>
        <v>7858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7858, _, _, _, _,</v>
      </c>
      <c r="N79" t="s">
        <v>377</v>
      </c>
    </row>
    <row r="80" spans="3:18" x14ac:dyDescent="0.25">
      <c r="C80" s="15">
        <f t="shared" si="4"/>
        <v>23574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23574, _, _, _, _,</v>
      </c>
      <c r="N80" t="s">
        <v>393</v>
      </c>
    </row>
    <row r="81" spans="1:33" x14ac:dyDescent="0.25">
      <c r="C81" s="15">
        <f t="shared" si="4"/>
        <v>7858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7858, _, _, _, _,</v>
      </c>
      <c r="N81" t="s">
        <v>377</v>
      </c>
    </row>
    <row r="82" spans="1:33" x14ac:dyDescent="0.25">
      <c r="C82" s="15">
        <f t="shared" si="4"/>
        <v>7858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7858, _, _, _, _,</v>
      </c>
      <c r="N82" t="s">
        <v>377</v>
      </c>
    </row>
    <row r="83" spans="1:33" x14ac:dyDescent="0.25">
      <c r="C83" s="15">
        <f t="shared" si="4"/>
        <v>11787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11787, _, _, _, _,</v>
      </c>
      <c r="N83" t="s">
        <v>392</v>
      </c>
    </row>
    <row r="84" spans="1:33" x14ac:dyDescent="0.25">
      <c r="C84" s="15">
        <f t="shared" si="4"/>
        <v>15716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15716, _, _, _, _,</v>
      </c>
      <c r="N84" t="s">
        <v>378</v>
      </c>
    </row>
    <row r="85" spans="1:33" x14ac:dyDescent="0.25">
      <c r="C85" s="15">
        <f t="shared" si="4"/>
        <v>7858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7858, _, _, _, _,</v>
      </c>
      <c r="N85" t="s">
        <v>377</v>
      </c>
    </row>
    <row r="86" spans="1:33" x14ac:dyDescent="0.25">
      <c r="C86" s="15">
        <f t="shared" si="4"/>
        <v>3929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3929, _, _, _, _,</v>
      </c>
      <c r="N86" t="s">
        <v>376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280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280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280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280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280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280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303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178</v>
      </c>
      <c r="B112">
        <v>0</v>
      </c>
      <c r="C112" s="27">
        <v>0.02</v>
      </c>
      <c r="D112" s="27">
        <v>0.04</v>
      </c>
      <c r="E112" s="27">
        <v>7.0000000000000007E-2</v>
      </c>
      <c r="F112" s="27">
        <v>0.08</v>
      </c>
      <c r="G112" s="27">
        <v>0.09</v>
      </c>
      <c r="H112" s="27">
        <v>0.11</v>
      </c>
      <c r="I112" s="27">
        <v>0.03</v>
      </c>
      <c r="J112" s="27">
        <v>0.03</v>
      </c>
      <c r="K112" s="27">
        <v>0.06</v>
      </c>
      <c r="L112" s="27">
        <v>0.05</v>
      </c>
      <c r="M112" s="27">
        <v>7.0000000000000007E-2</v>
      </c>
      <c r="N112" s="33">
        <v>0.04</v>
      </c>
      <c r="O112" s="27">
        <v>0.02</v>
      </c>
      <c r="P112" s="27">
        <v>7.0000000000000007E-2</v>
      </c>
      <c r="Q112" s="27">
        <v>0.02</v>
      </c>
      <c r="R112" s="27">
        <v>0.06</v>
      </c>
      <c r="S112" s="27">
        <v>0.02</v>
      </c>
      <c r="T112" s="27">
        <v>0.02</v>
      </c>
      <c r="U112" s="27">
        <v>0.03</v>
      </c>
      <c r="V112" s="27">
        <v>0.04</v>
      </c>
      <c r="W112" s="27">
        <v>0.02</v>
      </c>
      <c r="X112" s="27">
        <v>0.01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1.0000000000000004</v>
      </c>
    </row>
    <row r="113" spans="1:33" x14ac:dyDescent="0.25">
      <c r="A113" t="s">
        <v>179</v>
      </c>
      <c r="B113">
        <v>0</v>
      </c>
      <c r="C113" s="15">
        <v>0.01</v>
      </c>
      <c r="D113" s="15">
        <v>0.02</v>
      </c>
      <c r="E113" s="15">
        <v>0.04</v>
      </c>
      <c r="F113" s="15">
        <v>0.05</v>
      </c>
      <c r="G113" s="15">
        <v>0.06</v>
      </c>
      <c r="H113" s="15">
        <v>0.09</v>
      </c>
      <c r="I113" s="15">
        <v>0.04</v>
      </c>
      <c r="J113" s="15">
        <v>0.04</v>
      </c>
      <c r="K113" s="15">
        <v>0.06</v>
      </c>
      <c r="L113" s="15">
        <v>0.06</v>
      </c>
      <c r="M113" s="15">
        <v>7.0000000000000007E-2</v>
      </c>
      <c r="N113" s="34">
        <v>0.09</v>
      </c>
      <c r="O113" s="15">
        <v>0.04</v>
      </c>
      <c r="P113" s="15">
        <v>0.09</v>
      </c>
      <c r="Q113" s="15">
        <v>0.04</v>
      </c>
      <c r="R113" s="15">
        <v>0.06</v>
      </c>
      <c r="S113" s="15">
        <v>0.02</v>
      </c>
      <c r="T113" s="15">
        <v>0.02</v>
      </c>
      <c r="U113" s="15">
        <v>0.03</v>
      </c>
      <c r="V113" s="15">
        <v>0.04</v>
      </c>
      <c r="W113" s="15">
        <v>0.02</v>
      </c>
      <c r="X113" s="15">
        <v>0.01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1.0000000000000002</v>
      </c>
    </row>
    <row r="114" spans="1:33" x14ac:dyDescent="0.25">
      <c r="A114" t="s">
        <v>180</v>
      </c>
      <c r="B114">
        <v>0</v>
      </c>
      <c r="C114" s="29">
        <v>0</v>
      </c>
      <c r="D114" s="29">
        <v>0.01</v>
      </c>
      <c r="E114" s="29">
        <v>0.02</v>
      </c>
      <c r="F114" s="29">
        <v>0.02</v>
      </c>
      <c r="G114" s="29">
        <v>0.05</v>
      </c>
      <c r="H114" s="29">
        <v>0.08</v>
      </c>
      <c r="I114" s="29">
        <v>0.04</v>
      </c>
      <c r="J114" s="29">
        <v>0.05</v>
      </c>
      <c r="K114" s="29">
        <v>0.06</v>
      </c>
      <c r="L114" s="29">
        <v>7.0000000000000007E-2</v>
      </c>
      <c r="M114" s="29">
        <v>0.06</v>
      </c>
      <c r="N114" s="29">
        <v>0.1</v>
      </c>
      <c r="O114" s="29">
        <v>0.06</v>
      </c>
      <c r="P114" s="29">
        <v>0.1</v>
      </c>
      <c r="Q114" s="29">
        <v>0.06</v>
      </c>
      <c r="R114" s="29">
        <v>0.06</v>
      </c>
      <c r="S114" s="29">
        <v>0.03</v>
      </c>
      <c r="T114" s="29">
        <v>0.03</v>
      </c>
      <c r="U114" s="29">
        <v>0.03</v>
      </c>
      <c r="V114" s="29">
        <v>0.04</v>
      </c>
      <c r="W114" s="29">
        <v>0.02</v>
      </c>
      <c r="X114" s="29">
        <v>0.01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1.0000000000000002</v>
      </c>
    </row>
    <row r="115" spans="1:33" x14ac:dyDescent="0.25">
      <c r="A115" t="s">
        <v>181</v>
      </c>
      <c r="B115">
        <v>0</v>
      </c>
      <c r="C115" s="15">
        <v>0.01</v>
      </c>
      <c r="D115" s="15">
        <v>0.02</v>
      </c>
      <c r="E115" s="15">
        <v>0.04</v>
      </c>
      <c r="F115" s="15">
        <v>0.05</v>
      </c>
      <c r="G115" s="15">
        <v>0.06</v>
      </c>
      <c r="H115" s="15">
        <v>0.09</v>
      </c>
      <c r="I115" s="15">
        <v>0.04</v>
      </c>
      <c r="J115" s="15">
        <v>0.04</v>
      </c>
      <c r="K115" s="15">
        <v>0.06</v>
      </c>
      <c r="L115" s="15">
        <v>0.06</v>
      </c>
      <c r="M115" s="15">
        <v>7.0000000000000007E-2</v>
      </c>
      <c r="N115" s="34">
        <v>0.09</v>
      </c>
      <c r="O115" s="15">
        <v>0.04</v>
      </c>
      <c r="P115" s="15">
        <v>0.09</v>
      </c>
      <c r="Q115" s="15">
        <v>0.04</v>
      </c>
      <c r="R115" s="15">
        <v>0.06</v>
      </c>
      <c r="S115" s="15">
        <v>0.02</v>
      </c>
      <c r="T115" s="15">
        <v>0.02</v>
      </c>
      <c r="U115" s="15">
        <v>0.03</v>
      </c>
      <c r="V115" s="15">
        <v>0.04</v>
      </c>
      <c r="W115" s="15">
        <v>0.02</v>
      </c>
      <c r="X115" s="15">
        <v>0.01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91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14379029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</v>
      </c>
      <c r="C35" s="9">
        <f t="shared" si="0"/>
        <v>0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33">
        <v>0</v>
      </c>
      <c r="C39" s="9">
        <f t="shared" si="0"/>
        <v>0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0.01</v>
      </c>
      <c r="C40" s="9">
        <f t="shared" si="0"/>
        <v>143790.29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143790.29</v>
      </c>
    </row>
    <row r="41" spans="1:18" ht="15.75" thickBot="1" x14ac:dyDescent="0.3">
      <c r="A41" s="1">
        <v>8</v>
      </c>
      <c r="B41" s="27">
        <v>0.08</v>
      </c>
      <c r="C41" s="9">
        <f t="shared" si="0"/>
        <v>1150322.32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1150322.32</v>
      </c>
    </row>
    <row r="42" spans="1:18" ht="15.75" thickBot="1" x14ac:dyDescent="0.3">
      <c r="A42">
        <v>9</v>
      </c>
      <c r="B42" s="27">
        <v>0.02</v>
      </c>
      <c r="C42" s="9">
        <f t="shared" si="0"/>
        <v>287580.58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287580.58</v>
      </c>
    </row>
    <row r="43" spans="1:18" ht="15.75" thickBot="1" x14ac:dyDescent="0.3">
      <c r="A43" s="1">
        <v>10</v>
      </c>
      <c r="B43" s="27">
        <v>0.06</v>
      </c>
      <c r="C43" s="9">
        <f t="shared" si="0"/>
        <v>862741.74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862741.74</v>
      </c>
    </row>
    <row r="44" spans="1:18" ht="15.75" thickBot="1" x14ac:dyDescent="0.3">
      <c r="A44" s="1">
        <v>11</v>
      </c>
      <c r="B44" s="27">
        <v>0.1</v>
      </c>
      <c r="C44" s="9">
        <f t="shared" si="0"/>
        <v>1437902.9000000001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1437902.9000000001</v>
      </c>
    </row>
    <row r="45" spans="1:18" ht="15.75" thickBot="1" x14ac:dyDescent="0.3">
      <c r="A45" s="1">
        <v>12</v>
      </c>
      <c r="B45" s="27">
        <v>0.14000000000000001</v>
      </c>
      <c r="C45" s="9">
        <f t="shared" si="0"/>
        <v>2013064.0600000003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2013064.0600000003</v>
      </c>
    </row>
    <row r="46" spans="1:18" ht="15.75" thickBot="1" x14ac:dyDescent="0.3">
      <c r="A46" s="1">
        <v>13</v>
      </c>
      <c r="B46" s="27">
        <v>7.0000000000000007E-2</v>
      </c>
      <c r="C46" s="9">
        <f t="shared" si="0"/>
        <v>1006532.0300000001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1006532.0300000001</v>
      </c>
    </row>
    <row r="47" spans="1:18" ht="15.75" thickBot="1" x14ac:dyDescent="0.3">
      <c r="A47">
        <v>14</v>
      </c>
      <c r="B47" s="27">
        <v>0.02</v>
      </c>
      <c r="C47" s="9">
        <f t="shared" si="0"/>
        <v>287580.58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287580.58</v>
      </c>
    </row>
    <row r="48" spans="1:18" ht="15.75" thickBot="1" x14ac:dyDescent="0.3">
      <c r="A48">
        <v>15</v>
      </c>
      <c r="B48" s="27">
        <v>0.08</v>
      </c>
      <c r="C48" s="9">
        <f t="shared" si="0"/>
        <v>1150322.32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1150322.32</v>
      </c>
    </row>
    <row r="49" spans="1:18" ht="15.75" thickBot="1" x14ac:dyDescent="0.3">
      <c r="A49" s="1">
        <v>16</v>
      </c>
      <c r="B49" s="27">
        <v>0.09</v>
      </c>
      <c r="C49" s="9">
        <f t="shared" si="0"/>
        <v>1294112.6099999999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1294112.6099999999</v>
      </c>
    </row>
    <row r="50" spans="1:18" ht="15.75" thickBot="1" x14ac:dyDescent="0.3">
      <c r="A50" s="1">
        <v>17</v>
      </c>
      <c r="B50" s="27">
        <v>0.02</v>
      </c>
      <c r="C50" s="9">
        <f t="shared" si="0"/>
        <v>287580.58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287580.58</v>
      </c>
    </row>
    <row r="51" spans="1:18" ht="15.75" thickBot="1" x14ac:dyDescent="0.3">
      <c r="A51" s="1">
        <v>18</v>
      </c>
      <c r="B51" s="27">
        <v>0.02</v>
      </c>
      <c r="C51" s="9">
        <f t="shared" si="0"/>
        <v>287580.58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287580.58</v>
      </c>
    </row>
    <row r="52" spans="1:18" ht="15.75" thickBot="1" x14ac:dyDescent="0.3">
      <c r="A52" s="1">
        <v>19</v>
      </c>
      <c r="B52" s="27">
        <v>7.0000000000000007E-2</v>
      </c>
      <c r="C52" s="9">
        <f t="shared" si="0"/>
        <v>1006532.0300000001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1006532.0300000001</v>
      </c>
    </row>
    <row r="53" spans="1:18" ht="15.75" thickBot="1" x14ac:dyDescent="0.3">
      <c r="A53" s="1">
        <v>20</v>
      </c>
      <c r="B53" s="27">
        <v>0.09</v>
      </c>
      <c r="C53" s="9">
        <f t="shared" si="0"/>
        <v>1294112.6099999999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1294112.6099999999</v>
      </c>
    </row>
    <row r="54" spans="1:18" ht="15.75" thickBot="1" x14ac:dyDescent="0.3">
      <c r="A54" s="1">
        <v>21</v>
      </c>
      <c r="B54" s="27">
        <v>0.09</v>
      </c>
      <c r="C54" s="9">
        <f t="shared" si="0"/>
        <v>1294112.6099999999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1294112.6099999999</v>
      </c>
    </row>
    <row r="55" spans="1:18" ht="15.75" thickBot="1" x14ac:dyDescent="0.3">
      <c r="A55" s="1">
        <v>22</v>
      </c>
      <c r="B55" s="27">
        <v>0.04</v>
      </c>
      <c r="C55" s="9">
        <f t="shared" si="0"/>
        <v>575161.16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575161.16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369</v>
      </c>
      <c r="R63" t="s">
        <v>370</v>
      </c>
    </row>
    <row r="64" spans="1:18" x14ac:dyDescent="0.25">
      <c r="A64" t="s">
        <v>363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280</v>
      </c>
      <c r="Q64" s="30" t="s">
        <v>371</v>
      </c>
      <c r="R64" s="7" t="s">
        <v>364</v>
      </c>
    </row>
    <row r="65" spans="3:18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280</v>
      </c>
      <c r="Q65" s="7" t="s">
        <v>372</v>
      </c>
      <c r="R65" s="7" t="s">
        <v>365</v>
      </c>
    </row>
    <row r="66" spans="3:18" x14ac:dyDescent="0.25">
      <c r="C66" s="15">
        <f t="shared" si="4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N66" t="s">
        <v>280</v>
      </c>
      <c r="Q66" s="7" t="s">
        <v>373</v>
      </c>
      <c r="R66" s="7" t="s">
        <v>366</v>
      </c>
    </row>
    <row r="67" spans="3:18" x14ac:dyDescent="0.25">
      <c r="C67" s="15">
        <f t="shared" si="4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N67" t="s">
        <v>280</v>
      </c>
      <c r="Q67" s="7" t="s">
        <v>374</v>
      </c>
      <c r="R67" s="7" t="s">
        <v>367</v>
      </c>
    </row>
    <row r="68" spans="3:18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280</v>
      </c>
      <c r="Q68" s="7"/>
      <c r="R68" s="7"/>
    </row>
    <row r="69" spans="3:18" x14ac:dyDescent="0.25">
      <c r="C69" s="15">
        <f t="shared" si="4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N69" t="s">
        <v>280</v>
      </c>
      <c r="Q69" s="7" t="s">
        <v>375</v>
      </c>
      <c r="R69" s="7" t="s">
        <v>368</v>
      </c>
    </row>
    <row r="70" spans="3:18" x14ac:dyDescent="0.25">
      <c r="C70" s="15">
        <f t="shared" si="4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N70" t="s">
        <v>280</v>
      </c>
      <c r="Q70" s="7"/>
      <c r="R70" s="7"/>
    </row>
    <row r="71" spans="3:18" x14ac:dyDescent="0.25">
      <c r="C71" s="15">
        <f t="shared" si="4"/>
        <v>2505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2505, _, _, _, _,</v>
      </c>
      <c r="N71" t="s">
        <v>379</v>
      </c>
    </row>
    <row r="72" spans="3:18" x14ac:dyDescent="0.25">
      <c r="C72" s="15">
        <f t="shared" si="4"/>
        <v>20041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20041, _, _, _, _,</v>
      </c>
      <c r="N72" t="s">
        <v>380</v>
      </c>
    </row>
    <row r="73" spans="3:18" x14ac:dyDescent="0.25">
      <c r="C73" s="15">
        <f t="shared" si="4"/>
        <v>5010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5010, _, _, _, _,</v>
      </c>
      <c r="N73" t="s">
        <v>381</v>
      </c>
    </row>
    <row r="74" spans="3:18" x14ac:dyDescent="0.25">
      <c r="C74" s="15">
        <f t="shared" si="4"/>
        <v>15031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15031, _, _, _, _,</v>
      </c>
      <c r="N74" t="s">
        <v>382</v>
      </c>
    </row>
    <row r="75" spans="3:18" x14ac:dyDescent="0.25">
      <c r="C75" s="15">
        <f t="shared" si="4"/>
        <v>25052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25052, _, _, _, _,</v>
      </c>
      <c r="N75" t="s">
        <v>383</v>
      </c>
    </row>
    <row r="76" spans="3:18" x14ac:dyDescent="0.25">
      <c r="C76" s="15">
        <f t="shared" si="4"/>
        <v>35072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35072, _, _, _, _,</v>
      </c>
      <c r="N76" t="s">
        <v>384</v>
      </c>
    </row>
    <row r="77" spans="3:18" x14ac:dyDescent="0.25">
      <c r="C77" s="15">
        <f t="shared" si="4"/>
        <v>17536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17536, _, _, _, _,</v>
      </c>
      <c r="N77" t="s">
        <v>385</v>
      </c>
    </row>
    <row r="78" spans="3:18" x14ac:dyDescent="0.25">
      <c r="C78" s="15">
        <f t="shared" si="4"/>
        <v>5010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5010, _, _, _, _,</v>
      </c>
      <c r="N78" t="s">
        <v>381</v>
      </c>
    </row>
    <row r="79" spans="3:18" x14ac:dyDescent="0.25">
      <c r="C79" s="15">
        <f t="shared" si="4"/>
        <v>20041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20041, _, _, _, _,</v>
      </c>
      <c r="N79" t="s">
        <v>380</v>
      </c>
    </row>
    <row r="80" spans="3:18" x14ac:dyDescent="0.25">
      <c r="C80" s="15">
        <f t="shared" si="4"/>
        <v>22547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22547, _, _, _, _,</v>
      </c>
      <c r="N80" t="s">
        <v>386</v>
      </c>
    </row>
    <row r="81" spans="1:33" x14ac:dyDescent="0.25">
      <c r="C81" s="15">
        <f t="shared" si="4"/>
        <v>5010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5010, _, _, _, _,</v>
      </c>
      <c r="N81" t="s">
        <v>381</v>
      </c>
    </row>
    <row r="82" spans="1:33" x14ac:dyDescent="0.25">
      <c r="C82" s="15">
        <f t="shared" si="4"/>
        <v>5010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5010, _, _, _, _,</v>
      </c>
      <c r="N82" t="s">
        <v>381</v>
      </c>
    </row>
    <row r="83" spans="1:33" x14ac:dyDescent="0.25">
      <c r="C83" s="15">
        <f t="shared" si="4"/>
        <v>17536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17536, _, _, _, _,</v>
      </c>
      <c r="N83" t="s">
        <v>385</v>
      </c>
    </row>
    <row r="84" spans="1:33" x14ac:dyDescent="0.25">
      <c r="C84" s="15">
        <f t="shared" si="4"/>
        <v>22547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22547, _, _, _, _,</v>
      </c>
      <c r="N84" t="s">
        <v>386</v>
      </c>
    </row>
    <row r="85" spans="1:33" x14ac:dyDescent="0.25">
      <c r="C85" s="15">
        <f t="shared" si="4"/>
        <v>22547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22547, _, _, _, _,</v>
      </c>
      <c r="N85" t="s">
        <v>386</v>
      </c>
    </row>
    <row r="86" spans="1:33" x14ac:dyDescent="0.25">
      <c r="C86" s="15">
        <f t="shared" si="4"/>
        <v>10021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10021, _, _, _, _,</v>
      </c>
      <c r="N86" t="s">
        <v>387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280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280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280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280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280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280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303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178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33">
        <v>0</v>
      </c>
      <c r="I112" s="27">
        <v>0.01</v>
      </c>
      <c r="J112" s="27">
        <v>0.08</v>
      </c>
      <c r="K112" s="27">
        <v>0.02</v>
      </c>
      <c r="L112" s="27">
        <v>0.06</v>
      </c>
      <c r="M112" s="27">
        <v>0.1</v>
      </c>
      <c r="N112" s="27">
        <v>0.14000000000000001</v>
      </c>
      <c r="O112" s="27">
        <v>7.0000000000000007E-2</v>
      </c>
      <c r="P112" s="27">
        <v>0.02</v>
      </c>
      <c r="Q112" s="27">
        <v>0.08</v>
      </c>
      <c r="R112" s="27">
        <v>0.09</v>
      </c>
      <c r="S112" s="27">
        <v>0.02</v>
      </c>
      <c r="T112" s="27">
        <v>0.02</v>
      </c>
      <c r="U112" s="27">
        <v>7.0000000000000007E-2</v>
      </c>
      <c r="V112" s="27">
        <v>0.09</v>
      </c>
      <c r="W112" s="27">
        <v>0.09</v>
      </c>
      <c r="X112" s="27">
        <v>0.04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179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34">
        <v>0</v>
      </c>
      <c r="I113" s="15">
        <v>0.01</v>
      </c>
      <c r="J113" s="15">
        <v>0.08</v>
      </c>
      <c r="K113" s="15">
        <v>0.01</v>
      </c>
      <c r="L113" s="15">
        <v>0.1</v>
      </c>
      <c r="M113" s="15">
        <v>0.12</v>
      </c>
      <c r="N113" s="15">
        <v>0.13</v>
      </c>
      <c r="O113" s="15">
        <v>0.05</v>
      </c>
      <c r="P113" s="15">
        <v>0.01</v>
      </c>
      <c r="Q113" s="15">
        <v>0.06</v>
      </c>
      <c r="R113" s="15">
        <v>0.1</v>
      </c>
      <c r="S113" s="15">
        <v>0.02</v>
      </c>
      <c r="T113" s="15">
        <v>0.02</v>
      </c>
      <c r="U113" s="15">
        <v>0.08</v>
      </c>
      <c r="V113" s="15">
        <v>0.09</v>
      </c>
      <c r="W113" s="15">
        <v>0.08</v>
      </c>
      <c r="X113" s="15">
        <v>0.04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</v>
      </c>
    </row>
    <row r="114" spans="1:33" x14ac:dyDescent="0.25">
      <c r="A114" t="s">
        <v>180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0.01</v>
      </c>
      <c r="J114" s="29">
        <v>0.08</v>
      </c>
      <c r="K114" s="29">
        <v>0</v>
      </c>
      <c r="L114" s="32">
        <v>0.14000000000000001</v>
      </c>
      <c r="M114" s="29">
        <v>0.14000000000000001</v>
      </c>
      <c r="N114" s="29">
        <v>0.12</v>
      </c>
      <c r="O114" s="29">
        <v>0.03</v>
      </c>
      <c r="P114" s="29">
        <v>0</v>
      </c>
      <c r="Q114" s="29">
        <v>0.05</v>
      </c>
      <c r="R114" s="29">
        <v>0.11</v>
      </c>
      <c r="S114" s="29">
        <v>0.02</v>
      </c>
      <c r="T114" s="29">
        <v>0.01</v>
      </c>
      <c r="U114" s="29">
        <v>0.08</v>
      </c>
      <c r="V114" s="29">
        <v>0.1</v>
      </c>
      <c r="W114" s="29">
        <v>0.08</v>
      </c>
      <c r="X114" s="29">
        <v>0.03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181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34">
        <v>0</v>
      </c>
      <c r="I115" s="15">
        <v>0.01</v>
      </c>
      <c r="J115" s="15">
        <v>0.08</v>
      </c>
      <c r="K115" s="15">
        <v>0.01</v>
      </c>
      <c r="L115" s="15">
        <v>0.1</v>
      </c>
      <c r="M115" s="15">
        <v>0.12</v>
      </c>
      <c r="N115" s="15">
        <v>0.13</v>
      </c>
      <c r="O115" s="15">
        <v>0.05</v>
      </c>
      <c r="P115" s="15">
        <v>0.01</v>
      </c>
      <c r="Q115" s="15">
        <v>0.06</v>
      </c>
      <c r="R115" s="15">
        <v>0.1</v>
      </c>
      <c r="S115" s="15">
        <v>0.02</v>
      </c>
      <c r="T115" s="15">
        <v>0.02</v>
      </c>
      <c r="U115" s="15">
        <v>0.08</v>
      </c>
      <c r="V115" s="15">
        <v>0.09</v>
      </c>
      <c r="W115" s="15">
        <v>0.08</v>
      </c>
      <c r="X115" s="15">
        <v>0.04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1" zoomScaleNormal="100" workbookViewId="0">
      <selection activeCell="Q1" sqref="Q1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657828927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4.0635737472226898E-19</v>
      </c>
      <c r="C4" s="9">
        <f t="shared" si="0"/>
        <v>2.673136357920871E-10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2.673136357920871E-10</v>
      </c>
      <c r="R4" s="7" t="s">
        <v>154</v>
      </c>
    </row>
    <row r="5" spans="1:22" ht="15.75" thickBot="1" x14ac:dyDescent="0.3">
      <c r="A5">
        <v>2</v>
      </c>
      <c r="B5" s="27">
        <v>4.7574070747007296E-6</v>
      </c>
      <c r="C5" s="9">
        <f t="shared" si="0"/>
        <v>3129.55999125259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3129.55999125259</v>
      </c>
      <c r="R5" s="7" t="s">
        <v>155</v>
      </c>
    </row>
    <row r="6" spans="1:22" ht="15.75" thickBot="1" x14ac:dyDescent="0.3">
      <c r="A6">
        <v>3</v>
      </c>
      <c r="B6" s="27">
        <v>6.10779420535006E-4</v>
      </c>
      <c r="C6" s="9">
        <f t="shared" si="0"/>
        <v>401788.37084422476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401788.37084422476</v>
      </c>
    </row>
    <row r="7" spans="1:22" ht="15.75" thickBot="1" x14ac:dyDescent="0.3">
      <c r="A7">
        <v>4</v>
      </c>
      <c r="B7" s="27">
        <v>5.9587848384510996E-19</v>
      </c>
      <c r="C7" s="9">
        <f t="shared" si="0"/>
        <v>3.9198610365021554E-10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3.9198610365021554E-10</v>
      </c>
    </row>
    <row r="8" spans="1:22" ht="15.75" thickBot="1" x14ac:dyDescent="0.3">
      <c r="A8">
        <v>5</v>
      </c>
      <c r="B8" s="27">
        <v>1.9327465386864001E-4</v>
      </c>
      <c r="C8" s="9">
        <f t="shared" si="0"/>
        <v>127141.65817070386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127141.65817070386</v>
      </c>
    </row>
    <row r="9" spans="1:22" ht="15.75" thickBot="1" x14ac:dyDescent="0.3">
      <c r="A9">
        <v>6</v>
      </c>
      <c r="B9" s="27">
        <v>8.4494608676092696E-4</v>
      </c>
      <c r="C9" s="9">
        <f t="shared" si="0"/>
        <v>555829.97762678948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555829.97762678948</v>
      </c>
    </row>
    <row r="10" spans="1:22" ht="15.75" thickBot="1" x14ac:dyDescent="0.3">
      <c r="A10">
        <v>7</v>
      </c>
      <c r="B10" s="27">
        <v>1.0529595621068301E-3</v>
      </c>
      <c r="C10" s="9">
        <f t="shared" si="0"/>
        <v>692667.25891512586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692667.25891512586</v>
      </c>
    </row>
    <row r="11" spans="1:22" ht="15.75" thickBot="1" x14ac:dyDescent="0.3">
      <c r="A11" s="1">
        <v>8</v>
      </c>
      <c r="B11" s="27">
        <v>3.9322302507710301E-2</v>
      </c>
      <c r="C11" s="9">
        <f t="shared" si="0"/>
        <v>25867348.065816477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25867348.065816477</v>
      </c>
    </row>
    <row r="12" spans="1:22" ht="15.75" thickBot="1" x14ac:dyDescent="0.3">
      <c r="A12">
        <v>9</v>
      </c>
      <c r="B12" s="27">
        <v>3.4106197082298898E-3</v>
      </c>
      <c r="C12" s="9">
        <f t="shared" si="0"/>
        <v>2243604.3030699217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2243604.3030699217</v>
      </c>
    </row>
    <row r="13" spans="1:22" ht="15.75" thickBot="1" x14ac:dyDescent="0.3">
      <c r="A13" s="1">
        <v>10</v>
      </c>
      <c r="B13" s="27">
        <v>0.12108643550538301</v>
      </c>
      <c r="C13" s="9">
        <f t="shared" si="0"/>
        <v>79654159.94276081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79654159.94276081</v>
      </c>
    </row>
    <row r="14" spans="1:22" ht="15.75" thickBot="1" x14ac:dyDescent="0.3">
      <c r="A14" s="1">
        <v>11</v>
      </c>
      <c r="B14" s="27">
        <v>0.16487172938730599</v>
      </c>
      <c r="C14" s="9">
        <f t="shared" si="0"/>
        <v>108457392.83548586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108457392.83548586</v>
      </c>
    </row>
    <row r="15" spans="1:22" ht="15.75" thickBot="1" x14ac:dyDescent="0.3">
      <c r="A15" s="1">
        <v>12</v>
      </c>
      <c r="B15" s="27">
        <v>5.0828559018557297E-2</v>
      </c>
      <c r="C15" s="9">
        <f t="shared" si="0"/>
        <v>33436496.440133721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33436496.440133721</v>
      </c>
    </row>
    <row r="16" spans="1:22" ht="15.75" thickBot="1" x14ac:dyDescent="0.3">
      <c r="A16" s="1">
        <v>13</v>
      </c>
      <c r="B16" s="27">
        <v>7.2663719896842397E-3</v>
      </c>
      <c r="C16" s="9">
        <f t="shared" si="0"/>
        <v>4780029.6891568387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4780029.6891568387</v>
      </c>
    </row>
    <row r="17" spans="1:21" ht="15.75" thickBot="1" x14ac:dyDescent="0.3">
      <c r="A17">
        <v>14</v>
      </c>
      <c r="B17" s="27">
        <v>1.6727855705572399E-2</v>
      </c>
      <c r="C17" s="9">
        <f t="shared" si="0"/>
        <v>11004067.369807519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11004067.369807519</v>
      </c>
    </row>
    <row r="18" spans="1:21" ht="15.75" thickBot="1" x14ac:dyDescent="0.3">
      <c r="A18">
        <v>15</v>
      </c>
      <c r="B18" s="27">
        <v>2.62303293757872E-2</v>
      </c>
      <c r="C18" s="9">
        <f t="shared" si="0"/>
        <v>17255069.428130675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17255069.428130675</v>
      </c>
    </row>
    <row r="19" spans="1:21" ht="15.75" thickBot="1" x14ac:dyDescent="0.3">
      <c r="A19" s="1">
        <v>16</v>
      </c>
      <c r="B19" s="27">
        <v>0.14523244612429601</v>
      </c>
      <c r="C19" s="9">
        <f t="shared" si="0"/>
        <v>95538104.199530944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95538104.199530944</v>
      </c>
    </row>
    <row r="20" spans="1:21" ht="15.75" thickBot="1" x14ac:dyDescent="0.3">
      <c r="A20" s="1">
        <v>17</v>
      </c>
      <c r="B20" s="27">
        <v>5.1969663420307899E-2</v>
      </c>
      <c r="C20" s="9">
        <f t="shared" si="0"/>
        <v>34187147.924332298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34187147.924332298</v>
      </c>
    </row>
    <row r="21" spans="1:21" ht="15.75" thickBot="1" x14ac:dyDescent="0.3">
      <c r="A21" s="1">
        <v>18</v>
      </c>
      <c r="B21" s="27">
        <v>2.8964419648650399E-2</v>
      </c>
      <c r="C21" s="9">
        <f t="shared" si="0"/>
        <v>19053633.098649409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19053633.098649409</v>
      </c>
    </row>
    <row r="22" spans="1:21" ht="15.75" thickBot="1" x14ac:dyDescent="0.3">
      <c r="A22" s="1">
        <v>19</v>
      </c>
      <c r="B22" s="27">
        <v>0.120603103598678</v>
      </c>
      <c r="C22" s="9">
        <f t="shared" si="0"/>
        <v>79336210.233188182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79336210.233188182</v>
      </c>
    </row>
    <row r="23" spans="1:21" ht="15.75" thickBot="1" x14ac:dyDescent="0.3">
      <c r="A23" s="1">
        <v>20</v>
      </c>
      <c r="B23" s="27">
        <v>0.14566173535912</v>
      </c>
      <c r="C23" s="9">
        <f t="shared" si="0"/>
        <v>95820503.076247871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95820503.076247871</v>
      </c>
    </row>
    <row r="24" spans="1:21" ht="15.75" thickBot="1" x14ac:dyDescent="0.3">
      <c r="A24" s="1">
        <v>21</v>
      </c>
      <c r="B24" s="27">
        <v>4.3516482652202898E-2</v>
      </c>
      <c r="C24" s="9">
        <f t="shared" si="0"/>
        <v>28626401.089912746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28626401.089912746</v>
      </c>
    </row>
    <row r="25" spans="1:21" ht="15.75" thickBot="1" x14ac:dyDescent="0.3">
      <c r="A25" s="1">
        <v>22</v>
      </c>
      <c r="B25" s="27">
        <v>3.1601228868168997E-2</v>
      </c>
      <c r="C25" s="9">
        <f t="shared" si="0"/>
        <v>20788202.478229035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20788202.478229035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1.0000000000000007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3130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3130, _, _, _, _,</v>
      </c>
      <c r="J36" t="str">
        <f t="shared" si="5"/>
        <v xml:space="preserve">  1996, _, _, _, _,</v>
      </c>
      <c r="K36" t="str">
        <f t="shared" si="6"/>
        <v xml:space="preserve">  1273, _, _, _, _,</v>
      </c>
      <c r="L36" t="str">
        <f t="shared" si="7"/>
        <v xml:space="preserve">  811, _, _, _, _,</v>
      </c>
      <c r="M36" t="str">
        <f t="shared" si="8"/>
        <v xml:space="preserve">  517, _, _, _, _,</v>
      </c>
      <c r="N36" t="str">
        <f t="shared" si="9"/>
        <v xml:space="preserve">  330, _, _, _, _,</v>
      </c>
      <c r="O36" t="str">
        <f t="shared" si="10"/>
        <v xml:space="preserve">  210, _, _, _, _,</v>
      </c>
      <c r="P36" t="str">
        <f t="shared" si="11"/>
        <v xml:space="preserve">  134, _, _, _, _,</v>
      </c>
      <c r="Q36" t="str">
        <f t="shared" si="12"/>
        <v xml:space="preserve">  86, _, _, _, _,</v>
      </c>
      <c r="R36" t="str">
        <f t="shared" si="13"/>
        <v xml:space="preserve">  55, _, _, _, _,</v>
      </c>
    </row>
    <row r="37" spans="1:18" x14ac:dyDescent="0.25">
      <c r="C37" s="15">
        <f t="shared" si="4"/>
        <v>401788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401788, _, _, _, _,</v>
      </c>
      <c r="J37" t="str">
        <f t="shared" si="5"/>
        <v xml:space="preserve">  256191, _, _, _, _,</v>
      </c>
      <c r="K37" t="str">
        <f t="shared" si="6"/>
        <v xml:space="preserve">  163355, _, _, _, _,</v>
      </c>
      <c r="L37" t="str">
        <f t="shared" si="7"/>
        <v xml:space="preserve">  104160, _, _, _, _,</v>
      </c>
      <c r="M37" t="str">
        <f t="shared" si="8"/>
        <v xml:space="preserve">  66415, _, _, _, _,</v>
      </c>
      <c r="N37" t="str">
        <f t="shared" si="9"/>
        <v xml:space="preserve">  42348, _, _, _, _,</v>
      </c>
      <c r="O37" t="str">
        <f t="shared" si="10"/>
        <v xml:space="preserve">  27002, _, _, _, _,</v>
      </c>
      <c r="P37" t="str">
        <f t="shared" si="11"/>
        <v xml:space="preserve">  17217, _, _, _, _,</v>
      </c>
      <c r="Q37" t="str">
        <f t="shared" si="12"/>
        <v xml:space="preserve">  10978, _, _, _, _,</v>
      </c>
      <c r="R37" t="str">
        <f t="shared" si="13"/>
        <v xml:space="preserve">  7000,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127142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127142, _, _, _, _,</v>
      </c>
      <c r="J39" t="str">
        <f t="shared" si="5"/>
        <v xml:space="preserve">  81069, _, _, _, _,</v>
      </c>
      <c r="K39" t="str">
        <f t="shared" si="6"/>
        <v xml:space="preserve">  51692, _, _, _, _,</v>
      </c>
      <c r="L39" t="str">
        <f t="shared" si="7"/>
        <v xml:space="preserve">  32960, _, _, _, _,</v>
      </c>
      <c r="M39" t="str">
        <f t="shared" si="8"/>
        <v xml:space="preserve">  21016, _, _, _, _,</v>
      </c>
      <c r="N39" t="str">
        <f t="shared" si="9"/>
        <v xml:space="preserve">  13401, _, _, _, _,</v>
      </c>
      <c r="O39" t="str">
        <f t="shared" si="10"/>
        <v xml:space="preserve">  8545, _, _, _, _,</v>
      </c>
      <c r="P39" t="str">
        <f t="shared" si="11"/>
        <v xml:space="preserve">  5448, _, _, _, _,</v>
      </c>
      <c r="Q39" t="str">
        <f t="shared" si="12"/>
        <v xml:space="preserve">  3474, _, _, _, _,</v>
      </c>
      <c r="R39" t="str">
        <f t="shared" si="13"/>
        <v xml:space="preserve">  2215, _, _, _, _,</v>
      </c>
    </row>
    <row r="40" spans="1:18" x14ac:dyDescent="0.25">
      <c r="C40" s="15">
        <f t="shared" si="4"/>
        <v>555830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555830, _, _, _, _,</v>
      </c>
      <c r="J40" t="str">
        <f t="shared" si="5"/>
        <v xml:space="preserve">  354413, _, _, _, _,</v>
      </c>
      <c r="K40" t="str">
        <f t="shared" si="6"/>
        <v xml:space="preserve">  225984, _, _, _, _,</v>
      </c>
      <c r="L40" t="str">
        <f t="shared" si="7"/>
        <v xml:space="preserve">  144093, _, _, _, _,</v>
      </c>
      <c r="M40" t="str">
        <f t="shared" si="8"/>
        <v xml:space="preserve">  91878, _, _, _, _,</v>
      </c>
      <c r="N40" t="str">
        <f t="shared" si="9"/>
        <v xml:space="preserve">  58584, _, _, _, _,</v>
      </c>
      <c r="O40" t="str">
        <f t="shared" si="10"/>
        <v xml:space="preserve">  37355, _, _, _, _,</v>
      </c>
      <c r="P40" t="str">
        <f t="shared" si="11"/>
        <v xml:space="preserve">  23818, _, _, _, _,</v>
      </c>
      <c r="Q40" t="str">
        <f t="shared" si="12"/>
        <v xml:space="preserve">  15187, _, _, _, _,</v>
      </c>
      <c r="R40" t="str">
        <f t="shared" si="13"/>
        <v xml:space="preserve">  9684, _, _, _, _,</v>
      </c>
    </row>
    <row r="41" spans="1:18" x14ac:dyDescent="0.25">
      <c r="C41" s="15">
        <f t="shared" si="4"/>
        <v>692667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692667, _, _, _, _,</v>
      </c>
      <c r="J41" t="str">
        <f t="shared" si="5"/>
        <v xml:space="preserve">  441664, _, _, _, _,</v>
      </c>
      <c r="K41" t="str">
        <f t="shared" si="6"/>
        <v xml:space="preserve">  281617, _, _, _, _,</v>
      </c>
      <c r="L41" t="str">
        <f t="shared" si="7"/>
        <v xml:space="preserve">  179567, _, _, _, _,</v>
      </c>
      <c r="M41" t="str">
        <f t="shared" si="8"/>
        <v xml:space="preserve">  114497, _, _, _, _,</v>
      </c>
      <c r="N41" t="str">
        <f t="shared" si="9"/>
        <v xml:space="preserve">  73006, _, _, _, _,</v>
      </c>
      <c r="O41" t="str">
        <f t="shared" si="10"/>
        <v xml:space="preserve">  46551, _, _, _, _,</v>
      </c>
      <c r="P41" t="str">
        <f t="shared" si="11"/>
        <v xml:space="preserve">  29682, _, _, _, _,</v>
      </c>
      <c r="Q41" t="str">
        <f t="shared" si="12"/>
        <v xml:space="preserve">  18926, _, _, _, _,</v>
      </c>
      <c r="R41" t="str">
        <f t="shared" si="13"/>
        <v xml:space="preserve">  12068, _, _, _, _,</v>
      </c>
    </row>
    <row r="42" spans="1:18" x14ac:dyDescent="0.25">
      <c r="C42" s="15">
        <f t="shared" si="4"/>
        <v>25867348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25867348, _, _, _, _,</v>
      </c>
      <c r="J42" t="str">
        <f t="shared" si="5"/>
        <v xml:space="preserve">  16493745, _, _, _, _,</v>
      </c>
      <c r="K42" t="str">
        <f t="shared" si="6"/>
        <v xml:space="preserve">  10516874, _, _, _, _,</v>
      </c>
      <c r="L42" t="str">
        <f t="shared" si="7"/>
        <v xml:space="preserve">  6705853, _, _, _, _,</v>
      </c>
      <c r="M42" t="str">
        <f t="shared" si="8"/>
        <v xml:space="preserve">  4275840, _, _, _, _,</v>
      </c>
      <c r="N42" t="str">
        <f t="shared" si="9"/>
        <v xml:space="preserve">  2726395, _, _, _, _,</v>
      </c>
      <c r="O42" t="str">
        <f t="shared" si="10"/>
        <v xml:space="preserve">  1738426, _, _, _, _,</v>
      </c>
      <c r="P42" t="str">
        <f t="shared" si="11"/>
        <v xml:space="preserve">  1108469, _, _, _, _,</v>
      </c>
      <c r="Q42" t="str">
        <f t="shared" si="12"/>
        <v xml:space="preserve">  706791, _, _, _, _,</v>
      </c>
      <c r="R42" t="str">
        <f t="shared" si="13"/>
        <v xml:space="preserve">  450670, _, _, _, _,</v>
      </c>
    </row>
    <row r="43" spans="1:18" x14ac:dyDescent="0.25">
      <c r="C43" s="15">
        <f t="shared" si="4"/>
        <v>2243604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2243604, _, _, _, _,</v>
      </c>
      <c r="J43" t="str">
        <f t="shared" si="5"/>
        <v xml:space="preserve">  1430585, _, _, _, _,</v>
      </c>
      <c r="K43" t="str">
        <f t="shared" si="6"/>
        <v xml:space="preserve">  912181, _, _, _, _,</v>
      </c>
      <c r="L43" t="str">
        <f t="shared" si="7"/>
        <v xml:space="preserve">  581632, _, _, _, _,</v>
      </c>
      <c r="M43" t="str">
        <f t="shared" si="8"/>
        <v xml:space="preserve">  370865, _, _, _, _,</v>
      </c>
      <c r="N43" t="str">
        <f t="shared" si="9"/>
        <v xml:space="preserve">  236474, _, _, _, _,</v>
      </c>
      <c r="O43" t="str">
        <f t="shared" si="10"/>
        <v xml:space="preserve">  150782, _, _, _, _,</v>
      </c>
      <c r="P43" t="str">
        <f t="shared" si="11"/>
        <v xml:space="preserve">  96143, _, _, _, _,</v>
      </c>
      <c r="Q43" t="str">
        <f t="shared" si="12"/>
        <v xml:space="preserve">  61303, _, _, _, _,</v>
      </c>
      <c r="R43" t="str">
        <f t="shared" si="13"/>
        <v xml:space="preserve">  39089, _, _, _, _,</v>
      </c>
    </row>
    <row r="44" spans="1:18" x14ac:dyDescent="0.25">
      <c r="C44" s="15">
        <f t="shared" si="4"/>
        <v>79654160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79654160, _, _, _, _,</v>
      </c>
      <c r="J44" t="str">
        <f t="shared" si="5"/>
        <v xml:space="preserve">  50789723, _, _, _, _,</v>
      </c>
      <c r="K44" t="str">
        <f t="shared" si="6"/>
        <v xml:space="preserve">  32384949, _, _, _, _,</v>
      </c>
      <c r="L44" t="str">
        <f t="shared" si="7"/>
        <v xml:space="preserve">  20649550, _, _, _, _,</v>
      </c>
      <c r="M44" t="str">
        <f t="shared" si="8"/>
        <v xml:space="preserve">  13166732, _, _, _, _,</v>
      </c>
      <c r="N44" t="str">
        <f t="shared" si="9"/>
        <v xml:space="preserve">  8395477, _, _, _, _,</v>
      </c>
      <c r="O44" t="str">
        <f t="shared" si="10"/>
        <v xml:space="preserve">  5353191, _, _, _, _,</v>
      </c>
      <c r="P44" t="str">
        <f t="shared" si="11"/>
        <v xml:space="preserve">  3413344, _, _, _, _,</v>
      </c>
      <c r="Q44" t="str">
        <f t="shared" si="12"/>
        <v xml:space="preserve">  2176444, _, _, _, _,</v>
      </c>
      <c r="R44" t="str">
        <f t="shared" si="13"/>
        <v xml:space="preserve">  1387762, _, _, _, _,</v>
      </c>
    </row>
    <row r="45" spans="1:18" x14ac:dyDescent="0.25">
      <c r="C45" s="15">
        <f t="shared" si="4"/>
        <v>108457393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108457393, _, _, _, _,</v>
      </c>
      <c r="J45" t="str">
        <f t="shared" si="5"/>
        <v xml:space="preserve">  69155471, _, _, _, _,</v>
      </c>
      <c r="K45" t="str">
        <f t="shared" si="6"/>
        <v xml:space="preserve">  44095464, _, _, _, _,</v>
      </c>
      <c r="L45" t="str">
        <f t="shared" si="7"/>
        <v xml:space="preserve">  28116503, _, _, _, _,</v>
      </c>
      <c r="M45" t="str">
        <f t="shared" si="8"/>
        <v xml:space="preserve">  17927869, _, _, _, _,</v>
      </c>
      <c r="N45" t="str">
        <f t="shared" si="9"/>
        <v xml:space="preserve">  11431312, _, _, _, _,</v>
      </c>
      <c r="O45" t="str">
        <f t="shared" si="10"/>
        <v xml:space="preserve">  7288924, _, _, _, _,</v>
      </c>
      <c r="P45" t="str">
        <f t="shared" si="11"/>
        <v xml:space="preserve">  4647622, _, _, _, _,</v>
      </c>
      <c r="Q45" t="str">
        <f t="shared" si="12"/>
        <v xml:space="preserve">  2963454, _, _, _, _,</v>
      </c>
      <c r="R45" t="str">
        <f t="shared" si="13"/>
        <v xml:space="preserve">  1889581, _, _, _, _,</v>
      </c>
    </row>
    <row r="46" spans="1:18" x14ac:dyDescent="0.25">
      <c r="C46" s="15">
        <f t="shared" si="4"/>
        <v>33436496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33436496, _, _, _, _,</v>
      </c>
      <c r="J46" t="str">
        <f t="shared" si="5"/>
        <v xml:space="preserve">  21320046, _, _, _, _,</v>
      </c>
      <c r="K46" t="str">
        <f t="shared" si="6"/>
        <v xml:space="preserve">  13594258, _, _, _, _,</v>
      </c>
      <c r="L46" t="str">
        <f t="shared" si="7"/>
        <v xml:space="preserve">  8668080, _, _, _, _,</v>
      </c>
      <c r="M46" t="str">
        <f t="shared" si="8"/>
        <v xml:space="preserve">  5527010, _, _, _, _,</v>
      </c>
      <c r="N46" t="str">
        <f t="shared" si="9"/>
        <v xml:space="preserve">  3524177, _, _, _, _,</v>
      </c>
      <c r="O46" t="str">
        <f t="shared" si="10"/>
        <v xml:space="preserve">  2247114, _, _, _, _,</v>
      </c>
      <c r="P46" t="str">
        <f t="shared" si="11"/>
        <v xml:space="preserve">  1432823, _, _, _, _,</v>
      </c>
      <c r="Q46" t="str">
        <f t="shared" si="12"/>
        <v xml:space="preserve">  913608, _, _, _, _,</v>
      </c>
      <c r="R46" t="str">
        <f t="shared" si="13"/>
        <v xml:space="preserve">  582542, _, _, _, _,</v>
      </c>
    </row>
    <row r="47" spans="1:18" x14ac:dyDescent="0.25">
      <c r="C47" s="15">
        <f t="shared" si="4"/>
        <v>4780030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4780030, _, _, _, _,</v>
      </c>
      <c r="J47" t="str">
        <f t="shared" si="5"/>
        <v xml:space="preserve">  3047881, _, _, _, _,</v>
      </c>
      <c r="K47" t="str">
        <f t="shared" si="6"/>
        <v xml:space="preserve">  1943414, _, _, _, _,</v>
      </c>
      <c r="L47" t="str">
        <f t="shared" si="7"/>
        <v xml:space="preserve">  1239175, _, _, _, _,</v>
      </c>
      <c r="M47" t="str">
        <f t="shared" si="8"/>
        <v xml:space="preserve">  790133, _, _, _, _,</v>
      </c>
      <c r="N47" t="str">
        <f t="shared" si="9"/>
        <v xml:space="preserve">  503811, _, _, _, _,</v>
      </c>
      <c r="O47" t="str">
        <f t="shared" si="10"/>
        <v xml:space="preserve">  321244, _, _, _, _,</v>
      </c>
      <c r="P47" t="str">
        <f t="shared" si="11"/>
        <v xml:space="preserve">  204834, _, _, _, _,</v>
      </c>
      <c r="Q47" t="str">
        <f t="shared" si="12"/>
        <v xml:space="preserve">  130608, _, _, _, _,</v>
      </c>
      <c r="R47" t="str">
        <f t="shared" si="13"/>
        <v xml:space="preserve">  83279, _, _, _, _,</v>
      </c>
    </row>
    <row r="48" spans="1:18" x14ac:dyDescent="0.25">
      <c r="C48" s="15">
        <f t="shared" si="4"/>
        <v>11004067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11004067, _, _, _, _,</v>
      </c>
      <c r="J48" t="str">
        <f t="shared" si="5"/>
        <v xml:space="preserve">  7016501, _, _, _, _,</v>
      </c>
      <c r="K48" t="str">
        <f t="shared" si="6"/>
        <v xml:space="preserve">  4473918, _, _, _, _,</v>
      </c>
      <c r="L48" t="str">
        <f t="shared" si="7"/>
        <v xml:space="preserve">  2852695, _, _, _, _,</v>
      </c>
      <c r="M48" t="str">
        <f t="shared" si="8"/>
        <v xml:space="preserve">  1818958, _, _, _, _,</v>
      </c>
      <c r="N48" t="str">
        <f t="shared" si="9"/>
        <v xml:space="preserve">  1159819, _, _, _, _,</v>
      </c>
      <c r="O48" t="str">
        <f t="shared" si="10"/>
        <v xml:space="preserve">  739533, _, _, _, _,</v>
      </c>
      <c r="P48" t="str">
        <f t="shared" si="11"/>
        <v xml:space="preserve">  471547, _, _, _, _,</v>
      </c>
      <c r="Q48" t="str">
        <f t="shared" si="12"/>
        <v xml:space="preserve">  300672, _, _, _, _,</v>
      </c>
      <c r="R48" t="str">
        <f t="shared" si="13"/>
        <v xml:space="preserve">  191717, _, _, _, _,</v>
      </c>
    </row>
    <row r="49" spans="3:18" x14ac:dyDescent="0.25">
      <c r="C49" s="15">
        <f t="shared" si="4"/>
        <v>17255069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17255069, _, _, _, _,</v>
      </c>
      <c r="J49" t="str">
        <f t="shared" si="5"/>
        <v xml:space="preserve">  11002315, _, _, _, _,</v>
      </c>
      <c r="K49" t="str">
        <f t="shared" si="6"/>
        <v xml:space="preserve">  7015384, _, _, _, _,</v>
      </c>
      <c r="L49" t="str">
        <f t="shared" si="7"/>
        <v xml:space="preserve">  4473205, _, _, _, _,</v>
      </c>
      <c r="M49" t="str">
        <f t="shared" si="8"/>
        <v xml:space="preserve">  2852241, _, _, _, _,</v>
      </c>
      <c r="N49" t="str">
        <f t="shared" si="9"/>
        <v xml:space="preserve">  1818669, _, _, _, _,</v>
      </c>
      <c r="O49" t="str">
        <f t="shared" si="10"/>
        <v xml:space="preserve">  1159634, _, _, _, _,</v>
      </c>
      <c r="P49" t="str">
        <f t="shared" si="11"/>
        <v xml:space="preserve">  739415, _, _, _, _,</v>
      </c>
      <c r="Q49" t="str">
        <f t="shared" si="12"/>
        <v xml:space="preserve">  471472, _, _, _, _,</v>
      </c>
      <c r="R49" t="str">
        <f t="shared" si="13"/>
        <v xml:space="preserve">  300624, _, _, _, _,</v>
      </c>
    </row>
    <row r="50" spans="3:18" x14ac:dyDescent="0.25">
      <c r="C50" s="15">
        <f t="shared" si="4"/>
        <v>95538104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95538104, _, _, _, _,</v>
      </c>
      <c r="J50" t="str">
        <f t="shared" si="5"/>
        <v xml:space="preserve">  60917770, _, _, _, _,</v>
      </c>
      <c r="K50" t="str">
        <f t="shared" si="6"/>
        <v xml:space="preserve">  38842876, _, _, _, _,</v>
      </c>
      <c r="L50" t="str">
        <f t="shared" si="7"/>
        <v xml:space="preserve">  24767305, _, _, _, _,</v>
      </c>
      <c r="M50" t="str">
        <f t="shared" si="8"/>
        <v xml:space="preserve">  15792327, _, _, _, _,</v>
      </c>
      <c r="N50" t="str">
        <f t="shared" si="9"/>
        <v xml:space="preserve">  10069630, _, _, _, _,</v>
      </c>
      <c r="O50" t="str">
        <f t="shared" si="10"/>
        <v xml:space="preserve">  6420678, _, _, _, _,</v>
      </c>
      <c r="P50" t="str">
        <f t="shared" si="11"/>
        <v xml:space="preserve">  4094004, _, _, _, _,</v>
      </c>
      <c r="Q50" t="str">
        <f t="shared" si="12"/>
        <v xml:space="preserve">  2610452, _, _, _, _,</v>
      </c>
      <c r="R50" t="str">
        <f t="shared" si="13"/>
        <v xml:space="preserve">  1664497, _, _, _, _,</v>
      </c>
    </row>
    <row r="51" spans="3:18" x14ac:dyDescent="0.25">
      <c r="C51" s="15">
        <f t="shared" si="4"/>
        <v>34187148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34187148, _, _, _, _,</v>
      </c>
      <c r="J51" t="str">
        <f t="shared" si="5"/>
        <v xml:space="preserve">  21798683, _, _, _, _,</v>
      </c>
      <c r="K51" t="str">
        <f t="shared" si="6"/>
        <v xml:space="preserve">  13899451, _, _, _, _,</v>
      </c>
      <c r="L51" t="str">
        <f t="shared" si="7"/>
        <v xml:space="preserve">  8862679, _, _, _, _,</v>
      </c>
      <c r="M51" t="str">
        <f t="shared" si="8"/>
        <v xml:space="preserve">  5651092, _, _, _, _,</v>
      </c>
      <c r="N51" t="str">
        <f t="shared" si="9"/>
        <v xml:space="preserve">  3603295, _, _, _, _,</v>
      </c>
      <c r="O51" t="str">
        <f t="shared" si="10"/>
        <v xml:space="preserve">  2297562, _, _, _, _,</v>
      </c>
      <c r="P51" t="str">
        <f t="shared" si="11"/>
        <v xml:space="preserve">  1464990, _, _, _, _,</v>
      </c>
      <c r="Q51" t="str">
        <f t="shared" si="12"/>
        <v xml:space="preserve">  934118, _, _, _, _,</v>
      </c>
      <c r="R51" t="str">
        <f t="shared" si="13"/>
        <v xml:space="preserve">  595620, _, _, _, _,</v>
      </c>
    </row>
    <row r="52" spans="3:18" x14ac:dyDescent="0.25">
      <c r="C52" s="15">
        <f t="shared" si="4"/>
        <v>19053633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19053633, _, _, _, _,</v>
      </c>
      <c r="J52" t="str">
        <f t="shared" si="5"/>
        <v xml:space="preserve">  12149130, _, _, _, _,</v>
      </c>
      <c r="K52" t="str">
        <f t="shared" si="6"/>
        <v xml:space="preserve">  7746625, _, _, _, _,</v>
      </c>
      <c r="L52" t="str">
        <f t="shared" si="7"/>
        <v xml:space="preserve">  4939465, _, _, _, _,</v>
      </c>
      <c r="M52" t="str">
        <f t="shared" si="8"/>
        <v xml:space="preserve">  3149541, _, _, _, _,</v>
      </c>
      <c r="N52" t="str">
        <f t="shared" si="9"/>
        <v xml:space="preserve">  2008236, _, _, _, _,</v>
      </c>
      <c r="O52" t="str">
        <f t="shared" si="10"/>
        <v xml:space="preserve">  1280507, _, _, _, _,</v>
      </c>
      <c r="P52" t="str">
        <f t="shared" si="11"/>
        <v xml:space="preserve">  816487, _, _, _, _,</v>
      </c>
      <c r="Q52" t="str">
        <f t="shared" si="12"/>
        <v xml:space="preserve">  520615, _, _, _, _,</v>
      </c>
      <c r="R52" t="str">
        <f t="shared" si="13"/>
        <v xml:space="preserve">  331959, _, _, _, _,</v>
      </c>
    </row>
    <row r="53" spans="3:18" x14ac:dyDescent="0.25">
      <c r="C53" s="15">
        <f t="shared" si="4"/>
        <v>79336210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79336210, _, _, _, _,</v>
      </c>
      <c r="J53" t="str">
        <f t="shared" si="5"/>
        <v xml:space="preserve">  50586989, _, _, _, _,</v>
      </c>
      <c r="K53" t="str">
        <f t="shared" si="6"/>
        <v xml:space="preserve">  32255681, _, _, _, _,</v>
      </c>
      <c r="L53" t="str">
        <f t="shared" si="7"/>
        <v xml:space="preserve">  20567125, _, _, _, _,</v>
      </c>
      <c r="M53" t="str">
        <f t="shared" si="8"/>
        <v xml:space="preserve">  13114175, _, _, _, _,</v>
      </c>
      <c r="N53" t="str">
        <f t="shared" si="9"/>
        <v xml:space="preserve">  8361965, _, _, _, _,</v>
      </c>
      <c r="O53" t="str">
        <f t="shared" si="10"/>
        <v xml:space="preserve">  5331823, _, _, _, _,</v>
      </c>
      <c r="P53" t="str">
        <f t="shared" si="11"/>
        <v xml:space="preserve">  3399720, _, _, _, _,</v>
      </c>
      <c r="Q53" t="str">
        <f t="shared" si="12"/>
        <v xml:space="preserve">  2167756, _, _, _, _,</v>
      </c>
      <c r="R53" t="str">
        <f t="shared" si="13"/>
        <v xml:space="preserve">  1382222, _, _, _, _,</v>
      </c>
    </row>
    <row r="54" spans="3:18" x14ac:dyDescent="0.25">
      <c r="C54" s="15">
        <f t="shared" si="4"/>
        <v>95820503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95820503, _, _, _, _,</v>
      </c>
      <c r="J54" t="str">
        <f t="shared" si="5"/>
        <v xml:space="preserve">  61097836, _, _, _, _,</v>
      </c>
      <c r="K54" t="str">
        <f t="shared" si="6"/>
        <v xml:space="preserve">  38957691, _, _, _, _,</v>
      </c>
      <c r="L54" t="str">
        <f t="shared" si="7"/>
        <v xml:space="preserve">  24840514, _, _, _, _,</v>
      </c>
      <c r="M54" t="str">
        <f t="shared" si="8"/>
        <v xml:space="preserve">  15839008, _, _, _, _,</v>
      </c>
      <c r="N54" t="str">
        <f t="shared" si="9"/>
        <v xml:space="preserve">  10099395, _, _, _, _,</v>
      </c>
      <c r="O54" t="str">
        <f t="shared" si="10"/>
        <v xml:space="preserve">  6439657, _, _, _, _,</v>
      </c>
      <c r="P54" t="str">
        <f t="shared" si="11"/>
        <v xml:space="preserve">  4106106, _, _, _, _,</v>
      </c>
      <c r="Q54" t="str">
        <f t="shared" si="12"/>
        <v xml:space="preserve">  2618168, _, _, _, _,</v>
      </c>
      <c r="R54" t="str">
        <f t="shared" si="13"/>
        <v xml:space="preserve">  1669417, _, _, _, _,</v>
      </c>
    </row>
    <row r="55" spans="3:18" x14ac:dyDescent="0.25">
      <c r="C55" s="15">
        <f t="shared" si="4"/>
        <v>28626401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28626401, _, _, _, _,</v>
      </c>
      <c r="J55" t="str">
        <f t="shared" si="5"/>
        <v xml:space="preserve">  18252995, _, _, _, _,</v>
      </c>
      <c r="K55" t="str">
        <f t="shared" si="6"/>
        <v xml:space="preserve">  11638621, _, _, _, _,</v>
      </c>
      <c r="L55" t="str">
        <f t="shared" si="7"/>
        <v xml:space="preserve">  7421110, _, _, _, _,</v>
      </c>
      <c r="M55" t="str">
        <f t="shared" si="8"/>
        <v xml:space="preserve">  4731908, _, _, _, _,</v>
      </c>
      <c r="N55" t="str">
        <f t="shared" si="9"/>
        <v xml:space="preserve">  3017197, _, _, _, _,</v>
      </c>
      <c r="O55" t="str">
        <f t="shared" si="10"/>
        <v xml:space="preserve">  1923849, _, _, _, _,</v>
      </c>
      <c r="P55" t="str">
        <f t="shared" si="11"/>
        <v xml:space="preserve">  1226700, _, _, _, _,</v>
      </c>
      <c r="Q55" t="str">
        <f t="shared" si="12"/>
        <v xml:space="preserve">  782178, _, _, _, _,</v>
      </c>
      <c r="R55" t="str">
        <f t="shared" si="13"/>
        <v xml:space="preserve">  498739, _, _, _, _,</v>
      </c>
    </row>
    <row r="56" spans="3:18" x14ac:dyDescent="0.25">
      <c r="C56" s="15">
        <f t="shared" si="4"/>
        <v>20788202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20788202, _, _, _, _,</v>
      </c>
      <c r="J56" t="str">
        <f t="shared" si="5"/>
        <v xml:space="preserve">  13255140, _, _, _, _,</v>
      </c>
      <c r="K56" t="str">
        <f t="shared" si="6"/>
        <v xml:space="preserve">  8451848, _, _, _, _,</v>
      </c>
      <c r="L56" t="str">
        <f t="shared" si="7"/>
        <v xml:space="preserve">  5389135, _, _, _, _,</v>
      </c>
      <c r="M56" t="str">
        <f t="shared" si="8"/>
        <v xml:space="preserve">  3436263, _, _, _, _,</v>
      </c>
      <c r="N56" t="str">
        <f t="shared" si="9"/>
        <v xml:space="preserve">  2191058, _, _, _, _,</v>
      </c>
      <c r="O56" t="str">
        <f t="shared" si="10"/>
        <v xml:space="preserve">  1397080, _, _, _, _,</v>
      </c>
      <c r="P56" t="str">
        <f t="shared" si="11"/>
        <v xml:space="preserve">  890817, _, _, _, _,</v>
      </c>
      <c r="Q56" t="str">
        <f t="shared" si="12"/>
        <v xml:space="preserve">  568010, _, _, _, _,</v>
      </c>
      <c r="R56" t="str">
        <f t="shared" si="13"/>
        <v xml:space="preserve">  362179,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0.04</v>
      </c>
      <c r="K66" s="27">
        <v>0</v>
      </c>
      <c r="L66" s="27">
        <v>0.12</v>
      </c>
      <c r="M66" s="27">
        <v>0.16</v>
      </c>
      <c r="N66" s="27">
        <v>0.05</v>
      </c>
      <c r="O66" s="27">
        <v>0.01</v>
      </c>
      <c r="P66" s="27">
        <v>0.02</v>
      </c>
      <c r="Q66" s="27">
        <v>0.03</v>
      </c>
      <c r="R66" s="27">
        <v>0.15</v>
      </c>
      <c r="S66" s="27">
        <v>0.05</v>
      </c>
      <c r="T66" s="27">
        <v>0.03</v>
      </c>
      <c r="U66" s="27">
        <v>0.12</v>
      </c>
      <c r="V66" s="27">
        <v>0.15</v>
      </c>
      <c r="W66" s="27">
        <v>0.04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0.03</v>
      </c>
      <c r="K67" s="15">
        <v>0</v>
      </c>
      <c r="L67" s="15">
        <v>0.11</v>
      </c>
      <c r="M67" s="15">
        <v>0.16</v>
      </c>
      <c r="N67" s="15">
        <v>0.06</v>
      </c>
      <c r="O67" s="15">
        <v>0.01</v>
      </c>
      <c r="P67" s="15">
        <v>0.01</v>
      </c>
      <c r="Q67" s="15">
        <v>0.02</v>
      </c>
      <c r="R67" s="15">
        <v>0.15</v>
      </c>
      <c r="S67" s="15">
        <v>0.06</v>
      </c>
      <c r="T67" s="15">
        <v>0.04</v>
      </c>
      <c r="U67" s="15">
        <v>0.13</v>
      </c>
      <c r="V67" s="15">
        <v>0.14000000000000001</v>
      </c>
      <c r="W67" s="15">
        <v>0.05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0.02</v>
      </c>
      <c r="K68" s="29">
        <v>0</v>
      </c>
      <c r="L68" s="29">
        <v>0.1</v>
      </c>
      <c r="M68" s="32">
        <v>0.16</v>
      </c>
      <c r="N68" s="29">
        <v>7.0000000000000007E-2</v>
      </c>
      <c r="O68" s="29">
        <v>0.01</v>
      </c>
      <c r="P68" s="29">
        <v>0.01</v>
      </c>
      <c r="Q68" s="29">
        <v>0.02</v>
      </c>
      <c r="R68" s="29">
        <v>0.16</v>
      </c>
      <c r="S68" s="29">
        <v>0.06</v>
      </c>
      <c r="T68" s="29">
        <v>0.04</v>
      </c>
      <c r="U68" s="29">
        <v>0.13</v>
      </c>
      <c r="V68" s="29">
        <v>0.14000000000000001</v>
      </c>
      <c r="W68" s="29">
        <v>0.05</v>
      </c>
      <c r="X68" s="29">
        <v>0.03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0.03</v>
      </c>
      <c r="K69" s="15">
        <v>0</v>
      </c>
      <c r="L69" s="15">
        <v>0.11</v>
      </c>
      <c r="M69" s="15">
        <v>0.16</v>
      </c>
      <c r="N69" s="15">
        <v>0.06</v>
      </c>
      <c r="O69" s="15">
        <v>0.01</v>
      </c>
      <c r="P69" s="15">
        <v>0.01</v>
      </c>
      <c r="Q69" s="15">
        <v>0.02</v>
      </c>
      <c r="R69" s="15">
        <v>0.15</v>
      </c>
      <c r="S69" s="15">
        <v>0.06</v>
      </c>
      <c r="T69" s="15">
        <v>0.04</v>
      </c>
      <c r="U69" s="15">
        <v>0.13</v>
      </c>
      <c r="V69" s="15">
        <v>0.14000000000000001</v>
      </c>
      <c r="W69" s="15">
        <v>0.05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G88" zoomScaleNormal="100" workbookViewId="0">
      <selection activeCell="G112" sqref="A112:XFD115"/>
    </sheetView>
  </sheetViews>
  <sheetFormatPr defaultRowHeight="15" x14ac:dyDescent="0.25"/>
  <cols>
    <col min="3" max="3" width="9.140625" customWidth="1"/>
    <col min="16" max="16" width="10" bestFit="1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  <c r="S30" s="28">
        <v>107006352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657828927</v>
      </c>
      <c r="Q31" s="7" t="s">
        <v>340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4.0635737472226898E-19</v>
      </c>
      <c r="C34" s="9">
        <f t="shared" si="0"/>
        <v>2.673136357920871E-10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2.673136357920871E-10</v>
      </c>
      <c r="R34" s="7" t="s">
        <v>154</v>
      </c>
    </row>
    <row r="35" spans="1:18" ht="15.75" thickBot="1" x14ac:dyDescent="0.3">
      <c r="A35">
        <v>2</v>
      </c>
      <c r="B35" s="27">
        <v>4.7574070747007296E-6</v>
      </c>
      <c r="C35" s="9">
        <f t="shared" si="0"/>
        <v>3129.55999125259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3129.55999125259</v>
      </c>
      <c r="R35" s="7" t="s">
        <v>155</v>
      </c>
    </row>
    <row r="36" spans="1:18" ht="15.75" thickBot="1" x14ac:dyDescent="0.3">
      <c r="A36">
        <v>3</v>
      </c>
      <c r="B36" s="27">
        <v>6.10779420535006E-4</v>
      </c>
      <c r="C36" s="9">
        <f t="shared" si="0"/>
        <v>401788.37084422476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401788.37084422476</v>
      </c>
    </row>
    <row r="37" spans="1:18" ht="15.75" thickBot="1" x14ac:dyDescent="0.3">
      <c r="A37">
        <v>4</v>
      </c>
      <c r="B37" s="27">
        <v>5.9587848384510996E-19</v>
      </c>
      <c r="C37" s="9">
        <f t="shared" si="0"/>
        <v>3.9198610365021554E-10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3.9198610365021554E-10</v>
      </c>
    </row>
    <row r="38" spans="1:18" ht="15.75" thickBot="1" x14ac:dyDescent="0.3">
      <c r="A38">
        <v>5</v>
      </c>
      <c r="B38" s="27">
        <v>1.9327465386864001E-4</v>
      </c>
      <c r="C38" s="9">
        <f t="shared" si="0"/>
        <v>127141.65817070386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127141.65817070386</v>
      </c>
    </row>
    <row r="39" spans="1:18" ht="15.75" thickBot="1" x14ac:dyDescent="0.3">
      <c r="A39">
        <v>6</v>
      </c>
      <c r="B39" s="27">
        <v>8.4494608676092696E-4</v>
      </c>
      <c r="C39" s="9">
        <f t="shared" si="0"/>
        <v>555829.97762678948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555829.97762678948</v>
      </c>
    </row>
    <row r="40" spans="1:18" ht="15.75" thickBot="1" x14ac:dyDescent="0.3">
      <c r="A40">
        <v>7</v>
      </c>
      <c r="B40" s="27">
        <v>1.0529595621068301E-3</v>
      </c>
      <c r="C40" s="9">
        <f t="shared" si="0"/>
        <v>692667.25891512586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692667.25891512586</v>
      </c>
    </row>
    <row r="41" spans="1:18" ht="15.75" thickBot="1" x14ac:dyDescent="0.3">
      <c r="A41" s="1">
        <v>8</v>
      </c>
      <c r="B41" s="27">
        <v>3.9322302507710301E-2</v>
      </c>
      <c r="C41" s="9">
        <f t="shared" si="0"/>
        <v>25867348.065816477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25867348.065816477</v>
      </c>
    </row>
    <row r="42" spans="1:18" ht="15.75" thickBot="1" x14ac:dyDescent="0.3">
      <c r="A42">
        <v>9</v>
      </c>
      <c r="B42" s="27">
        <v>3.4106197082298898E-3</v>
      </c>
      <c r="C42" s="9">
        <f t="shared" si="0"/>
        <v>2243604.3030699217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2243604.3030699217</v>
      </c>
    </row>
    <row r="43" spans="1:18" ht="15.75" thickBot="1" x14ac:dyDescent="0.3">
      <c r="A43" s="1">
        <v>10</v>
      </c>
      <c r="B43" s="27">
        <v>0.12108643550538301</v>
      </c>
      <c r="C43" s="9">
        <f t="shared" si="0"/>
        <v>79654159.94276081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79654159.94276081</v>
      </c>
    </row>
    <row r="44" spans="1:18" ht="15.75" thickBot="1" x14ac:dyDescent="0.3">
      <c r="A44" s="1">
        <v>11</v>
      </c>
      <c r="B44" s="27">
        <v>0.16487172938730599</v>
      </c>
      <c r="C44" s="9">
        <f t="shared" si="0"/>
        <v>108457392.83548586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108457392.83548586</v>
      </c>
    </row>
    <row r="45" spans="1:18" ht="15.75" thickBot="1" x14ac:dyDescent="0.3">
      <c r="A45" s="1">
        <v>12</v>
      </c>
      <c r="B45" s="27">
        <v>5.0828559018557297E-2</v>
      </c>
      <c r="C45" s="9">
        <f t="shared" si="0"/>
        <v>33436496.440133721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33436496.440133721</v>
      </c>
    </row>
    <row r="46" spans="1:18" ht="15.75" thickBot="1" x14ac:dyDescent="0.3">
      <c r="A46" s="1">
        <v>13</v>
      </c>
      <c r="B46" s="27">
        <v>7.2663719896842397E-3</v>
      </c>
      <c r="C46" s="9">
        <f t="shared" si="0"/>
        <v>4780029.6891568387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4780029.6891568387</v>
      </c>
    </row>
    <row r="47" spans="1:18" ht="15.75" thickBot="1" x14ac:dyDescent="0.3">
      <c r="A47">
        <v>14</v>
      </c>
      <c r="B47" s="27">
        <v>1.6727855705572399E-2</v>
      </c>
      <c r="C47" s="9">
        <f t="shared" si="0"/>
        <v>11004067.369807519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11004067.369807519</v>
      </c>
    </row>
    <row r="48" spans="1:18" ht="15.75" thickBot="1" x14ac:dyDescent="0.3">
      <c r="A48">
        <v>15</v>
      </c>
      <c r="B48" s="27">
        <v>2.62303293757872E-2</v>
      </c>
      <c r="C48" s="9">
        <f t="shared" si="0"/>
        <v>17255069.428130675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17255069.428130675</v>
      </c>
    </row>
    <row r="49" spans="1:16" ht="15.75" thickBot="1" x14ac:dyDescent="0.3">
      <c r="A49" s="1">
        <v>16</v>
      </c>
      <c r="B49" s="27">
        <v>0.14523244612429601</v>
      </c>
      <c r="C49" s="9">
        <f t="shared" si="0"/>
        <v>95538104.199530944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95538104.199530944</v>
      </c>
    </row>
    <row r="50" spans="1:16" ht="15.75" thickBot="1" x14ac:dyDescent="0.3">
      <c r="A50" s="1">
        <v>17</v>
      </c>
      <c r="B50" s="27">
        <v>5.1969663420307899E-2</v>
      </c>
      <c r="C50" s="9">
        <f t="shared" si="0"/>
        <v>34187147.924332298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34187147.924332298</v>
      </c>
    </row>
    <row r="51" spans="1:16" ht="15.75" thickBot="1" x14ac:dyDescent="0.3">
      <c r="A51" s="1">
        <v>18</v>
      </c>
      <c r="B51" s="27">
        <v>2.8964419648650399E-2</v>
      </c>
      <c r="C51" s="9">
        <f t="shared" si="0"/>
        <v>19053633.098649409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19053633.098649409</v>
      </c>
    </row>
    <row r="52" spans="1:16" ht="15.75" thickBot="1" x14ac:dyDescent="0.3">
      <c r="A52" s="1">
        <v>19</v>
      </c>
      <c r="B52" s="27">
        <v>0.120603103598678</v>
      </c>
      <c r="C52" s="9">
        <f t="shared" si="0"/>
        <v>79336210.233188182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79336210.233188182</v>
      </c>
    </row>
    <row r="53" spans="1:16" ht="15.75" thickBot="1" x14ac:dyDescent="0.3">
      <c r="A53" s="1">
        <v>20</v>
      </c>
      <c r="B53" s="27">
        <v>0.14566173535912</v>
      </c>
      <c r="C53" s="9">
        <f t="shared" si="0"/>
        <v>95820503.076247871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95820503.076247871</v>
      </c>
    </row>
    <row r="54" spans="1:16" ht="15.75" thickBot="1" x14ac:dyDescent="0.3">
      <c r="A54" s="1">
        <v>21</v>
      </c>
      <c r="B54" s="27">
        <v>4.3516482652202898E-2</v>
      </c>
      <c r="C54" s="9">
        <f t="shared" si="0"/>
        <v>28626401.089912746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28626401.089912746</v>
      </c>
    </row>
    <row r="55" spans="1:16" ht="15.75" thickBot="1" x14ac:dyDescent="0.3">
      <c r="A55" s="1">
        <v>22</v>
      </c>
      <c r="B55" s="27">
        <v>3.1601228868168997E-2</v>
      </c>
      <c r="C55" s="9">
        <f t="shared" si="0"/>
        <v>20788202.478229035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20788202.478229035</v>
      </c>
    </row>
    <row r="56" spans="1:16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6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6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6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6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6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6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4" spans="1:16" x14ac:dyDescent="0.25">
      <c r="B64">
        <f>SUM(B33:B62)</f>
        <v>1.0000000000000007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280</v>
      </c>
    </row>
    <row r="65" spans="3:14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280</v>
      </c>
    </row>
    <row r="66" spans="3:14" x14ac:dyDescent="0.25">
      <c r="C66" s="15">
        <f t="shared" si="4"/>
        <v>55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55, _, _, _, _,</v>
      </c>
      <c r="N66" t="s">
        <v>342</v>
      </c>
    </row>
    <row r="67" spans="3:14" x14ac:dyDescent="0.25">
      <c r="C67" s="15">
        <f t="shared" si="4"/>
        <v>7000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7000, _, _, _, _,</v>
      </c>
      <c r="N67" t="s">
        <v>343</v>
      </c>
    </row>
    <row r="68" spans="3:14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280</v>
      </c>
    </row>
    <row r="69" spans="3:14" x14ac:dyDescent="0.25">
      <c r="C69" s="15">
        <f t="shared" si="4"/>
        <v>2215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2215, _, _, _, _,</v>
      </c>
      <c r="N69" t="s">
        <v>344</v>
      </c>
    </row>
    <row r="70" spans="3:14" x14ac:dyDescent="0.25">
      <c r="C70" s="15">
        <f t="shared" si="4"/>
        <v>9684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9684, _, _, _, _,</v>
      </c>
      <c r="N70" t="s">
        <v>345</v>
      </c>
    </row>
    <row r="71" spans="3:14" x14ac:dyDescent="0.25">
      <c r="C71" s="15">
        <f t="shared" si="4"/>
        <v>12068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12068, _, _, _, _,</v>
      </c>
      <c r="N71" t="s">
        <v>346</v>
      </c>
    </row>
    <row r="72" spans="3:14" x14ac:dyDescent="0.25">
      <c r="C72" s="15">
        <f t="shared" si="4"/>
        <v>450671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450671, _, _, _, _,</v>
      </c>
      <c r="N72" t="s">
        <v>347</v>
      </c>
    </row>
    <row r="73" spans="3:14" x14ac:dyDescent="0.25">
      <c r="C73" s="15">
        <f t="shared" si="4"/>
        <v>39089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39089, _, _, _, _,</v>
      </c>
      <c r="N73" t="s">
        <v>348</v>
      </c>
    </row>
    <row r="74" spans="3:14" x14ac:dyDescent="0.25">
      <c r="C74" s="15">
        <f t="shared" si="4"/>
        <v>1387766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1387766, _, _, _, _,</v>
      </c>
      <c r="N74" t="s">
        <v>349</v>
      </c>
    </row>
    <row r="75" spans="3:14" x14ac:dyDescent="0.25">
      <c r="C75" s="15">
        <f t="shared" si="4"/>
        <v>1889587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1889587, _, _, _, _,</v>
      </c>
      <c r="N75" t="s">
        <v>350</v>
      </c>
    </row>
    <row r="76" spans="3:14" x14ac:dyDescent="0.25">
      <c r="C76" s="15">
        <f t="shared" si="4"/>
        <v>582544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582544, _, _, _, _,</v>
      </c>
      <c r="N76" t="s">
        <v>351</v>
      </c>
    </row>
    <row r="77" spans="3:14" x14ac:dyDescent="0.25">
      <c r="C77" s="15">
        <f t="shared" si="4"/>
        <v>83280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83280, _, _, _, _,</v>
      </c>
      <c r="N77" t="s">
        <v>352</v>
      </c>
    </row>
    <row r="78" spans="3:14" x14ac:dyDescent="0.25">
      <c r="C78" s="15">
        <f t="shared" si="4"/>
        <v>191717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191717, _, _, _, _,</v>
      </c>
      <c r="N78" t="s">
        <v>353</v>
      </c>
    </row>
    <row r="79" spans="3:14" x14ac:dyDescent="0.25">
      <c r="C79" s="15">
        <f t="shared" si="4"/>
        <v>300624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300624, _, _, _, _,</v>
      </c>
      <c r="N79" t="s">
        <v>354</v>
      </c>
    </row>
    <row r="80" spans="3:14" x14ac:dyDescent="0.25">
      <c r="C80" s="15">
        <f t="shared" si="4"/>
        <v>1664502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1664502, _, _, _, _,</v>
      </c>
      <c r="N80" t="s">
        <v>355</v>
      </c>
    </row>
    <row r="81" spans="1:33" x14ac:dyDescent="0.25">
      <c r="C81" s="15">
        <f t="shared" si="4"/>
        <v>595622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595622, _, _, _, _,</v>
      </c>
      <c r="N81" t="s">
        <v>356</v>
      </c>
    </row>
    <row r="82" spans="1:33" x14ac:dyDescent="0.25">
      <c r="C82" s="15">
        <f t="shared" si="4"/>
        <v>331960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331960, _, _, _, _,</v>
      </c>
      <c r="N82" t="s">
        <v>357</v>
      </c>
    </row>
    <row r="83" spans="1:33" x14ac:dyDescent="0.25">
      <c r="C83" s="15">
        <f t="shared" si="4"/>
        <v>1382226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1382226, _, _, _, _,</v>
      </c>
      <c r="N83" t="s">
        <v>358</v>
      </c>
    </row>
    <row r="84" spans="1:33" x14ac:dyDescent="0.25">
      <c r="C84" s="15">
        <f t="shared" si="4"/>
        <v>1669422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1669422, _, _, _, _,</v>
      </c>
      <c r="N84" t="s">
        <v>359</v>
      </c>
    </row>
    <row r="85" spans="1:33" x14ac:dyDescent="0.25">
      <c r="C85" s="15">
        <f t="shared" si="4"/>
        <v>498740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498740, _, _, _, _,</v>
      </c>
      <c r="N85" t="s">
        <v>360</v>
      </c>
    </row>
    <row r="86" spans="1:33" x14ac:dyDescent="0.25">
      <c r="C86" s="15">
        <f t="shared" si="4"/>
        <v>362180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362180, _, _, _, _,</v>
      </c>
      <c r="N86" t="s">
        <v>361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280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280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280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280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280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280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303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178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0.04</v>
      </c>
      <c r="K112" s="27">
        <v>0</v>
      </c>
      <c r="L112" s="27">
        <v>0.12</v>
      </c>
      <c r="M112" s="27">
        <v>0.16</v>
      </c>
      <c r="N112" s="27">
        <v>0.05</v>
      </c>
      <c r="O112" s="27">
        <v>0.01</v>
      </c>
      <c r="P112" s="27">
        <v>0.02</v>
      </c>
      <c r="Q112" s="27">
        <v>0.03</v>
      </c>
      <c r="R112" s="27">
        <v>0.15</v>
      </c>
      <c r="S112" s="27">
        <v>0.05</v>
      </c>
      <c r="T112" s="27">
        <v>0.03</v>
      </c>
      <c r="U112" s="27">
        <v>0.12</v>
      </c>
      <c r="V112" s="27">
        <v>0.15</v>
      </c>
      <c r="W112" s="27">
        <v>0.04</v>
      </c>
      <c r="X112" s="27">
        <v>0.03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1.0000000000000002</v>
      </c>
    </row>
    <row r="113" spans="1:33" x14ac:dyDescent="0.25">
      <c r="A113" t="s">
        <v>179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0.03</v>
      </c>
      <c r="K113" s="15">
        <v>0</v>
      </c>
      <c r="L113" s="15">
        <v>0.11</v>
      </c>
      <c r="M113" s="15">
        <v>0.16</v>
      </c>
      <c r="N113" s="15">
        <v>0.06</v>
      </c>
      <c r="O113" s="15">
        <v>0.01</v>
      </c>
      <c r="P113" s="15">
        <v>0.01</v>
      </c>
      <c r="Q113" s="15">
        <v>0.02</v>
      </c>
      <c r="R113" s="15">
        <v>0.15</v>
      </c>
      <c r="S113" s="15">
        <v>0.06</v>
      </c>
      <c r="T113" s="15">
        <v>0.04</v>
      </c>
      <c r="U113" s="15">
        <v>0.13</v>
      </c>
      <c r="V113" s="15">
        <v>0.14000000000000001</v>
      </c>
      <c r="W113" s="15">
        <v>0.05</v>
      </c>
      <c r="X113" s="15">
        <v>0.03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1.0000000000000002</v>
      </c>
    </row>
    <row r="114" spans="1:33" x14ac:dyDescent="0.25">
      <c r="A114" t="s">
        <v>180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0.02</v>
      </c>
      <c r="K114" s="29">
        <v>0</v>
      </c>
      <c r="L114" s="29">
        <v>0.1</v>
      </c>
      <c r="M114" s="32">
        <v>0.16</v>
      </c>
      <c r="N114" s="29">
        <v>7.0000000000000007E-2</v>
      </c>
      <c r="O114" s="29">
        <v>0.01</v>
      </c>
      <c r="P114" s="29">
        <v>0.01</v>
      </c>
      <c r="Q114" s="29">
        <v>0.02</v>
      </c>
      <c r="R114" s="29">
        <v>0.16</v>
      </c>
      <c r="S114" s="29">
        <v>0.06</v>
      </c>
      <c r="T114" s="29">
        <v>0.04</v>
      </c>
      <c r="U114" s="29">
        <v>0.13</v>
      </c>
      <c r="V114" s="29">
        <v>0.14000000000000001</v>
      </c>
      <c r="W114" s="29">
        <v>0.05</v>
      </c>
      <c r="X114" s="29">
        <v>0.03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1.0000000000000002</v>
      </c>
    </row>
    <row r="115" spans="1:33" x14ac:dyDescent="0.25">
      <c r="A115" t="s">
        <v>181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0.03</v>
      </c>
      <c r="K115" s="15">
        <v>0</v>
      </c>
      <c r="L115" s="15">
        <v>0.11</v>
      </c>
      <c r="M115" s="15">
        <v>0.16</v>
      </c>
      <c r="N115" s="15">
        <v>0.06</v>
      </c>
      <c r="O115" s="15">
        <v>0.01</v>
      </c>
      <c r="P115" s="15">
        <v>0.01</v>
      </c>
      <c r="Q115" s="15">
        <v>0.02</v>
      </c>
      <c r="R115" s="15">
        <v>0.15</v>
      </c>
      <c r="S115" s="15">
        <v>0.06</v>
      </c>
      <c r="T115" s="15">
        <v>0.04</v>
      </c>
      <c r="U115" s="15">
        <v>0.13</v>
      </c>
      <c r="V115" s="15">
        <v>0.14000000000000001</v>
      </c>
      <c r="W115" s="15">
        <v>0.05</v>
      </c>
      <c r="X115" s="15">
        <v>0.03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selection activeCell="F1" sqref="F1:F1048576"/>
    </sheetView>
  </sheetViews>
  <sheetFormatPr defaultColWidth="53.42578125" defaultRowHeight="15" x14ac:dyDescent="0.25"/>
  <cols>
    <col min="1" max="1" width="5.5703125" style="24" bestFit="1" customWidth="1"/>
    <col min="2" max="2" width="15.140625" style="24" bestFit="1" customWidth="1"/>
    <col min="3" max="3" width="12" style="24" bestFit="1" customWidth="1"/>
    <col min="4" max="4" width="14.140625" style="24" bestFit="1" customWidth="1"/>
    <col min="5" max="5" width="13.140625" style="24" bestFit="1" customWidth="1"/>
    <col min="6" max="6" width="94" style="24" bestFit="1" customWidth="1"/>
    <col min="7" max="16384" width="53.42578125" style="24"/>
  </cols>
  <sheetData>
    <row r="1" spans="1:6" x14ac:dyDescent="0.25">
      <c r="A1" s="24" t="s">
        <v>184</v>
      </c>
      <c r="B1" s="24" t="s">
        <v>333</v>
      </c>
      <c r="C1" s="24" t="s">
        <v>334</v>
      </c>
      <c r="D1" s="24" t="s">
        <v>98</v>
      </c>
      <c r="E1" s="24" t="s">
        <v>335</v>
      </c>
      <c r="F1" s="24" t="s">
        <v>103</v>
      </c>
    </row>
    <row r="2" spans="1:6" x14ac:dyDescent="0.25">
      <c r="A2" t="s">
        <v>3</v>
      </c>
      <c r="B2" s="24">
        <v>0.167985051</v>
      </c>
      <c r="C2" s="24">
        <v>39512.420078379473</v>
      </c>
      <c r="D2" s="24">
        <v>6637.5</v>
      </c>
      <c r="E2" s="24">
        <v>0.16798515471422434</v>
      </c>
      <c r="F2" s="24" t="s">
        <v>104</v>
      </c>
    </row>
    <row r="3" spans="1:6" x14ac:dyDescent="0.25">
      <c r="A3" t="s">
        <v>8</v>
      </c>
      <c r="B3" s="24">
        <v>0.58406984699999998</v>
      </c>
      <c r="C3" s="24">
        <v>7722.828670523716</v>
      </c>
      <c r="D3" s="24">
        <v>4510.6719999999996</v>
      </c>
      <c r="E3" s="24">
        <v>0.58406992987118966</v>
      </c>
      <c r="F3" s="24" t="s">
        <v>105</v>
      </c>
    </row>
    <row r="4" spans="1:6" x14ac:dyDescent="0.25">
      <c r="A4" t="s">
        <v>9</v>
      </c>
      <c r="B4" s="24">
        <v>1.180853629</v>
      </c>
      <c r="C4" s="24">
        <v>67932.897586920153</v>
      </c>
      <c r="D4" s="24">
        <v>80218.806890000007</v>
      </c>
      <c r="E4" s="24">
        <v>1.1808536031804036</v>
      </c>
      <c r="F4" s="24" t="s">
        <v>106</v>
      </c>
    </row>
    <row r="5" spans="1:6" x14ac:dyDescent="0.25">
      <c r="A5" t="s">
        <v>10</v>
      </c>
      <c r="B5" s="24">
        <v>1.4006196369999999</v>
      </c>
      <c r="C5" s="24">
        <v>1925.5766224845527</v>
      </c>
      <c r="D5" s="24">
        <v>2697</v>
      </c>
      <c r="E5" s="24">
        <v>1.4006194136902677</v>
      </c>
      <c r="F5" s="24" t="s">
        <v>107</v>
      </c>
    </row>
    <row r="6" spans="1:6" x14ac:dyDescent="0.25">
      <c r="A6" t="s">
        <v>11</v>
      </c>
      <c r="B6" s="24">
        <v>2.8323164670000001</v>
      </c>
      <c r="C6" s="24">
        <v>4359.3703655150193</v>
      </c>
      <c r="D6" s="24">
        <v>12347.108630000001</v>
      </c>
      <c r="E6" s="24">
        <v>2.8323146681163678</v>
      </c>
      <c r="F6" s="24" t="s">
        <v>106</v>
      </c>
    </row>
    <row r="7" spans="1:6" x14ac:dyDescent="0.25">
      <c r="A7" t="s">
        <v>12</v>
      </c>
      <c r="B7" s="24">
        <v>0.26033904800000002</v>
      </c>
      <c r="C7" s="24">
        <v>15009.859788686021</v>
      </c>
      <c r="D7" s="24">
        <v>3907.9740299999999</v>
      </c>
      <c r="E7" s="24">
        <v>0.26036046205746122</v>
      </c>
      <c r="F7" s="24" t="s">
        <v>106</v>
      </c>
    </row>
    <row r="8" spans="1:6" x14ac:dyDescent="0.25">
      <c r="A8" t="s">
        <v>13</v>
      </c>
      <c r="B8" s="24">
        <v>0.49079678799999998</v>
      </c>
      <c r="C8" s="24">
        <v>73130.221559233192</v>
      </c>
      <c r="D8" s="24">
        <v>35892.089209999998</v>
      </c>
      <c r="E8" s="24">
        <v>0.49079694338035784</v>
      </c>
      <c r="F8" s="24" t="s">
        <v>106</v>
      </c>
    </row>
    <row r="9" spans="1:6" x14ac:dyDescent="0.25">
      <c r="A9" t="s">
        <v>14</v>
      </c>
      <c r="B9" s="24">
        <v>2.8478024550000001</v>
      </c>
      <c r="C9" s="24">
        <v>7522.6623501874883</v>
      </c>
      <c r="D9" s="24">
        <v>21423.01856</v>
      </c>
      <c r="E9" s="24">
        <v>2.8477974369627357</v>
      </c>
      <c r="F9" s="24" t="s">
        <v>106</v>
      </c>
    </row>
    <row r="10" spans="1:6" x14ac:dyDescent="0.25">
      <c r="A10" t="s">
        <v>15</v>
      </c>
      <c r="B10" s="24">
        <v>4.6838164830000002</v>
      </c>
      <c r="C10" s="24">
        <v>1730.4912966633838</v>
      </c>
      <c r="D10" s="24">
        <v>8105.2905899999996</v>
      </c>
      <c r="E10" s="24">
        <v>4.6838089308094597</v>
      </c>
      <c r="F10" s="24" t="s">
        <v>106</v>
      </c>
    </row>
    <row r="11" spans="1:6" x14ac:dyDescent="0.25">
      <c r="A11" t="s">
        <v>16</v>
      </c>
      <c r="B11" s="24">
        <v>3.1383213E-2</v>
      </c>
      <c r="C11" s="24">
        <v>116280.22143558085</v>
      </c>
      <c r="D11" s="24">
        <v>3646.2221399999999</v>
      </c>
      <c r="E11" s="24">
        <v>3.1357199831443423E-2</v>
      </c>
      <c r="F11" s="24" t="s">
        <v>106</v>
      </c>
    </row>
    <row r="12" spans="1:6" x14ac:dyDescent="0.25">
      <c r="A12" t="s">
        <v>17</v>
      </c>
      <c r="B12" s="24">
        <v>1.531092487</v>
      </c>
      <c r="C12" s="24">
        <v>25377.267159825074</v>
      </c>
      <c r="D12" s="24">
        <v>38854.992890000001</v>
      </c>
      <c r="E12" s="24">
        <v>1.53109444942565</v>
      </c>
      <c r="F12" s="24" t="s">
        <v>106</v>
      </c>
    </row>
    <row r="13" spans="1:6" x14ac:dyDescent="0.25">
      <c r="A13" t="s">
        <v>18</v>
      </c>
      <c r="B13" s="24">
        <v>27.480889730000001</v>
      </c>
      <c r="C13" s="24">
        <v>3.5744950387383256</v>
      </c>
      <c r="D13" s="24">
        <v>98.229510000000005</v>
      </c>
      <c r="E13" s="24">
        <v>27.480667600722608</v>
      </c>
      <c r="F13" s="24" t="s">
        <v>106</v>
      </c>
    </row>
    <row r="14" spans="1:6" x14ac:dyDescent="0.25">
      <c r="A14" t="s">
        <v>19</v>
      </c>
      <c r="B14" s="24">
        <v>0.29478199700000002</v>
      </c>
      <c r="C14" s="24">
        <v>5415.5391144866962</v>
      </c>
      <c r="D14" s="24">
        <v>1596.4079999999999</v>
      </c>
      <c r="E14" s="24">
        <v>0.29478283994470106</v>
      </c>
      <c r="F14" s="24" t="s">
        <v>108</v>
      </c>
    </row>
    <row r="15" spans="1:6" x14ac:dyDescent="0.25">
      <c r="A15" t="s">
        <v>20</v>
      </c>
      <c r="B15" s="24">
        <v>2.3314561770000002</v>
      </c>
      <c r="C15" s="24">
        <v>975.21538231340287</v>
      </c>
      <c r="D15" s="24">
        <v>2273.672</v>
      </c>
      <c r="E15" s="24">
        <v>2.3314562518552595</v>
      </c>
      <c r="F15" s="24" t="s">
        <v>109</v>
      </c>
    </row>
    <row r="16" spans="1:6" x14ac:dyDescent="0.25">
      <c r="A16" t="s">
        <v>21</v>
      </c>
      <c r="B16" s="24">
        <v>0.25308589999999997</v>
      </c>
      <c r="C16" s="24">
        <v>3822.9052942103849</v>
      </c>
      <c r="D16" s="24">
        <v>967.52</v>
      </c>
      <c r="E16" s="24">
        <v>0.25308500356136593</v>
      </c>
      <c r="F16" s="24" t="s">
        <v>110</v>
      </c>
    </row>
    <row r="17" spans="1:6" x14ac:dyDescent="0.25">
      <c r="A17" t="s">
        <v>22</v>
      </c>
      <c r="B17" s="24">
        <v>0.66538982999999996</v>
      </c>
      <c r="C17" s="24">
        <v>7.3016595399421726</v>
      </c>
      <c r="D17" s="24">
        <v>4.8584350000000001</v>
      </c>
      <c r="E17" s="24">
        <v>0.6653877756724984</v>
      </c>
      <c r="F17" s="24" t="s">
        <v>105</v>
      </c>
    </row>
    <row r="18" spans="1:6" x14ac:dyDescent="0.25">
      <c r="A18" t="s">
        <v>23</v>
      </c>
      <c r="B18" s="24">
        <v>0.41641320599999998</v>
      </c>
      <c r="C18" s="24">
        <v>13624.269788408199</v>
      </c>
      <c r="D18" s="24">
        <v>5673.2709999999997</v>
      </c>
      <c r="E18" s="24">
        <v>0.41640917921538312</v>
      </c>
      <c r="F18" s="24" t="s">
        <v>105</v>
      </c>
    </row>
    <row r="19" spans="1:6" x14ac:dyDescent="0.25">
      <c r="A19" t="s">
        <v>24</v>
      </c>
      <c r="B19" s="24">
        <v>0.27587265500000002</v>
      </c>
      <c r="C19" s="24">
        <v>45340.285915615663</v>
      </c>
      <c r="D19" s="24">
        <v>12508.14644</v>
      </c>
      <c r="E19" s="24">
        <v>0.27587268556884126</v>
      </c>
      <c r="F19" s="24" t="s">
        <v>106</v>
      </c>
    </row>
    <row r="20" spans="1:6" x14ac:dyDescent="0.25">
      <c r="A20" t="s">
        <v>25</v>
      </c>
      <c r="B20" s="24">
        <v>5.7970116650000003</v>
      </c>
      <c r="C20" s="24">
        <v>404.2318881550845</v>
      </c>
      <c r="D20" s="24">
        <v>2343.3339999999998</v>
      </c>
      <c r="E20" s="24">
        <v>5.7970043152582118</v>
      </c>
      <c r="F20" s="24" t="s">
        <v>111</v>
      </c>
    </row>
    <row r="21" spans="1:6" x14ac:dyDescent="0.25">
      <c r="A21" t="s">
        <v>26</v>
      </c>
      <c r="B21" s="24">
        <v>0.51232718300000002</v>
      </c>
      <c r="C21" s="24">
        <v>129567.99445677665</v>
      </c>
      <c r="D21" s="24">
        <v>66381.201029999997</v>
      </c>
      <c r="E21" s="24">
        <v>0.51232714767491827</v>
      </c>
      <c r="F21" s="24" t="s">
        <v>106</v>
      </c>
    </row>
    <row r="22" spans="1:6" x14ac:dyDescent="0.25">
      <c r="A22" t="s">
        <v>27</v>
      </c>
      <c r="B22" s="24">
        <v>1.146308973</v>
      </c>
      <c r="C22" s="24">
        <v>2760.9921483184621</v>
      </c>
      <c r="D22" s="24">
        <v>3164.95</v>
      </c>
      <c r="E22" s="24">
        <v>1.1463089461980402</v>
      </c>
      <c r="F22" s="24" t="s">
        <v>112</v>
      </c>
    </row>
    <row r="23" spans="1:6" x14ac:dyDescent="0.25">
      <c r="A23" t="s">
        <v>28</v>
      </c>
      <c r="B23" s="24">
        <v>9.9291053000000004E-2</v>
      </c>
      <c r="C23" s="24">
        <v>47766.207384264526</v>
      </c>
      <c r="D23" s="24">
        <v>4742.7510000000002</v>
      </c>
      <c r="E23" s="24">
        <v>9.9290926781061328E-2</v>
      </c>
      <c r="F23" s="24" t="s">
        <v>105</v>
      </c>
    </row>
    <row r="24" spans="1:6" x14ac:dyDescent="0.25">
      <c r="A24" t="s">
        <v>29</v>
      </c>
      <c r="B24" s="24">
        <v>1.097559435</v>
      </c>
      <c r="C24" s="24">
        <v>284714.06573531032</v>
      </c>
      <c r="D24" s="24">
        <v>312490.47648000001</v>
      </c>
      <c r="E24" s="24">
        <v>1.0975589691115315</v>
      </c>
      <c r="F24" s="24" t="s">
        <v>106</v>
      </c>
    </row>
    <row r="25" spans="1:6" x14ac:dyDescent="0.25">
      <c r="A25" t="s">
        <v>30</v>
      </c>
      <c r="B25" s="24">
        <v>1.1877437</v>
      </c>
      <c r="C25" s="24">
        <v>104900.8942333266</v>
      </c>
      <c r="D25" s="24">
        <v>124595.38234</v>
      </c>
      <c r="E25" s="24">
        <v>1.1877437580547958</v>
      </c>
      <c r="F25" s="24" t="s">
        <v>106</v>
      </c>
    </row>
    <row r="26" spans="1:6" x14ac:dyDescent="0.25">
      <c r="A26" t="s">
        <v>31</v>
      </c>
      <c r="B26" s="24">
        <v>1.064130888</v>
      </c>
      <c r="C26" s="24">
        <v>600.53780902937194</v>
      </c>
      <c r="D26" s="24">
        <v>639.21481000000006</v>
      </c>
      <c r="E26" s="24">
        <v>1.0644039399170226</v>
      </c>
      <c r="F26" s="24" t="s">
        <v>106</v>
      </c>
    </row>
    <row r="27" spans="1:6" x14ac:dyDescent="0.25">
      <c r="A27" t="s">
        <v>32</v>
      </c>
      <c r="B27" s="24">
        <v>8.8265355000000004E-2</v>
      </c>
      <c r="C27" s="24">
        <v>2803995.5956445197</v>
      </c>
      <c r="D27" s="24">
        <v>247495.45460999999</v>
      </c>
      <c r="E27" s="24">
        <v>8.8265279372919725E-2</v>
      </c>
      <c r="F27" s="24" t="s">
        <v>106</v>
      </c>
    </row>
    <row r="28" spans="1:6" x14ac:dyDescent="0.25">
      <c r="A28" t="s">
        <v>33</v>
      </c>
      <c r="B28" s="24">
        <v>0.48138998700000002</v>
      </c>
      <c r="C28" s="24">
        <v>143024.89868573024</v>
      </c>
      <c r="D28" s="24">
        <v>68851.370939999993</v>
      </c>
      <c r="E28" s="24">
        <v>0.4813942996826564</v>
      </c>
      <c r="F28" s="24" t="s">
        <v>106</v>
      </c>
    </row>
    <row r="29" spans="1:6" x14ac:dyDescent="0.25">
      <c r="A29" t="s">
        <v>34</v>
      </c>
      <c r="B29" s="24">
        <v>0.39247947399999999</v>
      </c>
      <c r="C29" s="24">
        <v>2187.5408597800965</v>
      </c>
      <c r="D29" s="24">
        <v>858.70898</v>
      </c>
      <c r="E29" s="24">
        <v>0.39254534431248161</v>
      </c>
      <c r="F29" s="24" t="s">
        <v>106</v>
      </c>
    </row>
    <row r="30" spans="1:6" x14ac:dyDescent="0.25">
      <c r="A30" t="s">
        <v>35</v>
      </c>
      <c r="B30" s="24">
        <v>0.98030835900000002</v>
      </c>
      <c r="C30" s="24">
        <v>8262.0488386552661</v>
      </c>
      <c r="D30" s="24">
        <v>8099.2672199999997</v>
      </c>
      <c r="E30" s="24">
        <v>0.98029766927863371</v>
      </c>
      <c r="F30" s="24" t="s">
        <v>106</v>
      </c>
    </row>
    <row r="31" spans="1:6" x14ac:dyDescent="0.25">
      <c r="A31" t="s">
        <v>36</v>
      </c>
      <c r="B31" s="24">
        <v>0.122855461</v>
      </c>
      <c r="C31" s="24">
        <v>3795.0004192324836</v>
      </c>
      <c r="D31" s="24">
        <v>466.91953999999998</v>
      </c>
      <c r="E31" s="24">
        <v>0.12303543831872137</v>
      </c>
      <c r="F31" s="24" t="s">
        <v>106</v>
      </c>
    </row>
    <row r="32" spans="1:6" x14ac:dyDescent="0.25">
      <c r="A32" t="s">
        <v>37</v>
      </c>
      <c r="B32" s="24">
        <v>4.4360195239999998</v>
      </c>
      <c r="C32" s="24">
        <v>46115.783995363679</v>
      </c>
      <c r="D32" s="24">
        <v>204570.50472</v>
      </c>
      <c r="E32" s="24">
        <v>4.4360192323861787</v>
      </c>
      <c r="F32" s="24" t="s">
        <v>106</v>
      </c>
    </row>
    <row r="33" spans="1:6" x14ac:dyDescent="0.25">
      <c r="A33" t="s">
        <v>38</v>
      </c>
      <c r="B33" s="24">
        <v>0.456684808</v>
      </c>
      <c r="C33" s="24">
        <v>149431.10663536677</v>
      </c>
      <c r="D33" s="24">
        <v>68242.971520000006</v>
      </c>
      <c r="E33" s="24">
        <v>0.45668517791628621</v>
      </c>
      <c r="F33" s="24" t="s">
        <v>106</v>
      </c>
    </row>
    <row r="34" spans="1:6" x14ac:dyDescent="0.25">
      <c r="A34" t="s">
        <v>39</v>
      </c>
      <c r="B34" s="24">
        <v>5.0948992999999998E-2</v>
      </c>
      <c r="C34" s="24">
        <v>519.77496395267326</v>
      </c>
      <c r="D34" s="24">
        <v>26.160060000000001</v>
      </c>
      <c r="E34" s="24">
        <v>5.0329588406997486E-2</v>
      </c>
      <c r="F34" s="24" t="s">
        <v>113</v>
      </c>
    </row>
    <row r="35" spans="1:6" x14ac:dyDescent="0.25">
      <c r="A35" t="s">
        <v>40</v>
      </c>
      <c r="B35" s="24">
        <v>0.386190694</v>
      </c>
      <c r="C35" s="24">
        <v>1152.0551968556756</v>
      </c>
      <c r="D35" s="24">
        <v>444.32128</v>
      </c>
      <c r="E35" s="24">
        <v>0.38567707624833764</v>
      </c>
      <c r="F35" s="24" t="s">
        <v>106</v>
      </c>
    </row>
    <row r="36" spans="1:6" x14ac:dyDescent="0.25">
      <c r="A36" t="s">
        <v>41</v>
      </c>
      <c r="B36" s="24">
        <v>0.11737555199999999</v>
      </c>
      <c r="C36" s="24">
        <v>17377.278327943455</v>
      </c>
      <c r="D36" s="24">
        <v>2041.1949999999999</v>
      </c>
      <c r="E36" s="24">
        <v>0.1174634463164272</v>
      </c>
      <c r="F36" s="24" t="s">
        <v>114</v>
      </c>
    </row>
    <row r="37" spans="1:6" x14ac:dyDescent="0.25">
      <c r="A37" t="s">
        <v>42</v>
      </c>
      <c r="B37" s="24">
        <v>0.60896293599999995</v>
      </c>
      <c r="C37" s="24">
        <v>633.8748718197852</v>
      </c>
      <c r="D37" s="24">
        <v>385.52397999999999</v>
      </c>
      <c r="E37" s="24">
        <v>0.60820202399442491</v>
      </c>
      <c r="F37" s="24" t="s">
        <v>106</v>
      </c>
    </row>
    <row r="38" spans="1:6" x14ac:dyDescent="0.25">
      <c r="A38" t="s">
        <v>43</v>
      </c>
      <c r="B38" s="24">
        <v>0.668555597</v>
      </c>
      <c r="C38" s="24">
        <v>9264.137736326511</v>
      </c>
      <c r="D38" s="24">
        <v>6193.6677499999996</v>
      </c>
      <c r="E38" s="24">
        <v>0.66856386706270643</v>
      </c>
      <c r="F38" s="24" t="s">
        <v>106</v>
      </c>
    </row>
    <row r="39" spans="1:6" x14ac:dyDescent="0.25">
      <c r="A39" t="s">
        <v>44</v>
      </c>
      <c r="B39" s="24">
        <v>0.137660538</v>
      </c>
      <c r="C39" s="24">
        <v>4649.0478629394865</v>
      </c>
      <c r="D39" s="24">
        <v>638.52646000000004</v>
      </c>
      <c r="E39" s="24">
        <v>0.13734564126347246</v>
      </c>
      <c r="F39" s="24" t="s">
        <v>106</v>
      </c>
    </row>
    <row r="40" spans="1:6" x14ac:dyDescent="0.25">
      <c r="A40" t="s">
        <v>45</v>
      </c>
      <c r="B40" s="24">
        <v>0.84077210499999999</v>
      </c>
      <c r="C40" s="24">
        <v>342530.87300392776</v>
      </c>
      <c r="D40" s="24">
        <v>287990.48550000001</v>
      </c>
      <c r="E40" s="24">
        <v>0.84077234549511004</v>
      </c>
      <c r="F40" s="24" t="s">
        <v>106</v>
      </c>
    </row>
    <row r="41" spans="1:6" x14ac:dyDescent="0.25">
      <c r="A41" t="s">
        <v>46</v>
      </c>
      <c r="B41" s="24">
        <v>1.2126559509999999</v>
      </c>
      <c r="C41" s="24">
        <v>690733.60791431938</v>
      </c>
      <c r="D41" s="24">
        <v>837622.32530000003</v>
      </c>
      <c r="E41" s="24">
        <v>1.2126561031672012</v>
      </c>
      <c r="F41" s="24" t="s">
        <v>106</v>
      </c>
    </row>
    <row r="42" spans="1:6" x14ac:dyDescent="0.25">
      <c r="A42" t="s">
        <v>47</v>
      </c>
      <c r="B42" s="24">
        <v>1.188473283</v>
      </c>
      <c r="C42" s="24">
        <v>74850.772960960196</v>
      </c>
      <c r="D42" s="24">
        <v>88958.136549999996</v>
      </c>
      <c r="E42" s="24">
        <v>1.1884731851252592</v>
      </c>
      <c r="F42" s="24" t="s">
        <v>106</v>
      </c>
    </row>
    <row r="43" spans="1:6" x14ac:dyDescent="0.25">
      <c r="A43" t="s">
        <v>48</v>
      </c>
      <c r="B43" s="24">
        <v>0.52835183200000002</v>
      </c>
      <c r="C43" s="24">
        <v>1198458.7147584641</v>
      </c>
      <c r="D43" s="24">
        <v>633208.32400000002</v>
      </c>
      <c r="E43" s="24">
        <v>0.52835222123410075</v>
      </c>
      <c r="F43" s="24" t="s">
        <v>106</v>
      </c>
    </row>
    <row r="44" spans="1:6" x14ac:dyDescent="0.25">
      <c r="A44" t="s">
        <v>49</v>
      </c>
      <c r="B44" s="24">
        <v>1.0427182509999999</v>
      </c>
      <c r="C44" s="24">
        <v>16520.712501655449</v>
      </c>
      <c r="D44" s="24">
        <v>17226.46154</v>
      </c>
      <c r="E44" s="24">
        <v>1.0427190436413583</v>
      </c>
      <c r="F44" s="24" t="s">
        <v>106</v>
      </c>
    </row>
    <row r="45" spans="1:6" x14ac:dyDescent="0.25">
      <c r="A45" t="s">
        <v>50</v>
      </c>
      <c r="B45" s="24">
        <v>0.211229262</v>
      </c>
      <c r="C45" s="24">
        <v>16497.610264812647</v>
      </c>
      <c r="D45" s="24">
        <v>3484.8640300000002</v>
      </c>
      <c r="E45" s="24">
        <v>0.21123447420944244</v>
      </c>
      <c r="F45" s="24" t="s">
        <v>106</v>
      </c>
    </row>
    <row r="46" spans="1:6" x14ac:dyDescent="0.25">
      <c r="A46" t="s">
        <v>51</v>
      </c>
      <c r="B46" s="24">
        <v>1.0563926E-2</v>
      </c>
      <c r="C46" s="24">
        <v>118644.47516955345</v>
      </c>
      <c r="D46" s="24">
        <v>1253.7247</v>
      </c>
      <c r="E46" s="24">
        <v>1.0567071902912601E-2</v>
      </c>
      <c r="F46" s="24" t="s">
        <v>106</v>
      </c>
    </row>
    <row r="47" spans="1:6" x14ac:dyDescent="0.25">
      <c r="A47" t="s">
        <v>52</v>
      </c>
      <c r="B47" s="24">
        <v>0.18750791</v>
      </c>
      <c r="C47" s="24">
        <v>15324.143765455014</v>
      </c>
      <c r="D47" s="24">
        <v>2873.4</v>
      </c>
      <c r="E47" s="24">
        <v>0.18750802941939648</v>
      </c>
      <c r="F47" s="24" t="s">
        <v>115</v>
      </c>
    </row>
    <row r="48" spans="1:6" x14ac:dyDescent="0.25">
      <c r="A48" t="s">
        <v>53</v>
      </c>
      <c r="B48" s="24">
        <v>0.16561389200000001</v>
      </c>
      <c r="C48" s="24">
        <v>8675.0010379564046</v>
      </c>
      <c r="D48" s="24">
        <v>1436.7</v>
      </c>
      <c r="E48" s="24">
        <v>0.16561381303747344</v>
      </c>
      <c r="F48" s="24" t="s">
        <v>104</v>
      </c>
    </row>
    <row r="49" spans="1:6" x14ac:dyDescent="0.25">
      <c r="A49" t="s">
        <v>54</v>
      </c>
      <c r="B49" s="24">
        <v>5.6598048999999997E-2</v>
      </c>
      <c r="C49" s="24">
        <v>55031.839737090588</v>
      </c>
      <c r="D49" s="24">
        <v>3114.6878999999999</v>
      </c>
      <c r="E49" s="24">
        <v>5.6597924308548049E-2</v>
      </c>
      <c r="F49" s="24" t="s">
        <v>106</v>
      </c>
    </row>
    <row r="50" spans="1:6" x14ac:dyDescent="0.25">
      <c r="A50" t="s">
        <v>55</v>
      </c>
      <c r="B50" s="24">
        <v>0.30168873299999999</v>
      </c>
      <c r="C50" s="24">
        <v>426531.03678220563</v>
      </c>
      <c r="D50" s="24">
        <v>128678.71575</v>
      </c>
      <c r="E50" s="24">
        <v>0.30168664095528797</v>
      </c>
      <c r="F50" s="24" t="s">
        <v>106</v>
      </c>
    </row>
    <row r="51" spans="1:6" x14ac:dyDescent="0.25">
      <c r="A51" t="s">
        <v>56</v>
      </c>
      <c r="B51" s="24">
        <v>0.85720909599999995</v>
      </c>
      <c r="C51" s="24">
        <v>152577.28939801172</v>
      </c>
      <c r="D51" s="24">
        <v>130790.82432</v>
      </c>
      <c r="E51" s="24">
        <v>0.85721030197895476</v>
      </c>
      <c r="F51" s="24" t="s">
        <v>106</v>
      </c>
    </row>
    <row r="52" spans="1:6" x14ac:dyDescent="0.25">
      <c r="A52" t="s">
        <v>57</v>
      </c>
      <c r="B52" s="24">
        <v>0.16826601399999999</v>
      </c>
      <c r="C52" s="24">
        <v>1081601.6358181515</v>
      </c>
      <c r="D52" s="24">
        <v>181995.72683</v>
      </c>
      <c r="E52" s="24">
        <v>0.16826502549835154</v>
      </c>
      <c r="F52" s="24" t="s">
        <v>106</v>
      </c>
    </row>
    <row r="53" spans="1:6" x14ac:dyDescent="0.25">
      <c r="A53" t="s">
        <v>58</v>
      </c>
      <c r="B53" s="24">
        <v>16.197678700000001</v>
      </c>
      <c r="C53" s="24">
        <v>111.65180625542349</v>
      </c>
      <c r="D53" s="24">
        <v>1808.5</v>
      </c>
      <c r="E53" s="24">
        <v>16.197677947661074</v>
      </c>
      <c r="F53" s="24" t="s">
        <v>116</v>
      </c>
    </row>
    <row r="54" spans="1:6" x14ac:dyDescent="0.25">
      <c r="A54" t="s">
        <v>59</v>
      </c>
      <c r="B54" s="24">
        <v>0.32023747899999999</v>
      </c>
      <c r="C54" s="24">
        <v>23922.261834942812</v>
      </c>
      <c r="D54" s="24">
        <v>7660.8</v>
      </c>
      <c r="E54" s="24">
        <v>0.32023727743043129</v>
      </c>
      <c r="F54" s="24" t="s">
        <v>104</v>
      </c>
    </row>
    <row r="55" spans="1:6" x14ac:dyDescent="0.25">
      <c r="A55" t="s">
        <v>60</v>
      </c>
      <c r="B55" s="24">
        <v>7.8883270000000005E-2</v>
      </c>
      <c r="C55" s="24">
        <v>10182.140636411244</v>
      </c>
      <c r="D55" s="24">
        <v>803.2</v>
      </c>
      <c r="E55" s="24">
        <v>7.8883216082064708E-2</v>
      </c>
      <c r="F55" s="24" t="s">
        <v>104</v>
      </c>
    </row>
    <row r="56" spans="1:6" x14ac:dyDescent="0.25">
      <c r="A56" t="s">
        <v>61</v>
      </c>
      <c r="B56" s="24">
        <v>17.739705870000002</v>
      </c>
      <c r="C56" s="24">
        <v>1017.2753302814484</v>
      </c>
      <c r="D56" s="24">
        <v>18046.14</v>
      </c>
      <c r="E56" s="24">
        <v>17.739681149062363</v>
      </c>
      <c r="F56" s="24" t="s">
        <v>117</v>
      </c>
    </row>
    <row r="57" spans="1:6" x14ac:dyDescent="0.25">
      <c r="A57" t="s">
        <v>62</v>
      </c>
      <c r="B57" s="24">
        <v>19.336296369999999</v>
      </c>
      <c r="C57" s="24">
        <v>3733.1122360636427</v>
      </c>
      <c r="D57" s="24">
        <v>72184.56</v>
      </c>
      <c r="E57" s="24">
        <v>19.336295143409501</v>
      </c>
      <c r="F57" s="24" t="s">
        <v>118</v>
      </c>
    </row>
    <row r="58" spans="1:6" x14ac:dyDescent="0.25">
      <c r="A58" t="s">
        <v>63</v>
      </c>
      <c r="B58" s="24">
        <v>22.805178120000001</v>
      </c>
      <c r="C58" s="24">
        <v>526.12805784127772</v>
      </c>
      <c r="D58" s="24">
        <v>11998.44</v>
      </c>
      <c r="E58" s="24">
        <v>22.805170378538698</v>
      </c>
      <c r="F58" s="24" t="s">
        <v>119</v>
      </c>
    </row>
    <row r="59" spans="1:6" x14ac:dyDescent="0.25">
      <c r="A59" t="s">
        <v>64</v>
      </c>
      <c r="B59" s="24">
        <v>0.383692692</v>
      </c>
      <c r="C59" s="24">
        <v>20847.575131819296</v>
      </c>
      <c r="D59" s="24">
        <v>7998.96</v>
      </c>
      <c r="E59" s="24">
        <v>0.38368778859999525</v>
      </c>
      <c r="F59" s="24" t="s">
        <v>116</v>
      </c>
    </row>
    <row r="60" spans="1:6" x14ac:dyDescent="0.25">
      <c r="A60" t="s">
        <v>65</v>
      </c>
      <c r="B60" s="24">
        <v>0.44513604200000001</v>
      </c>
      <c r="C60" s="24">
        <v>5877.730143451291</v>
      </c>
      <c r="D60" s="24">
        <v>2616.0059999999999</v>
      </c>
      <c r="E60" s="24">
        <v>0.44507079028026475</v>
      </c>
      <c r="F60" s="24" t="s">
        <v>120</v>
      </c>
    </row>
    <row r="61" spans="1:6" x14ac:dyDescent="0.25">
      <c r="A61" t="s">
        <v>66</v>
      </c>
      <c r="B61" s="24">
        <v>1</v>
      </c>
      <c r="C61" s="24">
        <v>37011.849554</v>
      </c>
      <c r="D61" s="24">
        <v>44619.42</v>
      </c>
      <c r="E61" s="24">
        <v>1.2055441848400634</v>
      </c>
      <c r="F61" s="24" t="s">
        <v>119</v>
      </c>
    </row>
    <row r="62" spans="1:6" x14ac:dyDescent="0.25">
      <c r="A62" t="s">
        <v>67</v>
      </c>
      <c r="B62" s="24">
        <v>1</v>
      </c>
      <c r="C62" s="24">
        <v>4309.3681429999997</v>
      </c>
      <c r="D62" s="24">
        <v>29746.28</v>
      </c>
      <c r="E62" s="24">
        <v>6.9027010487184546</v>
      </c>
      <c r="F62" s="24" t="s">
        <v>121</v>
      </c>
    </row>
    <row r="63" spans="1:6" x14ac:dyDescent="0.25">
      <c r="A63" t="s">
        <v>68</v>
      </c>
      <c r="B63" s="24">
        <v>1</v>
      </c>
      <c r="C63" s="24">
        <v>56361.683889</v>
      </c>
      <c r="D63" s="24">
        <v>4656.1183199999996</v>
      </c>
      <c r="E63" s="24">
        <v>8.2611412554136357E-2</v>
      </c>
      <c r="F63" s="24" t="s">
        <v>106</v>
      </c>
    </row>
    <row r="64" spans="1:6" x14ac:dyDescent="0.25">
      <c r="A64" t="s">
        <v>69</v>
      </c>
      <c r="B64" s="24">
        <v>1</v>
      </c>
      <c r="C64" s="24">
        <v>3999999.9999680002</v>
      </c>
      <c r="D64" s="24">
        <v>6.5920009999999998</v>
      </c>
      <c r="E64" s="24">
        <v>1.6480002500131838E-6</v>
      </c>
      <c r="F64" s="24" t="s">
        <v>122</v>
      </c>
    </row>
    <row r="65" spans="1:6" x14ac:dyDescent="0.25">
      <c r="A65" t="s">
        <v>70</v>
      </c>
      <c r="B65" s="24">
        <v>1</v>
      </c>
      <c r="C65" s="24">
        <v>999999.99999699998</v>
      </c>
      <c r="D65" s="24">
        <v>181253.05</v>
      </c>
      <c r="E65" s="24">
        <v>0.18125305000054376</v>
      </c>
      <c r="F65" s="24" t="s">
        <v>123</v>
      </c>
    </row>
    <row r="66" spans="1:6" x14ac:dyDescent="0.25">
      <c r="A66" t="s">
        <v>71</v>
      </c>
      <c r="B66" s="24">
        <v>1</v>
      </c>
      <c r="C66" s="24">
        <v>18017.283443</v>
      </c>
      <c r="D66" s="24">
        <v>1540650.925</v>
      </c>
      <c r="E66" s="24">
        <v>85.509612471494265</v>
      </c>
      <c r="F66" s="24" t="s">
        <v>124</v>
      </c>
    </row>
    <row r="67" spans="1:6" x14ac:dyDescent="0.25">
      <c r="A67" t="s">
        <v>72</v>
      </c>
      <c r="B67" s="24">
        <v>1</v>
      </c>
      <c r="C67" s="24">
        <v>50305.658228</v>
      </c>
      <c r="D67" s="24">
        <v>5035438.5999999996</v>
      </c>
      <c r="E67" s="24">
        <v>100.09686340208322</v>
      </c>
      <c r="F67" s="24" t="s">
        <v>107</v>
      </c>
    </row>
    <row r="68" spans="1:6" x14ac:dyDescent="0.25">
      <c r="A68" t="s">
        <v>73</v>
      </c>
      <c r="B68" s="24">
        <v>1</v>
      </c>
      <c r="C68" s="24">
        <v>20548.220792</v>
      </c>
      <c r="D68" s="24">
        <v>20570</v>
      </c>
      <c r="E68" s="24">
        <v>1.0010599072406541</v>
      </c>
      <c r="F68" s="24" t="s">
        <v>104</v>
      </c>
    </row>
    <row r="69" spans="1:6" x14ac:dyDescent="0.25">
      <c r="A69" t="s">
        <v>74</v>
      </c>
      <c r="B69" s="24">
        <v>1</v>
      </c>
      <c r="C69" s="24">
        <v>1913.4710809999999</v>
      </c>
      <c r="D69" s="24">
        <v>7.1902939999999997</v>
      </c>
      <c r="E69" s="24">
        <v>3.7577228479681426E-3</v>
      </c>
      <c r="F69" s="24" t="s">
        <v>125</v>
      </c>
    </row>
    <row r="70" spans="1:6" x14ac:dyDescent="0.25">
      <c r="A70" t="s">
        <v>75</v>
      </c>
      <c r="B70" s="24">
        <v>1</v>
      </c>
      <c r="C70" s="24">
        <v>803070.14760000003</v>
      </c>
      <c r="D70" s="24">
        <v>723132.18</v>
      </c>
      <c r="E70" s="24">
        <v>0.90045954535989536</v>
      </c>
      <c r="F70" s="24" t="s">
        <v>126</v>
      </c>
    </row>
    <row r="71" spans="1:6" x14ac:dyDescent="0.25">
      <c r="A71" t="s">
        <v>76</v>
      </c>
      <c r="B71" s="24">
        <v>1</v>
      </c>
      <c r="C71" s="24">
        <v>20556.776107000002</v>
      </c>
      <c r="D71" s="24">
        <v>1704.171</v>
      </c>
      <c r="E71" s="24">
        <v>8.2900693724036578E-2</v>
      </c>
      <c r="F71" s="24" t="s">
        <v>114</v>
      </c>
    </row>
    <row r="72" spans="1:6" x14ac:dyDescent="0.25">
      <c r="A72" t="s">
        <v>77</v>
      </c>
      <c r="B72" s="24">
        <v>1</v>
      </c>
      <c r="C72" s="24">
        <v>1636.2913659999999</v>
      </c>
      <c r="D72" s="24">
        <v>3018.587</v>
      </c>
      <c r="E72" s="24">
        <v>1.8447735303884749</v>
      </c>
      <c r="F72" s="24" t="s">
        <v>114</v>
      </c>
    </row>
    <row r="73" spans="1:6" x14ac:dyDescent="0.25">
      <c r="A73" t="s">
        <v>78</v>
      </c>
      <c r="B73" s="24">
        <v>1</v>
      </c>
      <c r="C73" s="24">
        <v>531905.52921900002</v>
      </c>
      <c r="D73" s="24">
        <v>88497.144625719302</v>
      </c>
      <c r="E73" s="24">
        <v>0.16637756098467368</v>
      </c>
      <c r="F73" s="24" t="s">
        <v>127</v>
      </c>
    </row>
    <row r="74" spans="1:6" x14ac:dyDescent="0.25">
      <c r="A74" t="s">
        <v>79</v>
      </c>
      <c r="B74" s="24">
        <v>1</v>
      </c>
      <c r="C74" s="24">
        <v>37503.620778999997</v>
      </c>
      <c r="D74" s="24">
        <v>375230138.30000001</v>
      </c>
      <c r="E74" s="24">
        <v>10005.170980987217</v>
      </c>
      <c r="F74" s="24" t="s">
        <v>107</v>
      </c>
    </row>
    <row r="75" spans="1:6" x14ac:dyDescent="0.25">
      <c r="A75" t="s">
        <v>80</v>
      </c>
      <c r="B75" s="24">
        <v>1</v>
      </c>
      <c r="C75" s="24">
        <v>0</v>
      </c>
      <c r="D75" s="24">
        <v>0</v>
      </c>
      <c r="E75" s="24">
        <v>0</v>
      </c>
      <c r="F75" s="24" t="s">
        <v>161</v>
      </c>
    </row>
    <row r="76" spans="1:6" x14ac:dyDescent="0.25">
      <c r="A76" t="s">
        <v>81</v>
      </c>
      <c r="B76" s="24">
        <v>1</v>
      </c>
      <c r="C76" s="24">
        <v>0</v>
      </c>
      <c r="D76" s="24">
        <v>0</v>
      </c>
      <c r="E76" s="24">
        <v>0</v>
      </c>
      <c r="F76" s="24" t="s">
        <v>161</v>
      </c>
    </row>
    <row r="77" spans="1:6" x14ac:dyDescent="0.25">
      <c r="A77" t="s">
        <v>82</v>
      </c>
      <c r="B77" s="24">
        <v>1</v>
      </c>
      <c r="C77" s="24">
        <v>1204191.3054859999</v>
      </c>
      <c r="D77" s="24">
        <v>6025037.2999999998</v>
      </c>
      <c r="E77" s="24">
        <v>5.0033888075353223</v>
      </c>
      <c r="F77" s="24" t="s">
        <v>107</v>
      </c>
    </row>
    <row r="78" spans="1:6" x14ac:dyDescent="0.25">
      <c r="A78" t="s">
        <v>83</v>
      </c>
      <c r="B78" s="24">
        <v>1</v>
      </c>
      <c r="C78" s="24">
        <v>910617.60689199995</v>
      </c>
      <c r="D78" s="24">
        <v>151644.371947782</v>
      </c>
      <c r="E78" s="24">
        <v>0.16652914549429215</v>
      </c>
      <c r="F78" s="24" t="s">
        <v>127</v>
      </c>
    </row>
    <row r="79" spans="1:6" x14ac:dyDescent="0.25">
      <c r="A79" t="s">
        <v>84</v>
      </c>
      <c r="B79" s="24">
        <v>1</v>
      </c>
      <c r="C79" s="24">
        <v>205524.48199500001</v>
      </c>
      <c r="D79" s="24">
        <v>548371.06777746405</v>
      </c>
      <c r="E79" s="24">
        <v>2.6681544819113316</v>
      </c>
      <c r="F79" s="24" t="s">
        <v>128</v>
      </c>
    </row>
    <row r="80" spans="1:6" x14ac:dyDescent="0.25">
      <c r="A80" t="s">
        <v>85</v>
      </c>
      <c r="B80" s="24">
        <v>1</v>
      </c>
      <c r="C80" s="24">
        <v>68444.349277999994</v>
      </c>
      <c r="D80" s="24">
        <v>201134.73789574299</v>
      </c>
      <c r="E80" s="24">
        <v>2.9386609708099534</v>
      </c>
      <c r="F80" s="24" t="s">
        <v>128</v>
      </c>
    </row>
    <row r="81" spans="1:6" x14ac:dyDescent="0.25">
      <c r="A81" t="s">
        <v>86</v>
      </c>
      <c r="B81" s="24">
        <v>1</v>
      </c>
      <c r="C81" s="24">
        <v>68444.349277999994</v>
      </c>
      <c r="D81" s="24">
        <v>163315.90861250801</v>
      </c>
      <c r="E81" s="24">
        <v>2.3861123720991015</v>
      </c>
      <c r="F81" s="24" t="s">
        <v>128</v>
      </c>
    </row>
    <row r="82" spans="1:6" x14ac:dyDescent="0.25">
      <c r="A82" t="s">
        <v>87</v>
      </c>
      <c r="B82" s="24">
        <v>1</v>
      </c>
      <c r="C82" s="24">
        <v>570078.63009999995</v>
      </c>
      <c r="D82" s="24">
        <v>94440.610721329402</v>
      </c>
      <c r="E82" s="24">
        <v>0.16566242924202082</v>
      </c>
      <c r="F82" s="24" t="s">
        <v>127</v>
      </c>
    </row>
    <row r="83" spans="1:6" x14ac:dyDescent="0.25">
      <c r="A83" t="s">
        <v>88</v>
      </c>
      <c r="B83" s="24">
        <v>1</v>
      </c>
      <c r="C83" s="24">
        <v>2246485.609162</v>
      </c>
      <c r="D83" s="24">
        <v>374087.87270517001</v>
      </c>
      <c r="E83" s="24">
        <v>0.16652137506668246</v>
      </c>
      <c r="F83" s="24" t="s">
        <v>127</v>
      </c>
    </row>
    <row r="84" spans="1:6" x14ac:dyDescent="0.25">
      <c r="A84" t="s">
        <v>89</v>
      </c>
      <c r="B84" s="24">
        <v>1</v>
      </c>
      <c r="C84" s="24">
        <v>31811.945437999999</v>
      </c>
      <c r="D84" s="24">
        <v>31842.799999999999</v>
      </c>
      <c r="E84" s="24">
        <v>1.0009699049075806</v>
      </c>
      <c r="F84" s="24" t="s">
        <v>104</v>
      </c>
    </row>
    <row r="85" spans="1:6" x14ac:dyDescent="0.25">
      <c r="A85" t="s">
        <v>90</v>
      </c>
      <c r="B85" s="24">
        <v>1</v>
      </c>
      <c r="C85" s="24">
        <v>15052.391319</v>
      </c>
      <c r="D85" s="24">
        <v>15062593.300000001</v>
      </c>
      <c r="E85" s="24">
        <v>1000.6777648005419</v>
      </c>
      <c r="F85" s="24" t="s">
        <v>107</v>
      </c>
    </row>
    <row r="86" spans="1:6" x14ac:dyDescent="0.25">
      <c r="A86" t="s">
        <v>91</v>
      </c>
      <c r="B86" s="24">
        <v>1</v>
      </c>
      <c r="C86" s="24">
        <v>316100.21769000002</v>
      </c>
      <c r="D86" s="24">
        <v>60250373.299999997</v>
      </c>
      <c r="E86" s="24">
        <v>190.60528885521879</v>
      </c>
      <c r="F86" s="24" t="s">
        <v>104</v>
      </c>
    </row>
    <row r="87" spans="1:6" x14ac:dyDescent="0.25">
      <c r="A87" t="s">
        <v>92</v>
      </c>
      <c r="B87" s="24">
        <v>1</v>
      </c>
      <c r="C87" s="24">
        <v>15052391.318573</v>
      </c>
      <c r="D87" s="24">
        <v>0</v>
      </c>
      <c r="E87" s="24">
        <v>0</v>
      </c>
      <c r="F87" s="24" t="s">
        <v>161</v>
      </c>
    </row>
    <row r="88" spans="1:6" x14ac:dyDescent="0.25">
      <c r="A88" t="s">
        <v>93</v>
      </c>
      <c r="B88" s="24">
        <v>1</v>
      </c>
      <c r="C88" s="24">
        <v>60209.565274</v>
      </c>
      <c r="D88" s="24">
        <v>0</v>
      </c>
      <c r="E88" s="24">
        <v>0</v>
      </c>
      <c r="F88" s="24" t="s">
        <v>161</v>
      </c>
    </row>
    <row r="89" spans="1:6" x14ac:dyDescent="0.25">
      <c r="A89" t="s">
        <v>94</v>
      </c>
      <c r="B89" s="24">
        <v>1</v>
      </c>
      <c r="C89" s="24">
        <v>0</v>
      </c>
      <c r="D89" s="24">
        <v>0</v>
      </c>
      <c r="E89" s="24">
        <v>0</v>
      </c>
      <c r="F89" s="24" t="s">
        <v>161</v>
      </c>
    </row>
    <row r="90" spans="1:6" x14ac:dyDescent="0.25">
      <c r="A90" t="s">
        <v>95</v>
      </c>
      <c r="B90" s="24">
        <v>1</v>
      </c>
      <c r="C90" s="24">
        <v>329357996.66267502</v>
      </c>
      <c r="D90" s="24">
        <v>0</v>
      </c>
      <c r="E90" s="24">
        <v>0</v>
      </c>
      <c r="F90" s="24" t="s">
        <v>161</v>
      </c>
    </row>
    <row r="92" spans="1:6" x14ac:dyDescent="0.25">
      <c r="F92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6637.5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4510.6719999999996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80218.806891999993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2697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12347.108630000001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3907.9740240000001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35892.089206999997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21423.018553999998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8105.290583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3646.2221460000001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38854.992885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98.229506000000001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1596.4080039999999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2273.6719990000001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967.52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4.8584350000000001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5673.2710010000001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12508.146444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2343.3340020000001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66381.201031000004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3164.9500010000002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4742.7510009999996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312490.47648800001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124595.382317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639.21480699999995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247495.45461700001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68851.370937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858.70899599999996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8099.267237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466.91955300000001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204570.504724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68242.971535999997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26.160060000000001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444.32126499999998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2041.194992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385.52397100000002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6193.6677490000002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638.52647300000001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287990.48549699999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837622.32531600003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88958.136551000003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633208.32403100003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17226.461538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3484.8640300000002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1253.7247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2873.4000030000002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1436.700002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3114.6878999999999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128678.715755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130790.824326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181995.72683900001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1808.4999989999999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7660.8000009999996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803.2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18046.13997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72184.559982000006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11998.439996999999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7998.9599939999998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2616.0059999999999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259515.72923900001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86966.960326999993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39512.4444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7722.8297599999996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67932.896082000007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1925.576315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4359.367596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15011.094407000001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73130.244678000003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7522.6490919999997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1730.488505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116183.837455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25377.299684000001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3.5744660000000001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5415.5546109999996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975.21541300000001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3822.8917580000002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7.3016370000000004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13624.138038999999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45340.291036000002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404.23137600000001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129567.98553799999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2760.992084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47766.146503999997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284713.944969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104900.89931199999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600.69190200000003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2803993.1779629998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143026.180043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2187.9080399999998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8261.9587630000005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3800.560015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46115.780962999997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149431.22777500001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513.45587499999999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1150.522972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17390.290883999998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633.08281699999998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9264.2523330000004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4638.4133309999997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342530.97094700002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690733.69444500003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74850.766782999999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1198459.5975550001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16520.725064999999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16498.017317999998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118679.806373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15324.153562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8674.9969369999999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55031.718342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426528.07973100001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152577.504052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1081595.279012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111.65180100000001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23922.246776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10182.133709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1017.273911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3733.1119979999999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526.12787900000001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20847.308678000001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5876.8685340000002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96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96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96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96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96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163712.54151499999</v>
      </c>
      <c r="I5" t="s">
        <v>7</v>
      </c>
    </row>
    <row r="6" spans="1:9" x14ac:dyDescent="0.25">
      <c r="A6" t="s">
        <v>0</v>
      </c>
      <c r="B6" t="s">
        <v>96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163712.541665</v>
      </c>
      <c r="I6" t="s">
        <v>7</v>
      </c>
    </row>
    <row r="7" spans="1:9" x14ac:dyDescent="0.25">
      <c r="A7" t="s">
        <v>0</v>
      </c>
      <c r="B7" t="s">
        <v>96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163712.541482</v>
      </c>
      <c r="I7" t="s">
        <v>7</v>
      </c>
    </row>
    <row r="8" spans="1:9" x14ac:dyDescent="0.25">
      <c r="A8" t="s">
        <v>0</v>
      </c>
      <c r="B8" t="s">
        <v>96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163712.54152900001</v>
      </c>
      <c r="I8" t="s">
        <v>7</v>
      </c>
    </row>
    <row r="9" spans="1:9" x14ac:dyDescent="0.25">
      <c r="A9" t="s">
        <v>0</v>
      </c>
      <c r="B9" t="s">
        <v>96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163712.54158600001</v>
      </c>
      <c r="I9" t="s">
        <v>7</v>
      </c>
    </row>
    <row r="10" spans="1:9" x14ac:dyDescent="0.25">
      <c r="A10" t="s">
        <v>0</v>
      </c>
      <c r="B10" t="s">
        <v>96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163712.54030299999</v>
      </c>
      <c r="I10" t="s">
        <v>7</v>
      </c>
    </row>
    <row r="11" spans="1:9" x14ac:dyDescent="0.25">
      <c r="A11" t="s">
        <v>0</v>
      </c>
      <c r="B11" t="s">
        <v>96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163712.54154800001</v>
      </c>
      <c r="I11" t="s">
        <v>7</v>
      </c>
    </row>
    <row r="12" spans="1:9" x14ac:dyDescent="0.25">
      <c r="A12" t="s">
        <v>0</v>
      </c>
      <c r="B12" t="s">
        <v>96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96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1547.7301660000001</v>
      </c>
      <c r="I13" t="s">
        <v>7</v>
      </c>
    </row>
    <row r="14" spans="1:9" x14ac:dyDescent="0.25">
      <c r="A14" t="s">
        <v>0</v>
      </c>
      <c r="B14" t="s">
        <v>96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1547.730168</v>
      </c>
      <c r="I14" t="s">
        <v>7</v>
      </c>
    </row>
    <row r="15" spans="1:9" x14ac:dyDescent="0.25">
      <c r="A15" t="s">
        <v>0</v>
      </c>
      <c r="B15" t="s">
        <v>96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1547.73017</v>
      </c>
      <c r="I15" t="s">
        <v>7</v>
      </c>
    </row>
    <row r="16" spans="1:9" x14ac:dyDescent="0.25">
      <c r="A16" t="s">
        <v>0</v>
      </c>
      <c r="B16" t="s">
        <v>96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96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96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96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96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96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96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96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186324.760843</v>
      </c>
      <c r="I23" t="s">
        <v>7</v>
      </c>
    </row>
    <row r="24" spans="1:9" x14ac:dyDescent="0.25">
      <c r="A24" t="s">
        <v>0</v>
      </c>
      <c r="B24" t="s">
        <v>96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96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345914.04563399998</v>
      </c>
      <c r="I25" t="s">
        <v>7</v>
      </c>
    </row>
    <row r="26" spans="1:9" x14ac:dyDescent="0.25">
      <c r="A26" t="s">
        <v>0</v>
      </c>
      <c r="B26" t="s">
        <v>96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345914.04397499998</v>
      </c>
      <c r="I26" t="s">
        <v>7</v>
      </c>
    </row>
    <row r="27" spans="1:9" x14ac:dyDescent="0.25">
      <c r="A27" t="s">
        <v>0</v>
      </c>
      <c r="B27" t="s">
        <v>96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345914.04593199998</v>
      </c>
      <c r="I27" t="s">
        <v>7</v>
      </c>
    </row>
    <row r="28" spans="1:9" x14ac:dyDescent="0.25">
      <c r="A28" t="s">
        <v>0</v>
      </c>
      <c r="B28" t="s">
        <v>96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345914.04607400001</v>
      </c>
      <c r="I28" t="s">
        <v>7</v>
      </c>
    </row>
    <row r="29" spans="1:9" x14ac:dyDescent="0.25">
      <c r="A29" t="s">
        <v>0</v>
      </c>
      <c r="B29" t="s">
        <v>96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345914.04586299998</v>
      </c>
      <c r="I29" t="s">
        <v>7</v>
      </c>
    </row>
    <row r="30" spans="1:9" x14ac:dyDescent="0.25">
      <c r="A30" t="s">
        <v>0</v>
      </c>
      <c r="B30" t="s">
        <v>96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345914.045812</v>
      </c>
      <c r="I30" t="s">
        <v>7</v>
      </c>
    </row>
    <row r="31" spans="1:9" x14ac:dyDescent="0.25">
      <c r="A31" t="s">
        <v>0</v>
      </c>
      <c r="B31" t="s">
        <v>96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345914.04584600002</v>
      </c>
      <c r="I31" t="s">
        <v>7</v>
      </c>
    </row>
    <row r="32" spans="1:9" x14ac:dyDescent="0.25">
      <c r="A32" t="s">
        <v>0</v>
      </c>
      <c r="B32" t="s">
        <v>96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345914.04600899998</v>
      </c>
      <c r="I32" t="s">
        <v>7</v>
      </c>
    </row>
    <row r="33" spans="1:9" x14ac:dyDescent="0.25">
      <c r="A33" t="s">
        <v>0</v>
      </c>
      <c r="B33" t="s">
        <v>96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345914.04299099999</v>
      </c>
      <c r="I33" t="s">
        <v>7</v>
      </c>
    </row>
    <row r="34" spans="1:9" x14ac:dyDescent="0.25">
      <c r="A34" t="s">
        <v>0</v>
      </c>
      <c r="B34" t="s">
        <v>96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345914.046103</v>
      </c>
      <c r="I34" t="s">
        <v>7</v>
      </c>
    </row>
    <row r="35" spans="1:9" x14ac:dyDescent="0.25">
      <c r="A35" t="s">
        <v>0</v>
      </c>
      <c r="B35" t="s">
        <v>96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345914.04586999997</v>
      </c>
      <c r="I35" t="s">
        <v>7</v>
      </c>
    </row>
    <row r="36" spans="1:9" x14ac:dyDescent="0.25">
      <c r="A36" t="s">
        <v>0</v>
      </c>
      <c r="B36" t="s">
        <v>96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345914.045247</v>
      </c>
      <c r="I36" t="s">
        <v>7</v>
      </c>
    </row>
    <row r="37" spans="1:9" x14ac:dyDescent="0.25">
      <c r="A37" t="s">
        <v>0</v>
      </c>
      <c r="B37" t="s">
        <v>96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345914.04586100002</v>
      </c>
      <c r="I37" t="s">
        <v>7</v>
      </c>
    </row>
    <row r="38" spans="1:9" x14ac:dyDescent="0.25">
      <c r="A38" t="s">
        <v>0</v>
      </c>
      <c r="B38" t="s">
        <v>96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345914.04667100002</v>
      </c>
      <c r="I38" t="s">
        <v>7</v>
      </c>
    </row>
    <row r="39" spans="1:9" x14ac:dyDescent="0.25">
      <c r="A39" t="s">
        <v>0</v>
      </c>
      <c r="B39" t="s">
        <v>96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96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335605.06618600001</v>
      </c>
      <c r="I40" t="s">
        <v>7</v>
      </c>
    </row>
    <row r="41" spans="1:9" x14ac:dyDescent="0.25">
      <c r="A41" t="s">
        <v>0</v>
      </c>
      <c r="B41" t="s">
        <v>96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96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720599.32591799996</v>
      </c>
      <c r="I42" t="s">
        <v>7</v>
      </c>
    </row>
    <row r="43" spans="1:9" x14ac:dyDescent="0.25">
      <c r="A43" t="s">
        <v>0</v>
      </c>
      <c r="B43" t="s">
        <v>96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10926.875613</v>
      </c>
      <c r="I43" t="s">
        <v>7</v>
      </c>
    </row>
    <row r="44" spans="1:9" x14ac:dyDescent="0.25">
      <c r="A44" t="s">
        <v>0</v>
      </c>
      <c r="B44" t="s">
        <v>96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10926.875586</v>
      </c>
      <c r="I44" t="s">
        <v>7</v>
      </c>
    </row>
    <row r="45" spans="1:9" x14ac:dyDescent="0.25">
      <c r="A45" t="s">
        <v>0</v>
      </c>
      <c r="B45" t="s">
        <v>96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10926.875539999999</v>
      </c>
      <c r="I45" t="s">
        <v>7</v>
      </c>
    </row>
    <row r="46" spans="1:9" x14ac:dyDescent="0.25">
      <c r="A46" t="s">
        <v>0</v>
      </c>
      <c r="B46" t="s">
        <v>96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382.45576299999999</v>
      </c>
      <c r="I46" t="s">
        <v>7</v>
      </c>
    </row>
    <row r="47" spans="1:9" x14ac:dyDescent="0.25">
      <c r="A47" t="s">
        <v>0</v>
      </c>
      <c r="B47" t="s">
        <v>96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382.45576399999999</v>
      </c>
      <c r="I47" t="s">
        <v>7</v>
      </c>
    </row>
    <row r="48" spans="1:9" x14ac:dyDescent="0.25">
      <c r="A48" t="s">
        <v>0</v>
      </c>
      <c r="B48" t="s">
        <v>96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382.455761</v>
      </c>
      <c r="I48" t="s">
        <v>7</v>
      </c>
    </row>
    <row r="49" spans="1:9" x14ac:dyDescent="0.25">
      <c r="A49" t="s">
        <v>0</v>
      </c>
      <c r="B49" t="s">
        <v>96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260289.499327</v>
      </c>
      <c r="I49" t="s">
        <v>7</v>
      </c>
    </row>
    <row r="50" spans="1:9" x14ac:dyDescent="0.25">
      <c r="A50" t="s">
        <v>0</v>
      </c>
      <c r="B50" t="s">
        <v>96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260289.498892</v>
      </c>
      <c r="I50" t="s">
        <v>7</v>
      </c>
    </row>
    <row r="51" spans="1:9" x14ac:dyDescent="0.25">
      <c r="A51" t="s">
        <v>0</v>
      </c>
      <c r="B51" t="s">
        <v>96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260289.49822099999</v>
      </c>
      <c r="I51" t="s">
        <v>7</v>
      </c>
    </row>
    <row r="52" spans="1:9" x14ac:dyDescent="0.25">
      <c r="A52" t="s">
        <v>0</v>
      </c>
      <c r="B52" t="s">
        <v>96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9249.8351600000005</v>
      </c>
      <c r="I52" t="s">
        <v>7</v>
      </c>
    </row>
    <row r="53" spans="1:9" x14ac:dyDescent="0.25">
      <c r="A53" t="s">
        <v>0</v>
      </c>
      <c r="B53" t="s">
        <v>96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3355.4258460000001</v>
      </c>
      <c r="I53" t="s">
        <v>7</v>
      </c>
    </row>
    <row r="54" spans="1:9" x14ac:dyDescent="0.25">
      <c r="A54" t="s">
        <v>0</v>
      </c>
      <c r="B54" t="s">
        <v>96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91.41337</v>
      </c>
      <c r="I54" t="s">
        <v>7</v>
      </c>
    </row>
    <row r="55" spans="1:9" x14ac:dyDescent="0.25">
      <c r="A55" t="s">
        <v>0</v>
      </c>
      <c r="B55" t="s">
        <v>96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1030703.266134</v>
      </c>
      <c r="I55" t="s">
        <v>7</v>
      </c>
    </row>
    <row r="56" spans="1:9" x14ac:dyDescent="0.25">
      <c r="A56" t="s">
        <v>0</v>
      </c>
      <c r="B56" t="s">
        <v>96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1030703.265726</v>
      </c>
      <c r="I56" t="s">
        <v>7</v>
      </c>
    </row>
    <row r="57" spans="1:9" x14ac:dyDescent="0.25">
      <c r="A57" t="s">
        <v>0</v>
      </c>
      <c r="B57" t="s">
        <v>96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131690.033777</v>
      </c>
      <c r="I57" t="s">
        <v>7</v>
      </c>
    </row>
    <row r="58" spans="1:9" x14ac:dyDescent="0.25">
      <c r="A58" t="s">
        <v>0</v>
      </c>
      <c r="B58" t="s">
        <v>96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131690.03370100001</v>
      </c>
      <c r="I58" t="s">
        <v>7</v>
      </c>
    </row>
    <row r="59" spans="1:9" x14ac:dyDescent="0.25">
      <c r="A59" t="s">
        <v>0</v>
      </c>
      <c r="B59" t="s">
        <v>96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345914.045644</v>
      </c>
      <c r="I59" t="s">
        <v>7</v>
      </c>
    </row>
    <row r="60" spans="1:9" x14ac:dyDescent="0.25">
      <c r="A60" t="s">
        <v>0</v>
      </c>
      <c r="B60" t="s">
        <v>96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96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96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96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96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96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96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96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96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96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96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96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96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96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96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96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96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96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96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96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96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96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96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96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96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96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96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96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96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96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1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13465440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134654.39999999999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134654.39999999999</v>
      </c>
      <c r="R4" s="7" t="s">
        <v>154</v>
      </c>
    </row>
    <row r="5" spans="1:22" ht="15.75" thickBot="1" x14ac:dyDescent="0.3">
      <c r="A5">
        <v>2</v>
      </c>
      <c r="B5" s="27">
        <v>0.01</v>
      </c>
      <c r="C5" s="9">
        <f t="shared" si="0"/>
        <v>134654.39999999999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134654.39999999999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0.04</v>
      </c>
      <c r="C7" s="9">
        <f t="shared" si="0"/>
        <v>538617.59999999998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538617.59999999998</v>
      </c>
    </row>
    <row r="8" spans="1:22" ht="15.75" thickBot="1" x14ac:dyDescent="0.3">
      <c r="A8">
        <v>5</v>
      </c>
      <c r="B8" s="27">
        <v>0.02</v>
      </c>
      <c r="C8" s="9">
        <f t="shared" si="0"/>
        <v>269308.79999999999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269308.79999999999</v>
      </c>
    </row>
    <row r="9" spans="1:22" ht="15.75" thickBot="1" x14ac:dyDescent="0.3">
      <c r="A9">
        <v>6</v>
      </c>
      <c r="B9" s="27">
        <v>0.02</v>
      </c>
      <c r="C9" s="9">
        <f t="shared" si="0"/>
        <v>269308.79999999999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269308.79999999999</v>
      </c>
    </row>
    <row r="10" spans="1:22" ht="15.75" thickBot="1" x14ac:dyDescent="0.3">
      <c r="A10">
        <v>7</v>
      </c>
      <c r="B10" s="27">
        <v>0.04</v>
      </c>
      <c r="C10" s="9">
        <f t="shared" si="0"/>
        <v>538617.59999999998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538617.59999999998</v>
      </c>
    </row>
    <row r="11" spans="1:22" ht="15.75" thickBot="1" x14ac:dyDescent="0.3">
      <c r="A11" s="1">
        <v>8</v>
      </c>
      <c r="B11" s="27">
        <v>7.0000000000000007E-2</v>
      </c>
      <c r="C11" s="9">
        <f t="shared" si="0"/>
        <v>942580.8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942580.8</v>
      </c>
    </row>
    <row r="12" spans="1:22" ht="15.75" thickBot="1" x14ac:dyDescent="0.3">
      <c r="A12">
        <v>9</v>
      </c>
      <c r="B12" s="27">
        <v>0.04</v>
      </c>
      <c r="C12" s="9">
        <f t="shared" si="0"/>
        <v>538617.59999999998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538617.59999999998</v>
      </c>
    </row>
    <row r="13" spans="1:22" ht="15.75" thickBot="1" x14ac:dyDescent="0.3">
      <c r="A13" s="1">
        <v>10</v>
      </c>
      <c r="B13" s="27">
        <v>0.08</v>
      </c>
      <c r="C13" s="9">
        <f t="shared" si="0"/>
        <v>1077235.2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1077235.2</v>
      </c>
    </row>
    <row r="14" spans="1:22" ht="15.75" thickBot="1" x14ac:dyDescent="0.3">
      <c r="A14" s="1">
        <v>11</v>
      </c>
      <c r="B14" s="27">
        <v>0.06</v>
      </c>
      <c r="C14" s="9">
        <f t="shared" si="0"/>
        <v>807926.4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807926.4</v>
      </c>
    </row>
    <row r="15" spans="1:22" ht="15.75" thickBot="1" x14ac:dyDescent="0.3">
      <c r="A15" s="1">
        <v>12</v>
      </c>
      <c r="B15" s="27">
        <v>0.13</v>
      </c>
      <c r="C15" s="9">
        <f t="shared" si="0"/>
        <v>1750507.2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1750507.2</v>
      </c>
    </row>
    <row r="16" spans="1:22" ht="15.75" thickBot="1" x14ac:dyDescent="0.3">
      <c r="A16" s="1">
        <v>13</v>
      </c>
      <c r="B16" s="27">
        <v>0.12</v>
      </c>
      <c r="C16" s="9">
        <f t="shared" si="0"/>
        <v>1615852.8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1615852.8</v>
      </c>
    </row>
    <row r="17" spans="1:21" ht="15.75" thickBot="1" x14ac:dyDescent="0.3">
      <c r="A17">
        <v>14</v>
      </c>
      <c r="B17" s="27">
        <v>0.04</v>
      </c>
      <c r="C17" s="9">
        <f t="shared" si="0"/>
        <v>538617.59999999998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538617.59999999998</v>
      </c>
    </row>
    <row r="18" spans="1:21" ht="15.75" thickBot="1" x14ac:dyDescent="0.3">
      <c r="A18">
        <v>15</v>
      </c>
      <c r="B18" s="27">
        <v>0.1</v>
      </c>
      <c r="C18" s="9">
        <f t="shared" si="0"/>
        <v>1346544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1346544</v>
      </c>
    </row>
    <row r="19" spans="1:21" ht="15.75" thickBot="1" x14ac:dyDescent="0.3">
      <c r="A19" s="1">
        <v>16</v>
      </c>
      <c r="B19" s="27">
        <v>0.04</v>
      </c>
      <c r="C19" s="9">
        <f t="shared" si="0"/>
        <v>538617.59999999998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538617.59999999998</v>
      </c>
    </row>
    <row r="20" spans="1:21" ht="15.75" thickBot="1" x14ac:dyDescent="0.3">
      <c r="A20" s="1">
        <v>17</v>
      </c>
      <c r="B20" s="27">
        <v>0.02</v>
      </c>
      <c r="C20" s="9">
        <f t="shared" si="0"/>
        <v>269308.79999999999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269308.79999999999</v>
      </c>
    </row>
    <row r="21" spans="1:21" ht="15.75" thickBot="1" x14ac:dyDescent="0.3">
      <c r="A21" s="1">
        <v>18</v>
      </c>
      <c r="B21" s="27">
        <v>0.02</v>
      </c>
      <c r="C21" s="9">
        <f t="shared" si="0"/>
        <v>269308.79999999999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269308.79999999999</v>
      </c>
    </row>
    <row r="22" spans="1:21" ht="15.75" thickBot="1" x14ac:dyDescent="0.3">
      <c r="A22" s="1">
        <v>19</v>
      </c>
      <c r="B22" s="27">
        <v>0.02</v>
      </c>
      <c r="C22" s="9">
        <f t="shared" si="0"/>
        <v>269308.79999999999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269308.79999999999</v>
      </c>
    </row>
    <row r="23" spans="1:21" ht="15.75" thickBot="1" x14ac:dyDescent="0.3">
      <c r="A23" s="1">
        <v>20</v>
      </c>
      <c r="B23" s="27">
        <v>0.04</v>
      </c>
      <c r="C23" s="9">
        <f t="shared" si="0"/>
        <v>538617.59999999998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538617.59999999998</v>
      </c>
    </row>
    <row r="24" spans="1:21" ht="15.75" thickBot="1" x14ac:dyDescent="0.3">
      <c r="A24" s="1">
        <v>21</v>
      </c>
      <c r="B24" s="27">
        <v>0.06</v>
      </c>
      <c r="C24" s="9">
        <f t="shared" si="0"/>
        <v>807926.4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807926.4</v>
      </c>
    </row>
    <row r="25" spans="1:21" ht="15.75" thickBot="1" x14ac:dyDescent="0.3">
      <c r="A25" s="1">
        <v>22</v>
      </c>
      <c r="B25" s="27">
        <v>0.02</v>
      </c>
      <c r="C25" s="9">
        <f t="shared" si="0"/>
        <v>269308.79999999999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269308.79999999999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134654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134654, _, _, _, _,</v>
      </c>
      <c r="J35" t="str">
        <f t="shared" ref="J35:J62" si="5">"  "&amp;ROUND(C35*0.637628,0)&amp;", "&amp;D35&amp;", "&amp;E35&amp;", "&amp;F35&amp;", "&amp;G35&amp;","</f>
        <v xml:space="preserve">  85859, _, _, _, _,</v>
      </c>
      <c r="K35" t="str">
        <f t="shared" ref="K35:K62" si="6">"  "&amp;ROUND(C35*0.637628^2,0)&amp;", "&amp;D35&amp;", "&amp;E35&amp;", "&amp;F35&amp;", "&amp;G35&amp;","</f>
        <v xml:space="preserve">  54746, _, _, _, _,</v>
      </c>
      <c r="L35" t="str">
        <f t="shared" ref="L35:L62" si="7">"  "&amp;ROUND(C35*0.637628^3,0)&amp;", "&amp;D35&amp;", "&amp;E35&amp;", "&amp;F35&amp;", "&amp;G35&amp;","</f>
        <v xml:space="preserve">  34908, _, _, _, _,</v>
      </c>
      <c r="M35" t="str">
        <f t="shared" ref="M35:M62" si="8">"  "&amp;ROUND(C35*0.637628^4,0)&amp;", "&amp;D35&amp;", "&amp;E35&amp;", "&amp;F35&amp;", "&amp;G35&amp;","</f>
        <v xml:space="preserve">  22258, _, _, _, _,</v>
      </c>
      <c r="N35" t="str">
        <f t="shared" ref="N35:N62" si="9">"  "&amp;ROUND(C35*0.637628^5,0)&amp;", "&amp;D35&amp;", "&amp;E35&amp;", "&amp;F35&amp;", "&amp;G35&amp;","</f>
        <v xml:space="preserve">  14192, _, _, _, _,</v>
      </c>
      <c r="O35" t="str">
        <f t="shared" ref="O35:O62" si="10">"  "&amp;ROUND(C35*0.637628^6,0)&amp;", "&amp;D35&amp;", "&amp;E35&amp;", "&amp;F35&amp;", "&amp;G35&amp;","</f>
        <v xml:space="preserve">  9049, _, _, _, _,</v>
      </c>
      <c r="P35" t="str">
        <f t="shared" ref="P35:P62" si="11">"  "&amp;ROUND(C35*0.637628^7,0)&amp;", "&amp;D35&amp;", "&amp;E35&amp;", "&amp;F35&amp;", "&amp;G35&amp;","</f>
        <v xml:space="preserve">  5770, _, _, _, _,</v>
      </c>
      <c r="Q35" t="str">
        <f t="shared" ref="Q35:Q62" si="12">"  "&amp;ROUND(C35*0.637628^8,0)&amp;", "&amp;D35&amp;", "&amp;E35&amp;", "&amp;F35&amp;", "&amp;G35&amp;","</f>
        <v xml:space="preserve">  3679, _, _, _, _,</v>
      </c>
      <c r="R35" t="str">
        <f t="shared" ref="R35:R62" si="13">"  "&amp;ROUND(C35*0.637628^9,0)&amp;", "&amp;D35&amp;", "&amp;E35&amp;", "&amp;F35&amp;", "&amp;G35&amp;","</f>
        <v xml:space="preserve">  2346, _, _, _, _,</v>
      </c>
    </row>
    <row r="36" spans="1:18" x14ac:dyDescent="0.25">
      <c r="C36" s="15">
        <f t="shared" si="4"/>
        <v>134654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134654, _, _, _, _,</v>
      </c>
      <c r="J36" t="str">
        <f t="shared" si="5"/>
        <v xml:space="preserve">  85859, _, _, _, _,</v>
      </c>
      <c r="K36" t="str">
        <f t="shared" si="6"/>
        <v xml:space="preserve">  54746, _, _, _, _,</v>
      </c>
      <c r="L36" t="str">
        <f t="shared" si="7"/>
        <v xml:space="preserve">  34908, _, _, _, _,</v>
      </c>
      <c r="M36" t="str">
        <f t="shared" si="8"/>
        <v xml:space="preserve">  22258, _, _, _, _,</v>
      </c>
      <c r="N36" t="str">
        <f t="shared" si="9"/>
        <v xml:space="preserve">  14192, _, _, _, _,</v>
      </c>
      <c r="O36" t="str">
        <f t="shared" si="10"/>
        <v xml:space="preserve">  9049, _, _, _, _,</v>
      </c>
      <c r="P36" t="str">
        <f t="shared" si="11"/>
        <v xml:space="preserve">  5770, _, _, _, _,</v>
      </c>
      <c r="Q36" t="str">
        <f t="shared" si="12"/>
        <v xml:space="preserve">  3679, _, _, _, _,</v>
      </c>
      <c r="R36" t="str">
        <f t="shared" si="13"/>
        <v xml:space="preserve">  2346,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538618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538618, _, _, _, _,</v>
      </c>
      <c r="J38" t="str">
        <f t="shared" si="5"/>
        <v xml:space="preserve">  343438, _, _, _, _,</v>
      </c>
      <c r="K38" t="str">
        <f t="shared" si="6"/>
        <v xml:space="preserve">  218986, _, _, _, _,</v>
      </c>
      <c r="L38" t="str">
        <f t="shared" si="7"/>
        <v xml:space="preserve">  139631, _, _, _, _,</v>
      </c>
      <c r="M38" t="str">
        <f t="shared" si="8"/>
        <v xml:space="preserve">  89033, _, _, _, _,</v>
      </c>
      <c r="N38" t="str">
        <f t="shared" si="9"/>
        <v xml:space="preserve">  56770, _, _, _, _,</v>
      </c>
      <c r="O38" t="str">
        <f t="shared" si="10"/>
        <v xml:space="preserve">  36198, _, _, _, _,</v>
      </c>
      <c r="P38" t="str">
        <f t="shared" si="11"/>
        <v xml:space="preserve">  23081, _, _, _, _,</v>
      </c>
      <c r="Q38" t="str">
        <f t="shared" si="12"/>
        <v xml:space="preserve">  14717, _, _, _, _,</v>
      </c>
      <c r="R38" t="str">
        <f t="shared" si="13"/>
        <v xml:space="preserve">  9384, _, _, _, _,</v>
      </c>
    </row>
    <row r="39" spans="1:18" x14ac:dyDescent="0.25">
      <c r="C39" s="15">
        <f t="shared" si="4"/>
        <v>269309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269309, _, _, _, _,</v>
      </c>
      <c r="J39" t="str">
        <f t="shared" si="5"/>
        <v xml:space="preserve">  171719, _, _, _, _,</v>
      </c>
      <c r="K39" t="str">
        <f t="shared" si="6"/>
        <v xml:space="preserve">  109493, _, _, _, _,</v>
      </c>
      <c r="L39" t="str">
        <f t="shared" si="7"/>
        <v xml:space="preserve">  69816, _, _, _, _,</v>
      </c>
      <c r="M39" t="str">
        <f t="shared" si="8"/>
        <v xml:space="preserve">  44516, _, _, _, _,</v>
      </c>
      <c r="N39" t="str">
        <f t="shared" si="9"/>
        <v xml:space="preserve">  28385, _, _, _, _,</v>
      </c>
      <c r="O39" t="str">
        <f t="shared" si="10"/>
        <v xml:space="preserve">  18099, _, _, _, _,</v>
      </c>
      <c r="P39" t="str">
        <f t="shared" si="11"/>
        <v xml:space="preserve">  11540, _, _, _, _,</v>
      </c>
      <c r="Q39" t="str">
        <f t="shared" si="12"/>
        <v xml:space="preserve">  7359, _, _, _, _,</v>
      </c>
      <c r="R39" t="str">
        <f t="shared" si="13"/>
        <v xml:space="preserve">  4692, _, _, _, _,</v>
      </c>
    </row>
    <row r="40" spans="1:18" x14ac:dyDescent="0.25">
      <c r="C40" s="15">
        <f t="shared" si="4"/>
        <v>269309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269309, _, _, _, _,</v>
      </c>
      <c r="J40" t="str">
        <f t="shared" si="5"/>
        <v xml:space="preserve">  171719, _, _, _, _,</v>
      </c>
      <c r="K40" t="str">
        <f t="shared" si="6"/>
        <v xml:space="preserve">  109493, _, _, _, _,</v>
      </c>
      <c r="L40" t="str">
        <f t="shared" si="7"/>
        <v xml:space="preserve">  69816, _, _, _, _,</v>
      </c>
      <c r="M40" t="str">
        <f t="shared" si="8"/>
        <v xml:space="preserve">  44516, _, _, _, _,</v>
      </c>
      <c r="N40" t="str">
        <f t="shared" si="9"/>
        <v xml:space="preserve">  28385, _, _, _, _,</v>
      </c>
      <c r="O40" t="str">
        <f t="shared" si="10"/>
        <v xml:space="preserve">  18099, _, _, _, _,</v>
      </c>
      <c r="P40" t="str">
        <f t="shared" si="11"/>
        <v xml:space="preserve">  11540, _, _, _, _,</v>
      </c>
      <c r="Q40" t="str">
        <f t="shared" si="12"/>
        <v xml:space="preserve">  7359, _, _, _, _,</v>
      </c>
      <c r="R40" t="str">
        <f t="shared" si="13"/>
        <v xml:space="preserve">  4692, _, _, _, _,</v>
      </c>
    </row>
    <row r="41" spans="1:18" x14ac:dyDescent="0.25">
      <c r="C41" s="15">
        <f t="shared" si="4"/>
        <v>538618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538618, _, _, _, _,</v>
      </c>
      <c r="J41" t="str">
        <f t="shared" si="5"/>
        <v xml:space="preserve">  343438, _, _, _, _,</v>
      </c>
      <c r="K41" t="str">
        <f t="shared" si="6"/>
        <v xml:space="preserve">  218986, _, _, _, _,</v>
      </c>
      <c r="L41" t="str">
        <f t="shared" si="7"/>
        <v xml:space="preserve">  139631, _, _, _, _,</v>
      </c>
      <c r="M41" t="str">
        <f t="shared" si="8"/>
        <v xml:space="preserve">  89033, _, _, _, _,</v>
      </c>
      <c r="N41" t="str">
        <f t="shared" si="9"/>
        <v xml:space="preserve">  56770, _, _, _, _,</v>
      </c>
      <c r="O41" t="str">
        <f t="shared" si="10"/>
        <v xml:space="preserve">  36198, _, _, _, _,</v>
      </c>
      <c r="P41" t="str">
        <f t="shared" si="11"/>
        <v xml:space="preserve">  23081, _, _, _, _,</v>
      </c>
      <c r="Q41" t="str">
        <f t="shared" si="12"/>
        <v xml:space="preserve">  14717, _, _, _, _,</v>
      </c>
      <c r="R41" t="str">
        <f t="shared" si="13"/>
        <v xml:space="preserve">  9384, _, _, _, _,</v>
      </c>
    </row>
    <row r="42" spans="1:18" x14ac:dyDescent="0.25">
      <c r="C42" s="15">
        <f t="shared" si="4"/>
        <v>942581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942581, _, _, _, _,</v>
      </c>
      <c r="J42" t="str">
        <f t="shared" si="5"/>
        <v xml:space="preserve">  601016, _, _, _, _,</v>
      </c>
      <c r="K42" t="str">
        <f t="shared" si="6"/>
        <v xml:space="preserve">  383225, _, _, _, _,</v>
      </c>
      <c r="L42" t="str">
        <f t="shared" si="7"/>
        <v xml:space="preserve">  244355, _, _, _, _,</v>
      </c>
      <c r="M42" t="str">
        <f t="shared" si="8"/>
        <v xml:space="preserve">  155807, _, _, _, _,</v>
      </c>
      <c r="N42" t="str">
        <f t="shared" si="9"/>
        <v xml:space="preserve">  99347, _, _, _, _,</v>
      </c>
      <c r="O42" t="str">
        <f t="shared" si="10"/>
        <v xml:space="preserve">  63347, _, _, _, _,</v>
      </c>
      <c r="P42" t="str">
        <f t="shared" si="11"/>
        <v xml:space="preserve">  40392, _, _, _, _,</v>
      </c>
      <c r="Q42" t="str">
        <f t="shared" si="12"/>
        <v xml:space="preserve">  25755, _, _, _, _,</v>
      </c>
      <c r="R42" t="str">
        <f t="shared" si="13"/>
        <v xml:space="preserve">  16422, _, _, _, _,</v>
      </c>
    </row>
    <row r="43" spans="1:18" x14ac:dyDescent="0.25">
      <c r="C43" s="15">
        <f t="shared" si="4"/>
        <v>538618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538618, _, _, _, _,</v>
      </c>
      <c r="J43" t="str">
        <f t="shared" si="5"/>
        <v xml:space="preserve">  343438, _, _, _, _,</v>
      </c>
      <c r="K43" t="str">
        <f t="shared" si="6"/>
        <v xml:space="preserve">  218986, _, _, _, _,</v>
      </c>
      <c r="L43" t="str">
        <f t="shared" si="7"/>
        <v xml:space="preserve">  139631, _, _, _, _,</v>
      </c>
      <c r="M43" t="str">
        <f t="shared" si="8"/>
        <v xml:space="preserve">  89033, _, _, _, _,</v>
      </c>
      <c r="N43" t="str">
        <f t="shared" si="9"/>
        <v xml:space="preserve">  56770, _, _, _, _,</v>
      </c>
      <c r="O43" t="str">
        <f t="shared" si="10"/>
        <v xml:space="preserve">  36198, _, _, _, _,</v>
      </c>
      <c r="P43" t="str">
        <f t="shared" si="11"/>
        <v xml:space="preserve">  23081, _, _, _, _,</v>
      </c>
      <c r="Q43" t="str">
        <f t="shared" si="12"/>
        <v xml:space="preserve">  14717, _, _, _, _,</v>
      </c>
      <c r="R43" t="str">
        <f t="shared" si="13"/>
        <v xml:space="preserve">  9384, _, _, _, _,</v>
      </c>
    </row>
    <row r="44" spans="1:18" x14ac:dyDescent="0.25">
      <c r="C44" s="15">
        <f t="shared" si="4"/>
        <v>1077235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1077235, _, _, _, _,</v>
      </c>
      <c r="J44" t="str">
        <f t="shared" si="5"/>
        <v xml:space="preserve">  686875, _, _, _, _,</v>
      </c>
      <c r="K44" t="str">
        <f t="shared" si="6"/>
        <v xml:space="preserve">  437971, _, _, _, _,</v>
      </c>
      <c r="L44" t="str">
        <f t="shared" si="7"/>
        <v xml:space="preserve">  279262, _, _, _, _,</v>
      </c>
      <c r="M44" t="str">
        <f t="shared" si="8"/>
        <v xml:space="preserve">  178066, _, _, _, _,</v>
      </c>
      <c r="N44" t="str">
        <f t="shared" si="9"/>
        <v xml:space="preserve">  113540, _, _, _, _,</v>
      </c>
      <c r="O44" t="str">
        <f t="shared" si="10"/>
        <v xml:space="preserve">  72396, _, _, _, _,</v>
      </c>
      <c r="P44" t="str">
        <f t="shared" si="11"/>
        <v xml:space="preserve">  46162, _, _, _, _,</v>
      </c>
      <c r="Q44" t="str">
        <f t="shared" si="12"/>
        <v xml:space="preserve">  29434, _, _, _, _,</v>
      </c>
      <c r="R44" t="str">
        <f t="shared" si="13"/>
        <v xml:space="preserve">  18768, _, _, _, _,</v>
      </c>
    </row>
    <row r="45" spans="1:18" x14ac:dyDescent="0.25">
      <c r="C45" s="15">
        <f t="shared" si="4"/>
        <v>807926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807926, _, _, _, _,</v>
      </c>
      <c r="J45" t="str">
        <f t="shared" si="5"/>
        <v xml:space="preserve">  515156, _, _, _, _,</v>
      </c>
      <c r="K45" t="str">
        <f t="shared" si="6"/>
        <v xml:space="preserve">  328478, _, _, _, _,</v>
      </c>
      <c r="L45" t="str">
        <f t="shared" si="7"/>
        <v xml:space="preserve">  209447, _, _, _, _,</v>
      </c>
      <c r="M45" t="str">
        <f t="shared" si="8"/>
        <v xml:space="preserve">  133549, _, _, _, _,</v>
      </c>
      <c r="N45" t="str">
        <f t="shared" si="9"/>
        <v xml:space="preserve">  85155, _, _, _, _,</v>
      </c>
      <c r="O45" t="str">
        <f t="shared" si="10"/>
        <v xml:space="preserve">  54297, _, _, _, _,</v>
      </c>
      <c r="P45" t="str">
        <f t="shared" si="11"/>
        <v xml:space="preserve">  34621, _, _, _, _,</v>
      </c>
      <c r="Q45" t="str">
        <f t="shared" si="12"/>
        <v xml:space="preserve">  22076, _, _, _, _,</v>
      </c>
      <c r="R45" t="str">
        <f t="shared" si="13"/>
        <v xml:space="preserve">  14076, _, _, _, _,</v>
      </c>
    </row>
    <row r="46" spans="1:18" x14ac:dyDescent="0.25">
      <c r="C46" s="15">
        <f t="shared" si="4"/>
        <v>1750507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1750507, _, _, _, _,</v>
      </c>
      <c r="J46" t="str">
        <f t="shared" si="5"/>
        <v xml:space="preserve">  1116172, _, _, _, _,</v>
      </c>
      <c r="K46" t="str">
        <f t="shared" si="6"/>
        <v xml:space="preserve">  711703, _, _, _, _,</v>
      </c>
      <c r="L46" t="str">
        <f t="shared" si="7"/>
        <v xml:space="preserve">  453802, _, _, _, _,</v>
      </c>
      <c r="M46" t="str">
        <f t="shared" si="8"/>
        <v xml:space="preserve">  289357, _, _, _, _,</v>
      </c>
      <c r="N46" t="str">
        <f t="shared" si="9"/>
        <v xml:space="preserve">  184502, _, _, _, _,</v>
      </c>
      <c r="O46" t="str">
        <f t="shared" si="10"/>
        <v xml:space="preserve">  117644, _, _, _, _,</v>
      </c>
      <c r="P46" t="str">
        <f t="shared" si="11"/>
        <v xml:space="preserve">  75013, _, _, _, _,</v>
      </c>
      <c r="Q46" t="str">
        <f t="shared" si="12"/>
        <v xml:space="preserve">  47830, _, _, _, _,</v>
      </c>
      <c r="R46" t="str">
        <f t="shared" si="13"/>
        <v xml:space="preserve">  30498, _, _, _, _,</v>
      </c>
    </row>
    <row r="47" spans="1:18" x14ac:dyDescent="0.25">
      <c r="C47" s="15">
        <f t="shared" si="4"/>
        <v>1615853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1615853, _, _, _, _,</v>
      </c>
      <c r="J47" t="str">
        <f t="shared" si="5"/>
        <v xml:space="preserve">  1030313, _, _, _, _,</v>
      </c>
      <c r="K47" t="str">
        <f t="shared" si="6"/>
        <v xml:space="preserve">  656956, _, _, _, _,</v>
      </c>
      <c r="L47" t="str">
        <f t="shared" si="7"/>
        <v xml:space="preserve">  418894, _, _, _, _,</v>
      </c>
      <c r="M47" t="str">
        <f t="shared" si="8"/>
        <v xml:space="preserve">  267098, _, _, _, _,</v>
      </c>
      <c r="N47" t="str">
        <f t="shared" si="9"/>
        <v xml:space="preserve">  170309, _, _, _, _,</v>
      </c>
      <c r="O47" t="str">
        <f t="shared" si="10"/>
        <v xml:space="preserve">  108594, _, _, _, _,</v>
      </c>
      <c r="P47" t="str">
        <f t="shared" si="11"/>
        <v xml:space="preserve">  69243, _, _, _, _,</v>
      </c>
      <c r="Q47" t="str">
        <f t="shared" si="12"/>
        <v xml:space="preserve">  44151, _, _, _, _,</v>
      </c>
      <c r="R47" t="str">
        <f t="shared" si="13"/>
        <v xml:space="preserve">  28152, _, _, _, _,</v>
      </c>
    </row>
    <row r="48" spans="1:18" x14ac:dyDescent="0.25">
      <c r="C48" s="15">
        <f t="shared" si="4"/>
        <v>538618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538618, _, _, _, _,</v>
      </c>
      <c r="J48" t="str">
        <f t="shared" si="5"/>
        <v xml:space="preserve">  343438, _, _, _, _,</v>
      </c>
      <c r="K48" t="str">
        <f t="shared" si="6"/>
        <v xml:space="preserve">  218986, _, _, _, _,</v>
      </c>
      <c r="L48" t="str">
        <f t="shared" si="7"/>
        <v xml:space="preserve">  139631, _, _, _, _,</v>
      </c>
      <c r="M48" t="str">
        <f t="shared" si="8"/>
        <v xml:space="preserve">  89033, _, _, _, _,</v>
      </c>
      <c r="N48" t="str">
        <f t="shared" si="9"/>
        <v xml:space="preserve">  56770, _, _, _, _,</v>
      </c>
      <c r="O48" t="str">
        <f t="shared" si="10"/>
        <v xml:space="preserve">  36198, _, _, _, _,</v>
      </c>
      <c r="P48" t="str">
        <f t="shared" si="11"/>
        <v xml:space="preserve">  23081, _, _, _, _,</v>
      </c>
      <c r="Q48" t="str">
        <f t="shared" si="12"/>
        <v xml:space="preserve">  14717, _, _, _, _,</v>
      </c>
      <c r="R48" t="str">
        <f t="shared" si="13"/>
        <v xml:space="preserve">  9384, _, _, _, _,</v>
      </c>
    </row>
    <row r="49" spans="3:18" x14ac:dyDescent="0.25">
      <c r="C49" s="15">
        <f t="shared" si="4"/>
        <v>1346544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1346544, _, _, _, _,</v>
      </c>
      <c r="J49" t="str">
        <f t="shared" si="5"/>
        <v xml:space="preserve">  858594, _, _, _, _,</v>
      </c>
      <c r="K49" t="str">
        <f t="shared" si="6"/>
        <v xml:space="preserve">  547464, _, _, _, _,</v>
      </c>
      <c r="L49" t="str">
        <f t="shared" si="7"/>
        <v xml:space="preserve">  349078, _, _, _, _,</v>
      </c>
      <c r="M49" t="str">
        <f t="shared" si="8"/>
        <v xml:space="preserve">  222582, _, _, _, _,</v>
      </c>
      <c r="N49" t="str">
        <f t="shared" si="9"/>
        <v xml:space="preserve">  141925, _, _, _, _,</v>
      </c>
      <c r="O49" t="str">
        <f t="shared" si="10"/>
        <v xml:space="preserve">  90495, _, _, _, _,</v>
      </c>
      <c r="P49" t="str">
        <f t="shared" si="11"/>
        <v xml:space="preserve">  57702, _, _, _, _,</v>
      </c>
      <c r="Q49" t="str">
        <f t="shared" si="12"/>
        <v xml:space="preserve">  36793, _, _, _, _,</v>
      </c>
      <c r="R49" t="str">
        <f t="shared" si="13"/>
        <v xml:space="preserve">  23460, _, _, _, _,</v>
      </c>
    </row>
    <row r="50" spans="3:18" x14ac:dyDescent="0.25">
      <c r="C50" s="15">
        <f t="shared" si="4"/>
        <v>538618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538618, _, _, _, _,</v>
      </c>
      <c r="J50" t="str">
        <f t="shared" si="5"/>
        <v xml:space="preserve">  343438, _, _, _, _,</v>
      </c>
      <c r="K50" t="str">
        <f t="shared" si="6"/>
        <v xml:space="preserve">  218986, _, _, _, _,</v>
      </c>
      <c r="L50" t="str">
        <f t="shared" si="7"/>
        <v xml:space="preserve">  139631, _, _, _, _,</v>
      </c>
      <c r="M50" t="str">
        <f t="shared" si="8"/>
        <v xml:space="preserve">  89033, _, _, _, _,</v>
      </c>
      <c r="N50" t="str">
        <f t="shared" si="9"/>
        <v xml:space="preserve">  56770, _, _, _, _,</v>
      </c>
      <c r="O50" t="str">
        <f t="shared" si="10"/>
        <v xml:space="preserve">  36198, _, _, _, _,</v>
      </c>
      <c r="P50" t="str">
        <f t="shared" si="11"/>
        <v xml:space="preserve">  23081, _, _, _, _,</v>
      </c>
      <c r="Q50" t="str">
        <f t="shared" si="12"/>
        <v xml:space="preserve">  14717, _, _, _, _,</v>
      </c>
      <c r="R50" t="str">
        <f t="shared" si="13"/>
        <v xml:space="preserve">  9384, _, _, _, _,</v>
      </c>
    </row>
    <row r="51" spans="3:18" x14ac:dyDescent="0.25">
      <c r="C51" s="15">
        <f t="shared" si="4"/>
        <v>269309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269309, _, _, _, _,</v>
      </c>
      <c r="J51" t="str">
        <f t="shared" si="5"/>
        <v xml:space="preserve">  171719, _, _, _, _,</v>
      </c>
      <c r="K51" t="str">
        <f t="shared" si="6"/>
        <v xml:space="preserve">  109493, _, _, _, _,</v>
      </c>
      <c r="L51" t="str">
        <f t="shared" si="7"/>
        <v xml:space="preserve">  69816, _, _, _, _,</v>
      </c>
      <c r="M51" t="str">
        <f t="shared" si="8"/>
        <v xml:space="preserve">  44516, _, _, _, _,</v>
      </c>
      <c r="N51" t="str">
        <f t="shared" si="9"/>
        <v xml:space="preserve">  28385, _, _, _, _,</v>
      </c>
      <c r="O51" t="str">
        <f t="shared" si="10"/>
        <v xml:space="preserve">  18099, _, _, _, _,</v>
      </c>
      <c r="P51" t="str">
        <f t="shared" si="11"/>
        <v xml:space="preserve">  11540, _, _, _, _,</v>
      </c>
      <c r="Q51" t="str">
        <f t="shared" si="12"/>
        <v xml:space="preserve">  7359, _, _, _, _,</v>
      </c>
      <c r="R51" t="str">
        <f t="shared" si="13"/>
        <v xml:space="preserve">  4692, _, _, _, _,</v>
      </c>
    </row>
    <row r="52" spans="3:18" x14ac:dyDescent="0.25">
      <c r="C52" s="15">
        <f t="shared" si="4"/>
        <v>269309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269309, _, _, _, _,</v>
      </c>
      <c r="J52" t="str">
        <f t="shared" si="5"/>
        <v xml:space="preserve">  171719, _, _, _, _,</v>
      </c>
      <c r="K52" t="str">
        <f t="shared" si="6"/>
        <v xml:space="preserve">  109493, _, _, _, _,</v>
      </c>
      <c r="L52" t="str">
        <f t="shared" si="7"/>
        <v xml:space="preserve">  69816, _, _, _, _,</v>
      </c>
      <c r="M52" t="str">
        <f t="shared" si="8"/>
        <v xml:space="preserve">  44516, _, _, _, _,</v>
      </c>
      <c r="N52" t="str">
        <f t="shared" si="9"/>
        <v xml:space="preserve">  28385, _, _, _, _,</v>
      </c>
      <c r="O52" t="str">
        <f t="shared" si="10"/>
        <v xml:space="preserve">  18099, _, _, _, _,</v>
      </c>
      <c r="P52" t="str">
        <f t="shared" si="11"/>
        <v xml:space="preserve">  11540, _, _, _, _,</v>
      </c>
      <c r="Q52" t="str">
        <f t="shared" si="12"/>
        <v xml:space="preserve">  7359, _, _, _, _,</v>
      </c>
      <c r="R52" t="str">
        <f t="shared" si="13"/>
        <v xml:space="preserve">  4692, _, _, _, _,</v>
      </c>
    </row>
    <row r="53" spans="3:18" x14ac:dyDescent="0.25">
      <c r="C53" s="15">
        <f t="shared" si="4"/>
        <v>269309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269309, _, _, _, _,</v>
      </c>
      <c r="J53" t="str">
        <f t="shared" si="5"/>
        <v xml:space="preserve">  171719, _, _, _, _,</v>
      </c>
      <c r="K53" t="str">
        <f t="shared" si="6"/>
        <v xml:space="preserve">  109493, _, _, _, _,</v>
      </c>
      <c r="L53" t="str">
        <f t="shared" si="7"/>
        <v xml:space="preserve">  69816, _, _, _, _,</v>
      </c>
      <c r="M53" t="str">
        <f t="shared" si="8"/>
        <v xml:space="preserve">  44516, _, _, _, _,</v>
      </c>
      <c r="N53" t="str">
        <f t="shared" si="9"/>
        <v xml:space="preserve">  28385, _, _, _, _,</v>
      </c>
      <c r="O53" t="str">
        <f t="shared" si="10"/>
        <v xml:space="preserve">  18099, _, _, _, _,</v>
      </c>
      <c r="P53" t="str">
        <f t="shared" si="11"/>
        <v xml:space="preserve">  11540, _, _, _, _,</v>
      </c>
      <c r="Q53" t="str">
        <f t="shared" si="12"/>
        <v xml:space="preserve">  7359, _, _, _, _,</v>
      </c>
      <c r="R53" t="str">
        <f t="shared" si="13"/>
        <v xml:space="preserve">  4692, _, _, _, _,</v>
      </c>
    </row>
    <row r="54" spans="3:18" x14ac:dyDescent="0.25">
      <c r="C54" s="15">
        <f t="shared" si="4"/>
        <v>538618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538618, _, _, _, _,</v>
      </c>
      <c r="J54" t="str">
        <f t="shared" si="5"/>
        <v xml:space="preserve">  343438, _, _, _, _,</v>
      </c>
      <c r="K54" t="str">
        <f t="shared" si="6"/>
        <v xml:space="preserve">  218986, _, _, _, _,</v>
      </c>
      <c r="L54" t="str">
        <f t="shared" si="7"/>
        <v xml:space="preserve">  139631, _, _, _, _,</v>
      </c>
      <c r="M54" t="str">
        <f t="shared" si="8"/>
        <v xml:space="preserve">  89033, _, _, _, _,</v>
      </c>
      <c r="N54" t="str">
        <f t="shared" si="9"/>
        <v xml:space="preserve">  56770, _, _, _, _,</v>
      </c>
      <c r="O54" t="str">
        <f t="shared" si="10"/>
        <v xml:space="preserve">  36198, _, _, _, _,</v>
      </c>
      <c r="P54" t="str">
        <f t="shared" si="11"/>
        <v xml:space="preserve">  23081, _, _, _, _,</v>
      </c>
      <c r="Q54" t="str">
        <f t="shared" si="12"/>
        <v xml:space="preserve">  14717, _, _, _, _,</v>
      </c>
      <c r="R54" t="str">
        <f t="shared" si="13"/>
        <v xml:space="preserve">  9384, _, _, _, _,</v>
      </c>
    </row>
    <row r="55" spans="3:18" x14ac:dyDescent="0.25">
      <c r="C55" s="15">
        <f t="shared" si="4"/>
        <v>807926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807926, _, _, _, _,</v>
      </c>
      <c r="J55" t="str">
        <f t="shared" si="5"/>
        <v xml:space="preserve">  515156, _, _, _, _,</v>
      </c>
      <c r="K55" t="str">
        <f t="shared" si="6"/>
        <v xml:space="preserve">  328478, _, _, _, _,</v>
      </c>
      <c r="L55" t="str">
        <f t="shared" si="7"/>
        <v xml:space="preserve">  209447, _, _, _, _,</v>
      </c>
      <c r="M55" t="str">
        <f t="shared" si="8"/>
        <v xml:space="preserve">  133549, _, _, _, _,</v>
      </c>
      <c r="N55" t="str">
        <f t="shared" si="9"/>
        <v xml:space="preserve">  85155, _, _, _, _,</v>
      </c>
      <c r="O55" t="str">
        <f t="shared" si="10"/>
        <v xml:space="preserve">  54297, _, _, _, _,</v>
      </c>
      <c r="P55" t="str">
        <f t="shared" si="11"/>
        <v xml:space="preserve">  34621, _, _, _, _,</v>
      </c>
      <c r="Q55" t="str">
        <f t="shared" si="12"/>
        <v xml:space="preserve">  22076, _, _, _, _,</v>
      </c>
      <c r="R55" t="str">
        <f t="shared" si="13"/>
        <v xml:space="preserve">  14076, _, _, _, _,</v>
      </c>
    </row>
    <row r="56" spans="3:18" x14ac:dyDescent="0.25">
      <c r="C56" s="15">
        <f t="shared" si="4"/>
        <v>269309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269309, _, _, _, _,</v>
      </c>
      <c r="J56" t="str">
        <f t="shared" si="5"/>
        <v xml:space="preserve">  171719, _, _, _, _,</v>
      </c>
      <c r="K56" t="str">
        <f t="shared" si="6"/>
        <v xml:space="preserve">  109493, _, _, _, _,</v>
      </c>
      <c r="L56" t="str">
        <f t="shared" si="7"/>
        <v xml:space="preserve">  69816, _, _, _, _,</v>
      </c>
      <c r="M56" t="str">
        <f t="shared" si="8"/>
        <v xml:space="preserve">  44516, _, _, _, _,</v>
      </c>
      <c r="N56" t="str">
        <f t="shared" si="9"/>
        <v xml:space="preserve">  28385, _, _, _, _,</v>
      </c>
      <c r="O56" t="str">
        <f t="shared" si="10"/>
        <v xml:space="preserve">  18099, _, _, _, _,</v>
      </c>
      <c r="P56" t="str">
        <f t="shared" si="11"/>
        <v xml:space="preserve">  11540, _, _, _, _,</v>
      </c>
      <c r="Q56" t="str">
        <f t="shared" si="12"/>
        <v xml:space="preserve">  7359, _, _, _, _,</v>
      </c>
      <c r="R56" t="str">
        <f t="shared" si="13"/>
        <v xml:space="preserve">  4692,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0.01</v>
      </c>
      <c r="D66" s="27">
        <v>0.01</v>
      </c>
      <c r="E66" s="27">
        <v>0</v>
      </c>
      <c r="F66" s="27">
        <v>0.04</v>
      </c>
      <c r="G66" s="27">
        <v>0.02</v>
      </c>
      <c r="H66" s="27">
        <v>0.02</v>
      </c>
      <c r="I66" s="27">
        <v>0.04</v>
      </c>
      <c r="J66" s="27">
        <v>7.0000000000000007E-2</v>
      </c>
      <c r="K66" s="27">
        <v>0.04</v>
      </c>
      <c r="L66" s="27">
        <v>0.08</v>
      </c>
      <c r="M66" s="27">
        <v>0.06</v>
      </c>
      <c r="N66" s="27">
        <v>0.13</v>
      </c>
      <c r="O66" s="27">
        <v>0.12</v>
      </c>
      <c r="P66" s="27">
        <v>0.04</v>
      </c>
      <c r="Q66" s="27">
        <v>0.1</v>
      </c>
      <c r="R66" s="27">
        <v>0.04</v>
      </c>
      <c r="S66" s="27">
        <v>0.02</v>
      </c>
      <c r="T66" s="27">
        <v>0.02</v>
      </c>
      <c r="U66" s="27">
        <v>0.02</v>
      </c>
      <c r="V66" s="27">
        <v>0.04</v>
      </c>
      <c r="W66" s="27">
        <v>0.06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</v>
      </c>
      <c r="D67" s="15">
        <v>0.01</v>
      </c>
      <c r="E67" s="15">
        <v>0</v>
      </c>
      <c r="F67" s="15">
        <v>0.02</v>
      </c>
      <c r="G67" s="15">
        <v>0.01</v>
      </c>
      <c r="H67" s="15">
        <v>0.01</v>
      </c>
      <c r="I67" s="15">
        <v>0.03</v>
      </c>
      <c r="J67" s="15">
        <v>0.1</v>
      </c>
      <c r="K67" s="15">
        <v>0.02</v>
      </c>
      <c r="L67" s="15">
        <v>0.11</v>
      </c>
      <c r="M67" s="15">
        <v>7.0000000000000007E-2</v>
      </c>
      <c r="N67" s="15">
        <v>0.13</v>
      </c>
      <c r="O67" s="15">
        <v>0.1</v>
      </c>
      <c r="P67" s="15">
        <v>0.02</v>
      </c>
      <c r="Q67" s="15">
        <v>0.1</v>
      </c>
      <c r="R67" s="15">
        <v>0.05</v>
      </c>
      <c r="S67" s="15">
        <v>0.03</v>
      </c>
      <c r="T67" s="15">
        <v>0.03</v>
      </c>
      <c r="U67" s="15">
        <v>0.03</v>
      </c>
      <c r="V67" s="15">
        <v>0.04</v>
      </c>
      <c r="W67" s="15">
        <v>7.0000000000000007E-2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0.01</v>
      </c>
      <c r="J68" s="29">
        <v>0.12</v>
      </c>
      <c r="K68" s="29">
        <v>0.02</v>
      </c>
      <c r="L68" s="29">
        <v>0.12</v>
      </c>
      <c r="M68" s="29">
        <v>0.09</v>
      </c>
      <c r="N68" s="29">
        <v>0.14000000000000001</v>
      </c>
      <c r="O68" s="29">
        <v>7.0000000000000007E-2</v>
      </c>
      <c r="P68" s="29">
        <v>0.01</v>
      </c>
      <c r="Q68" s="29">
        <v>0.1</v>
      </c>
      <c r="R68" s="29">
        <v>7.0000000000000007E-2</v>
      </c>
      <c r="S68" s="29">
        <v>0.03</v>
      </c>
      <c r="T68" s="29">
        <v>0.04</v>
      </c>
      <c r="U68" s="29">
        <v>0.04</v>
      </c>
      <c r="V68" s="29">
        <v>0.04</v>
      </c>
      <c r="W68" s="29">
        <v>0.08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0.01</v>
      </c>
      <c r="E69" s="15">
        <v>0</v>
      </c>
      <c r="F69" s="15">
        <v>0.02</v>
      </c>
      <c r="G69" s="15">
        <v>0.01</v>
      </c>
      <c r="H69" s="15">
        <v>0.01</v>
      </c>
      <c r="I69" s="15">
        <v>0.03</v>
      </c>
      <c r="J69" s="15">
        <v>0.1</v>
      </c>
      <c r="K69" s="15">
        <v>0.02</v>
      </c>
      <c r="L69" s="15">
        <v>0.11</v>
      </c>
      <c r="M69" s="15">
        <v>7.0000000000000007E-2</v>
      </c>
      <c r="N69" s="15">
        <v>0.13</v>
      </c>
      <c r="O69" s="15">
        <v>0.1</v>
      </c>
      <c r="P69" s="15">
        <v>0.02</v>
      </c>
      <c r="Q69" s="15">
        <v>0.1</v>
      </c>
      <c r="R69" s="15">
        <v>0.05</v>
      </c>
      <c r="S69" s="15">
        <v>0.03</v>
      </c>
      <c r="T69" s="15">
        <v>0.03</v>
      </c>
      <c r="U69" s="15">
        <v>0.03</v>
      </c>
      <c r="V69" s="15">
        <v>0.04</v>
      </c>
      <c r="W69" s="15">
        <v>7.0000000000000007E-2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  <c r="D73" t="s">
        <v>424</v>
      </c>
      <c r="E73" t="s">
        <v>417</v>
      </c>
    </row>
    <row r="74" spans="1:33" x14ac:dyDescent="0.25">
      <c r="C74">
        <v>0</v>
      </c>
      <c r="D74">
        <v>0</v>
      </c>
      <c r="E74" t="s">
        <v>418</v>
      </c>
      <c r="F74" t="s">
        <v>418</v>
      </c>
      <c r="G74" t="s">
        <v>418</v>
      </c>
      <c r="H74" t="s">
        <v>418</v>
      </c>
    </row>
    <row r="75" spans="1:33" x14ac:dyDescent="0.25">
      <c r="C75">
        <f>D75/$D$105</f>
        <v>0.76994910691478935</v>
      </c>
      <c r="D75">
        <v>1917131.5349999999</v>
      </c>
      <c r="E75" t="s">
        <v>418</v>
      </c>
      <c r="F75" t="s">
        <v>418</v>
      </c>
      <c r="G75" t="s">
        <v>418</v>
      </c>
      <c r="H75" t="s">
        <v>418</v>
      </c>
    </row>
    <row r="76" spans="1:33" x14ac:dyDescent="0.25">
      <c r="C76">
        <f t="shared" ref="C76:C103" si="16">D76/$D$105</f>
        <v>0.11049323657232253</v>
      </c>
      <c r="D76">
        <v>275122.16889999999</v>
      </c>
      <c r="E76" t="s">
        <v>418</v>
      </c>
      <c r="F76" t="s">
        <v>418</v>
      </c>
      <c r="G76" t="s">
        <v>418</v>
      </c>
      <c r="H76" t="s">
        <v>418</v>
      </c>
    </row>
    <row r="77" spans="1:33" x14ac:dyDescent="0.25">
      <c r="C77">
        <f t="shared" si="16"/>
        <v>1.1319414405191333E-2</v>
      </c>
      <c r="D77">
        <v>28184.728210000001</v>
      </c>
      <c r="E77" t="s">
        <v>418</v>
      </c>
      <c r="F77" t="s">
        <v>418</v>
      </c>
      <c r="G77" t="s">
        <v>418</v>
      </c>
      <c r="H77" t="s">
        <v>418</v>
      </c>
    </row>
    <row r="78" spans="1:33" x14ac:dyDescent="0.25">
      <c r="C78">
        <f t="shared" si="16"/>
        <v>1.675501644135979E-2</v>
      </c>
      <c r="D78">
        <v>41719.082600000002</v>
      </c>
      <c r="E78" t="s">
        <v>418</v>
      </c>
      <c r="F78" t="s">
        <v>418</v>
      </c>
      <c r="G78" t="s">
        <v>418</v>
      </c>
      <c r="H78" t="s">
        <v>418</v>
      </c>
    </row>
    <row r="79" spans="1:33" x14ac:dyDescent="0.25">
      <c r="C79">
        <f t="shared" si="16"/>
        <v>1.504672511946261E-2</v>
      </c>
      <c r="D79">
        <v>37465.529820000003</v>
      </c>
      <c r="E79" t="s">
        <v>418</v>
      </c>
      <c r="F79" t="s">
        <v>418</v>
      </c>
      <c r="G79" t="s">
        <v>418</v>
      </c>
      <c r="H79" t="s">
        <v>418</v>
      </c>
    </row>
    <row r="80" spans="1:33" x14ac:dyDescent="0.25">
      <c r="C80">
        <f t="shared" si="16"/>
        <v>1.9359476780916575E-2</v>
      </c>
      <c r="D80">
        <v>48204.04765</v>
      </c>
      <c r="E80" t="s">
        <v>418</v>
      </c>
      <c r="F80" t="s">
        <v>418</v>
      </c>
      <c r="G80" t="s">
        <v>418</v>
      </c>
      <c r="H80" t="s">
        <v>418</v>
      </c>
    </row>
    <row r="81" spans="3:8" x14ac:dyDescent="0.25">
      <c r="C81">
        <f t="shared" si="16"/>
        <v>2.1819808697329586E-2</v>
      </c>
      <c r="D81">
        <v>54330.140740000003</v>
      </c>
      <c r="E81" t="s">
        <v>418</v>
      </c>
      <c r="F81" t="s">
        <v>418</v>
      </c>
      <c r="G81" t="s">
        <v>418</v>
      </c>
      <c r="H81" t="s">
        <v>418</v>
      </c>
    </row>
    <row r="82" spans="3:8" x14ac:dyDescent="0.25">
      <c r="C82">
        <f t="shared" si="16"/>
        <v>5.3656173236872487E-4</v>
      </c>
      <c r="D82">
        <v>1336.0096249999999</v>
      </c>
      <c r="E82" t="s">
        <v>418</v>
      </c>
      <c r="F82" t="s">
        <v>418</v>
      </c>
      <c r="G82" t="s">
        <v>418</v>
      </c>
      <c r="H82" t="s">
        <v>418</v>
      </c>
    </row>
    <row r="83" spans="3:8" x14ac:dyDescent="0.25">
      <c r="C83">
        <f t="shared" si="16"/>
        <v>1.0362252702152679E-2</v>
      </c>
      <c r="D83">
        <v>25801.447459999999</v>
      </c>
      <c r="E83" t="s">
        <v>418</v>
      </c>
      <c r="F83" t="s">
        <v>418</v>
      </c>
      <c r="G83" t="s">
        <v>418</v>
      </c>
      <c r="H83" t="s">
        <v>418</v>
      </c>
    </row>
    <row r="84" spans="3:8" x14ac:dyDescent="0.25">
      <c r="C84">
        <f t="shared" si="16"/>
        <v>0</v>
      </c>
      <c r="D84">
        <v>0</v>
      </c>
      <c r="E84" t="s">
        <v>418</v>
      </c>
      <c r="F84" t="s">
        <v>418</v>
      </c>
      <c r="G84" t="s">
        <v>418</v>
      </c>
      <c r="H84" t="s">
        <v>418</v>
      </c>
    </row>
    <row r="85" spans="3:8" x14ac:dyDescent="0.25">
      <c r="C85">
        <f t="shared" si="16"/>
        <v>0</v>
      </c>
      <c r="D85">
        <v>0</v>
      </c>
      <c r="E85" t="s">
        <v>418</v>
      </c>
      <c r="F85" t="s">
        <v>418</v>
      </c>
      <c r="G85" t="s">
        <v>418</v>
      </c>
      <c r="H85" t="s">
        <v>418</v>
      </c>
    </row>
    <row r="86" spans="3:8" x14ac:dyDescent="0.25">
      <c r="C86">
        <f t="shared" si="16"/>
        <v>2.4121546959995233E-3</v>
      </c>
      <c r="D86">
        <v>6006.1344230000004</v>
      </c>
      <c r="E86" t="s">
        <v>418</v>
      </c>
      <c r="F86" t="s">
        <v>418</v>
      </c>
      <c r="G86" t="s">
        <v>418</v>
      </c>
      <c r="H86" t="s">
        <v>418</v>
      </c>
    </row>
    <row r="87" spans="3:8" x14ac:dyDescent="0.25">
      <c r="C87">
        <f t="shared" si="16"/>
        <v>1.9591231051633167E-2</v>
      </c>
      <c r="D87">
        <v>48781.103219999997</v>
      </c>
      <c r="E87" t="s">
        <v>418</v>
      </c>
      <c r="F87" t="s">
        <v>418</v>
      </c>
      <c r="G87" t="s">
        <v>418</v>
      </c>
      <c r="H87" t="s">
        <v>418</v>
      </c>
    </row>
    <row r="88" spans="3:8" x14ac:dyDescent="0.25">
      <c r="C88">
        <f t="shared" si="16"/>
        <v>0</v>
      </c>
      <c r="D88">
        <v>0</v>
      </c>
      <c r="E88" t="s">
        <v>418</v>
      </c>
      <c r="F88" t="s">
        <v>418</v>
      </c>
      <c r="G88" t="s">
        <v>418</v>
      </c>
      <c r="H88" t="s">
        <v>418</v>
      </c>
    </row>
    <row r="89" spans="3:8" x14ac:dyDescent="0.25">
      <c r="C89">
        <f t="shared" si="16"/>
        <v>1.0220337700694096E-3</v>
      </c>
      <c r="D89">
        <v>2544.8086800000001</v>
      </c>
      <c r="E89" t="s">
        <v>418</v>
      </c>
      <c r="F89" t="s">
        <v>418</v>
      </c>
      <c r="G89" t="s">
        <v>418</v>
      </c>
      <c r="H89" t="s">
        <v>418</v>
      </c>
    </row>
    <row r="90" spans="3:8" x14ac:dyDescent="0.25">
      <c r="C90">
        <f t="shared" si="16"/>
        <v>0</v>
      </c>
      <c r="D90">
        <v>0</v>
      </c>
      <c r="E90" t="s">
        <v>418</v>
      </c>
      <c r="F90" t="s">
        <v>418</v>
      </c>
      <c r="G90" t="s">
        <v>418</v>
      </c>
      <c r="H90" t="s">
        <v>418</v>
      </c>
    </row>
    <row r="91" spans="3:8" x14ac:dyDescent="0.25">
      <c r="C91">
        <f t="shared" si="16"/>
        <v>8.2022101550467642E-4</v>
      </c>
      <c r="D91">
        <v>2042.3058619999999</v>
      </c>
      <c r="E91" t="s">
        <v>418</v>
      </c>
      <c r="F91" t="s">
        <v>418</v>
      </c>
      <c r="G91" t="s">
        <v>418</v>
      </c>
      <c r="H91" t="s">
        <v>418</v>
      </c>
    </row>
    <row r="92" spans="3:8" x14ac:dyDescent="0.25">
      <c r="C92">
        <f t="shared" si="16"/>
        <v>5.1276010090012107E-4</v>
      </c>
      <c r="D92">
        <v>1276.7448529999999</v>
      </c>
      <c r="E92" t="s">
        <v>418</v>
      </c>
      <c r="F92" t="s">
        <v>418</v>
      </c>
      <c r="G92" t="s">
        <v>418</v>
      </c>
      <c r="H92" t="s">
        <v>418</v>
      </c>
    </row>
    <row r="93" spans="3:8" x14ac:dyDescent="0.25">
      <c r="C93">
        <f t="shared" si="16"/>
        <v>0</v>
      </c>
      <c r="D93">
        <v>0</v>
      </c>
      <c r="E93" t="s">
        <v>418</v>
      </c>
      <c r="F93" t="s">
        <v>418</v>
      </c>
      <c r="G93" t="s">
        <v>418</v>
      </c>
      <c r="H93" t="s">
        <v>418</v>
      </c>
    </row>
    <row r="94" spans="3:8" x14ac:dyDescent="0.25">
      <c r="C94">
        <f t="shared" si="16"/>
        <v>0</v>
      </c>
      <c r="D94">
        <v>0</v>
      </c>
      <c r="E94" t="s">
        <v>418</v>
      </c>
      <c r="F94" t="s">
        <v>418</v>
      </c>
      <c r="G94" t="s">
        <v>418</v>
      </c>
      <c r="H94" t="s">
        <v>418</v>
      </c>
    </row>
    <row r="95" spans="3:8" x14ac:dyDescent="0.25">
      <c r="C95">
        <f t="shared" si="16"/>
        <v>0</v>
      </c>
      <c r="D95">
        <v>0</v>
      </c>
      <c r="E95" t="s">
        <v>418</v>
      </c>
      <c r="F95" t="s">
        <v>418</v>
      </c>
      <c r="G95" t="s">
        <v>418</v>
      </c>
      <c r="H95" t="s">
        <v>418</v>
      </c>
    </row>
    <row r="96" spans="3:8" x14ac:dyDescent="0.25">
      <c r="C96">
        <f t="shared" si="16"/>
        <v>0</v>
      </c>
      <c r="D96">
        <v>0</v>
      </c>
      <c r="E96" t="s">
        <v>418</v>
      </c>
      <c r="F96" t="s">
        <v>418</v>
      </c>
      <c r="G96" t="s">
        <v>418</v>
      </c>
      <c r="H96" t="s">
        <v>418</v>
      </c>
    </row>
    <row r="97" spans="3:9" x14ac:dyDescent="0.25">
      <c r="C97">
        <f t="shared" si="16"/>
        <v>0</v>
      </c>
      <c r="D97">
        <v>0</v>
      </c>
      <c r="E97" t="s">
        <v>418</v>
      </c>
      <c r="F97" t="s">
        <v>418</v>
      </c>
      <c r="G97" t="s">
        <v>418</v>
      </c>
      <c r="H97" t="s">
        <v>418</v>
      </c>
    </row>
    <row r="98" spans="3:9" x14ac:dyDescent="0.25">
      <c r="C98">
        <f t="shared" si="16"/>
        <v>0</v>
      </c>
      <c r="D98">
        <v>0</v>
      </c>
      <c r="E98" t="s">
        <v>418</v>
      </c>
      <c r="F98" t="s">
        <v>418</v>
      </c>
      <c r="G98" t="s">
        <v>418</v>
      </c>
      <c r="H98" t="s">
        <v>418</v>
      </c>
    </row>
    <row r="99" spans="3:9" x14ac:dyDescent="0.25">
      <c r="C99" t="e">
        <f t="shared" si="16"/>
        <v>#VALUE!</v>
      </c>
      <c r="D99" t="s">
        <v>279</v>
      </c>
      <c r="E99" t="s">
        <v>418</v>
      </c>
      <c r="F99" t="s">
        <v>418</v>
      </c>
      <c r="G99" t="s">
        <v>418</v>
      </c>
      <c r="H99" t="s">
        <v>418</v>
      </c>
    </row>
    <row r="100" spans="3:9" x14ac:dyDescent="0.25">
      <c r="C100" t="e">
        <f t="shared" si="16"/>
        <v>#VALUE!</v>
      </c>
      <c r="D100" t="s">
        <v>279</v>
      </c>
      <c r="E100" t="s">
        <v>418</v>
      </c>
      <c r="F100" t="s">
        <v>418</v>
      </c>
      <c r="G100" t="s">
        <v>418</v>
      </c>
      <c r="H100" t="s">
        <v>418</v>
      </c>
    </row>
    <row r="101" spans="3:9" x14ac:dyDescent="0.25">
      <c r="C101" t="e">
        <f t="shared" si="16"/>
        <v>#VALUE!</v>
      </c>
      <c r="D101" t="s">
        <v>279</v>
      </c>
      <c r="E101" t="s">
        <v>418</v>
      </c>
      <c r="F101" t="s">
        <v>418</v>
      </c>
      <c r="G101" t="s">
        <v>418</v>
      </c>
      <c r="H101" t="s">
        <v>418</v>
      </c>
    </row>
    <row r="102" spans="3:9" x14ac:dyDescent="0.25">
      <c r="C102" t="e">
        <f t="shared" si="16"/>
        <v>#VALUE!</v>
      </c>
      <c r="D102" t="s">
        <v>279</v>
      </c>
      <c r="E102" t="s">
        <v>418</v>
      </c>
      <c r="F102" t="s">
        <v>418</v>
      </c>
      <c r="G102" t="s">
        <v>418</v>
      </c>
      <c r="H102" t="s">
        <v>418</v>
      </c>
    </row>
    <row r="103" spans="3:9" x14ac:dyDescent="0.25">
      <c r="C103" t="e">
        <f t="shared" si="16"/>
        <v>#VALUE!</v>
      </c>
      <c r="D103" t="s">
        <v>279</v>
      </c>
      <c r="E103" t="s">
        <v>418</v>
      </c>
      <c r="F103" t="s">
        <v>418</v>
      </c>
      <c r="G103" t="s">
        <v>418</v>
      </c>
      <c r="H103" t="s">
        <v>279</v>
      </c>
      <c r="I103" t="s">
        <v>419</v>
      </c>
    </row>
    <row r="105" spans="3:9" x14ac:dyDescent="0.25">
      <c r="D105">
        <f>SUM(D75:D103)</f>
        <v>2489945.7870429996</v>
      </c>
      <c r="F105" s="26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L31" sqref="L31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76"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205524.48199500001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68444.349277999994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68444.349277999994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93"/>
  <sheetViews>
    <sheetView topLeftCell="A49" zoomScaleNormal="100" workbookViewId="0">
      <selection activeCell="N64" sqref="N64"/>
    </sheetView>
  </sheetViews>
  <sheetFormatPr defaultRowHeight="15" x14ac:dyDescent="0.25"/>
  <cols>
    <col min="1" max="1" width="6.42578125"/>
    <col min="2" max="2" width="9.5703125"/>
    <col min="3" max="3" width="1.28515625"/>
    <col min="4" max="4" width="11.28515625"/>
    <col min="5" max="5" width="6.28515625"/>
    <col min="6" max="6" width="5.28515625"/>
    <col min="7" max="7" width="8.42578125"/>
    <col min="8" max="8" width="2.5703125"/>
    <col min="9" max="13" width="11.28515625"/>
    <col min="14" max="14" width="11.28515625" style="1"/>
    <col min="15" max="17" width="11.28515625"/>
    <col min="18" max="18" width="8.42578125"/>
    <col min="19" max="1025" width="11.28515625"/>
  </cols>
  <sheetData>
    <row r="1" spans="1:18" x14ac:dyDescent="0.25">
      <c r="B1" s="2"/>
      <c r="K1" t="s">
        <v>97</v>
      </c>
      <c r="L1" t="s">
        <v>5</v>
      </c>
      <c r="N1" s="1" t="s">
        <v>98</v>
      </c>
      <c r="P1" t="s">
        <v>99</v>
      </c>
    </row>
    <row r="2" spans="1:18" x14ac:dyDescent="0.25">
      <c r="B2" s="2"/>
      <c r="K2" t="s">
        <v>100</v>
      </c>
      <c r="L2" t="s">
        <v>101</v>
      </c>
      <c r="N2"/>
      <c r="P2" t="s">
        <v>102</v>
      </c>
      <c r="R2" t="s">
        <v>103</v>
      </c>
    </row>
    <row r="3" spans="1:18" x14ac:dyDescent="0.25">
      <c r="A3" t="s">
        <v>0</v>
      </c>
      <c r="B3" s="2">
        <v>0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>
        <v>5431.7383390000005</v>
      </c>
      <c r="J3" t="s">
        <v>7</v>
      </c>
      <c r="K3">
        <v>0.167985051</v>
      </c>
      <c r="L3">
        <f t="shared" ref="L3:L34" si="0">I3/K3</f>
        <v>32334.653034096471</v>
      </c>
      <c r="N3" s="1">
        <v>6637.5</v>
      </c>
      <c r="P3">
        <f t="shared" ref="P3:P34" si="1">N3/L3</f>
        <v>0.20527512675026519</v>
      </c>
      <c r="Q3" s="3">
        <v>0.20527512675026499</v>
      </c>
      <c r="R3" t="s">
        <v>104</v>
      </c>
    </row>
    <row r="4" spans="1:18" x14ac:dyDescent="0.25">
      <c r="A4" t="s">
        <v>0</v>
      </c>
      <c r="B4" s="2">
        <v>0</v>
      </c>
      <c r="D4" t="s">
        <v>2</v>
      </c>
      <c r="E4" t="s">
        <v>8</v>
      </c>
      <c r="F4" t="s">
        <v>4</v>
      </c>
      <c r="G4" t="s">
        <v>5</v>
      </c>
      <c r="H4" t="s">
        <v>6</v>
      </c>
      <c r="I4">
        <v>1648.673407</v>
      </c>
      <c r="J4" t="s">
        <v>7</v>
      </c>
      <c r="K4">
        <v>0.58406984699999998</v>
      </c>
      <c r="L4">
        <f t="shared" si="0"/>
        <v>2822.7333005944411</v>
      </c>
      <c r="N4" s="1">
        <v>4510.6719999999996</v>
      </c>
      <c r="P4">
        <f t="shared" si="1"/>
        <v>1.5979802268425765</v>
      </c>
      <c r="Q4" s="3">
        <v>1.59798022684258</v>
      </c>
      <c r="R4" t="s">
        <v>105</v>
      </c>
    </row>
    <row r="5" spans="1:18" x14ac:dyDescent="0.25">
      <c r="A5" t="s">
        <v>0</v>
      </c>
      <c r="B5" s="2">
        <v>0</v>
      </c>
      <c r="D5" t="s">
        <v>2</v>
      </c>
      <c r="E5" t="s">
        <v>9</v>
      </c>
      <c r="F5" t="s">
        <v>4</v>
      </c>
      <c r="G5" t="s">
        <v>5</v>
      </c>
      <c r="H5" t="s">
        <v>6</v>
      </c>
      <c r="I5">
        <v>30938.411455000001</v>
      </c>
      <c r="J5" t="s">
        <v>7</v>
      </c>
      <c r="K5">
        <v>1.180853629</v>
      </c>
      <c r="L5">
        <f t="shared" si="0"/>
        <v>26200.03927260658</v>
      </c>
      <c r="N5" s="1">
        <v>80218.806890000007</v>
      </c>
      <c r="P5">
        <f t="shared" si="1"/>
        <v>3.0617819330474321</v>
      </c>
      <c r="Q5" s="3">
        <v>3.0617819330474298</v>
      </c>
      <c r="R5" t="s">
        <v>106</v>
      </c>
    </row>
    <row r="6" spans="1:18" x14ac:dyDescent="0.25">
      <c r="A6" t="s">
        <v>0</v>
      </c>
      <c r="B6" s="2">
        <v>0</v>
      </c>
      <c r="D6" t="s">
        <v>2</v>
      </c>
      <c r="E6" t="s">
        <v>10</v>
      </c>
      <c r="F6" t="s">
        <v>4</v>
      </c>
      <c r="G6" t="s">
        <v>5</v>
      </c>
      <c r="H6" t="s">
        <v>6</v>
      </c>
      <c r="I6">
        <v>8397.8341400000008</v>
      </c>
      <c r="J6" t="s">
        <v>7</v>
      </c>
      <c r="K6">
        <v>1.4006196369999999</v>
      </c>
      <c r="L6">
        <f t="shared" si="0"/>
        <v>5995.7992292521321</v>
      </c>
      <c r="N6" s="1">
        <v>2697</v>
      </c>
      <c r="P6">
        <f t="shared" si="1"/>
        <v>0.44981492823207858</v>
      </c>
      <c r="Q6" s="3">
        <v>0.44981492823207903</v>
      </c>
      <c r="R6" t="s">
        <v>107</v>
      </c>
    </row>
    <row r="7" spans="1:18" x14ac:dyDescent="0.25">
      <c r="A7" t="s">
        <v>0</v>
      </c>
      <c r="B7" s="2">
        <v>0</v>
      </c>
      <c r="D7" t="s">
        <v>2</v>
      </c>
      <c r="E7" t="s">
        <v>11</v>
      </c>
      <c r="F7" t="s">
        <v>4</v>
      </c>
      <c r="G7" t="s">
        <v>5</v>
      </c>
      <c r="H7" t="s">
        <v>6</v>
      </c>
      <c r="I7">
        <v>316287.33078000002</v>
      </c>
      <c r="J7" t="s">
        <v>7</v>
      </c>
      <c r="K7">
        <v>2.8323164670000001</v>
      </c>
      <c r="L7">
        <f t="shared" si="0"/>
        <v>111670.90064445119</v>
      </c>
      <c r="N7" s="1">
        <v>12347.108630000001</v>
      </c>
      <c r="P7">
        <f t="shared" si="1"/>
        <v>0.11056692977978158</v>
      </c>
      <c r="Q7" s="3">
        <v>0.110566929779782</v>
      </c>
      <c r="R7" t="s">
        <v>106</v>
      </c>
    </row>
    <row r="8" spans="1:18" x14ac:dyDescent="0.25">
      <c r="A8" t="s">
        <v>0</v>
      </c>
      <c r="B8" s="2">
        <v>0</v>
      </c>
      <c r="D8" t="s">
        <v>2</v>
      </c>
      <c r="E8" t="s">
        <v>12</v>
      </c>
      <c r="F8" t="s">
        <v>4</v>
      </c>
      <c r="G8" t="s">
        <v>5</v>
      </c>
      <c r="H8" t="s">
        <v>6</v>
      </c>
      <c r="I8">
        <v>314179.91346000001</v>
      </c>
      <c r="J8" t="s">
        <v>7</v>
      </c>
      <c r="K8">
        <v>0.26033904800000002</v>
      </c>
      <c r="L8">
        <f t="shared" si="0"/>
        <v>1206810.5644298124</v>
      </c>
      <c r="N8" s="1">
        <v>3907.9740299999999</v>
      </c>
      <c r="P8">
        <f t="shared" si="1"/>
        <v>3.238266340373329E-3</v>
      </c>
      <c r="Q8" s="3">
        <v>3.2382663403733298E-3</v>
      </c>
      <c r="R8" t="s">
        <v>106</v>
      </c>
    </row>
    <row r="9" spans="1:18" x14ac:dyDescent="0.25">
      <c r="A9" t="s">
        <v>0</v>
      </c>
      <c r="B9" s="2">
        <v>0</v>
      </c>
      <c r="D9" t="s">
        <v>2</v>
      </c>
      <c r="E9" t="s">
        <v>13</v>
      </c>
      <c r="F9" t="s">
        <v>4</v>
      </c>
      <c r="G9" t="s">
        <v>5</v>
      </c>
      <c r="H9" t="s">
        <v>6</v>
      </c>
      <c r="I9">
        <v>283438.72119100002</v>
      </c>
      <c r="J9" t="s">
        <v>7</v>
      </c>
      <c r="K9">
        <v>0.49079678799999998</v>
      </c>
      <c r="L9">
        <f t="shared" si="0"/>
        <v>577507.28635779093</v>
      </c>
      <c r="N9" s="1">
        <v>35892.089209999998</v>
      </c>
      <c r="P9">
        <f t="shared" si="1"/>
        <v>6.2150019675705499E-2</v>
      </c>
      <c r="Q9" s="3">
        <v>6.2150019675705499E-2</v>
      </c>
      <c r="R9" t="s">
        <v>106</v>
      </c>
    </row>
    <row r="10" spans="1:18" x14ac:dyDescent="0.25">
      <c r="A10" t="s">
        <v>0</v>
      </c>
      <c r="B10" s="2">
        <v>0</v>
      </c>
      <c r="D10" t="s">
        <v>2</v>
      </c>
      <c r="E10" t="s">
        <v>14</v>
      </c>
      <c r="F10" t="s">
        <v>4</v>
      </c>
      <c r="G10" t="s">
        <v>5</v>
      </c>
      <c r="H10" t="s">
        <v>6</v>
      </c>
      <c r="I10">
        <v>398645.01012699999</v>
      </c>
      <c r="J10" t="s">
        <v>7</v>
      </c>
      <c r="K10">
        <v>2.8478024550000001</v>
      </c>
      <c r="L10">
        <f t="shared" si="0"/>
        <v>139983.37891277645</v>
      </c>
      <c r="N10" s="1">
        <v>21423.01856</v>
      </c>
      <c r="P10">
        <f t="shared" si="1"/>
        <v>0.15303973033361817</v>
      </c>
      <c r="Q10" s="3">
        <v>0.15303973033361801</v>
      </c>
      <c r="R10" t="s">
        <v>106</v>
      </c>
    </row>
    <row r="11" spans="1:18" x14ac:dyDescent="0.25">
      <c r="A11" t="s">
        <v>0</v>
      </c>
      <c r="B11" s="2">
        <v>0</v>
      </c>
      <c r="D11" t="s">
        <v>2</v>
      </c>
      <c r="E11" t="s">
        <v>15</v>
      </c>
      <c r="F11" t="s">
        <v>4</v>
      </c>
      <c r="G11" t="s">
        <v>5</v>
      </c>
      <c r="H11" t="s">
        <v>6</v>
      </c>
      <c r="I11">
        <v>333187.83297300001</v>
      </c>
      <c r="J11" t="s">
        <v>7</v>
      </c>
      <c r="K11">
        <v>4.6838164830000002</v>
      </c>
      <c r="L11">
        <f t="shared" si="0"/>
        <v>71135.970886628784</v>
      </c>
      <c r="N11" s="1">
        <v>8105.2905899999996</v>
      </c>
      <c r="P11">
        <f t="shared" si="1"/>
        <v>0.1139408162843185</v>
      </c>
      <c r="Q11" s="3">
        <v>0.113940816284319</v>
      </c>
      <c r="R11" t="s">
        <v>106</v>
      </c>
    </row>
    <row r="12" spans="1:18" x14ac:dyDescent="0.25">
      <c r="A12" t="s">
        <v>0</v>
      </c>
      <c r="B12" s="2">
        <v>0</v>
      </c>
      <c r="D12" t="s">
        <v>2</v>
      </c>
      <c r="E12" t="s">
        <v>16</v>
      </c>
      <c r="F12" t="s">
        <v>4</v>
      </c>
      <c r="G12" t="s">
        <v>5</v>
      </c>
      <c r="H12" t="s">
        <v>6</v>
      </c>
      <c r="I12">
        <v>467449.36549699999</v>
      </c>
      <c r="J12" t="s">
        <v>7</v>
      </c>
      <c r="K12">
        <v>3.1383213E-2</v>
      </c>
      <c r="L12">
        <f t="shared" si="0"/>
        <v>14894885.539508017</v>
      </c>
      <c r="N12" s="1">
        <v>3646.2221399999999</v>
      </c>
      <c r="P12">
        <f t="shared" si="1"/>
        <v>2.4479692242874637E-4</v>
      </c>
      <c r="Q12" s="3">
        <v>2.44796922428746E-4</v>
      </c>
      <c r="R12" t="s">
        <v>106</v>
      </c>
    </row>
    <row r="13" spans="1:18" x14ac:dyDescent="0.25">
      <c r="A13" t="s">
        <v>0</v>
      </c>
      <c r="B13" s="2">
        <v>0</v>
      </c>
      <c r="D13" t="s">
        <v>2</v>
      </c>
      <c r="E13" t="s">
        <v>17</v>
      </c>
      <c r="F13" t="s">
        <v>4</v>
      </c>
      <c r="G13" t="s">
        <v>5</v>
      </c>
      <c r="H13" t="s">
        <v>6</v>
      </c>
      <c r="I13">
        <v>345018.53797100001</v>
      </c>
      <c r="J13" t="s">
        <v>7</v>
      </c>
      <c r="K13">
        <v>1.531092487</v>
      </c>
      <c r="L13">
        <f t="shared" si="0"/>
        <v>225341.40876559602</v>
      </c>
      <c r="N13" s="1">
        <v>38854.992890000001</v>
      </c>
      <c r="P13">
        <f t="shared" si="1"/>
        <v>0.17242722100143446</v>
      </c>
      <c r="Q13" s="3">
        <v>0.17242722100143401</v>
      </c>
      <c r="R13" t="s">
        <v>106</v>
      </c>
    </row>
    <row r="14" spans="1:18" x14ac:dyDescent="0.25">
      <c r="A14" t="s">
        <v>0</v>
      </c>
      <c r="B14" s="2">
        <v>0</v>
      </c>
      <c r="D14" t="s">
        <v>2</v>
      </c>
      <c r="E14" t="s">
        <v>18</v>
      </c>
      <c r="F14" t="s">
        <v>4</v>
      </c>
      <c r="G14" t="s">
        <v>5</v>
      </c>
      <c r="H14" t="s">
        <v>6</v>
      </c>
      <c r="I14">
        <v>163712.54455300001</v>
      </c>
      <c r="J14" t="s">
        <v>7</v>
      </c>
      <c r="K14">
        <v>27.480889730000001</v>
      </c>
      <c r="L14">
        <f t="shared" si="0"/>
        <v>5957.3232948961004</v>
      </c>
      <c r="N14" s="1">
        <v>98.229510000000005</v>
      </c>
      <c r="P14">
        <f t="shared" si="1"/>
        <v>1.6488866750635729E-2</v>
      </c>
      <c r="Q14" s="3">
        <v>1.6488866750635701E-2</v>
      </c>
      <c r="R14" t="s">
        <v>106</v>
      </c>
    </row>
    <row r="15" spans="1:18" x14ac:dyDescent="0.25">
      <c r="A15" t="s">
        <v>0</v>
      </c>
      <c r="B15" s="2">
        <v>0</v>
      </c>
      <c r="D15" t="s">
        <v>2</v>
      </c>
      <c r="E15" t="s">
        <v>19</v>
      </c>
      <c r="F15" t="s">
        <v>4</v>
      </c>
      <c r="G15" t="s">
        <v>5</v>
      </c>
      <c r="H15" t="s">
        <v>6</v>
      </c>
      <c r="I15">
        <v>4665.7841820000003</v>
      </c>
      <c r="J15" t="s">
        <v>7</v>
      </c>
      <c r="K15">
        <v>0.29478199700000002</v>
      </c>
      <c r="L15">
        <f t="shared" si="0"/>
        <v>15827.914287452229</v>
      </c>
      <c r="N15" s="1">
        <v>1596.4079999999999</v>
      </c>
      <c r="P15">
        <f t="shared" si="1"/>
        <v>0.1008602884124519</v>
      </c>
      <c r="Q15" s="3">
        <v>0.100860288412452</v>
      </c>
      <c r="R15" t="s">
        <v>108</v>
      </c>
    </row>
    <row r="16" spans="1:18" x14ac:dyDescent="0.25">
      <c r="A16" t="s">
        <v>0</v>
      </c>
      <c r="B16" s="2">
        <v>0</v>
      </c>
      <c r="D16" t="s">
        <v>2</v>
      </c>
      <c r="E16" t="s">
        <v>20</v>
      </c>
      <c r="F16" t="s">
        <v>4</v>
      </c>
      <c r="G16" t="s">
        <v>5</v>
      </c>
      <c r="H16" t="s">
        <v>6</v>
      </c>
      <c r="I16">
        <v>3842.2768080000001</v>
      </c>
      <c r="J16" t="s">
        <v>7</v>
      </c>
      <c r="K16">
        <v>2.3314561770000002</v>
      </c>
      <c r="L16">
        <f t="shared" si="0"/>
        <v>1648.0158820501817</v>
      </c>
      <c r="N16" s="1">
        <v>2273.672</v>
      </c>
      <c r="P16">
        <f t="shared" si="1"/>
        <v>1.3796420439659132</v>
      </c>
      <c r="Q16" s="3">
        <v>1.3796420439659101</v>
      </c>
      <c r="R16" t="s">
        <v>109</v>
      </c>
    </row>
    <row r="17" spans="1:18" x14ac:dyDescent="0.25">
      <c r="A17" t="s">
        <v>0</v>
      </c>
      <c r="B17" s="2">
        <v>0</v>
      </c>
      <c r="D17" t="s">
        <v>2</v>
      </c>
      <c r="E17" t="s">
        <v>21</v>
      </c>
      <c r="F17" t="s">
        <v>4</v>
      </c>
      <c r="G17" t="s">
        <v>5</v>
      </c>
      <c r="H17" t="s">
        <v>6</v>
      </c>
      <c r="I17">
        <v>4183.2499749999997</v>
      </c>
      <c r="J17" t="s">
        <v>7</v>
      </c>
      <c r="K17">
        <v>0.25308589999999997</v>
      </c>
      <c r="L17">
        <f t="shared" si="0"/>
        <v>16528.972870475995</v>
      </c>
      <c r="N17" s="1">
        <v>967.52</v>
      </c>
      <c r="P17">
        <f t="shared" si="1"/>
        <v>5.8534792668707293E-2</v>
      </c>
      <c r="Q17" s="3">
        <v>5.85347926687073E-2</v>
      </c>
      <c r="R17" t="s">
        <v>110</v>
      </c>
    </row>
    <row r="18" spans="1:18" x14ac:dyDescent="0.25">
      <c r="A18" t="s">
        <v>0</v>
      </c>
      <c r="B18" s="2">
        <v>0</v>
      </c>
      <c r="D18" t="s">
        <v>2</v>
      </c>
      <c r="E18" t="s">
        <v>22</v>
      </c>
      <c r="F18" t="s">
        <v>4</v>
      </c>
      <c r="G18" t="s">
        <v>5</v>
      </c>
      <c r="H18" t="s">
        <v>6</v>
      </c>
      <c r="I18">
        <v>33.005229999999997</v>
      </c>
      <c r="J18" t="s">
        <v>7</v>
      </c>
      <c r="K18">
        <v>0.66538982999999996</v>
      </c>
      <c r="L18">
        <f t="shared" si="0"/>
        <v>49.602847100924279</v>
      </c>
      <c r="N18" s="1">
        <v>4.8584350000000001</v>
      </c>
      <c r="P18">
        <f t="shared" si="1"/>
        <v>9.7946696287711077E-2</v>
      </c>
      <c r="Q18" s="3">
        <v>9.7946696287711105E-2</v>
      </c>
      <c r="R18" t="s">
        <v>105</v>
      </c>
    </row>
    <row r="19" spans="1:18" x14ac:dyDescent="0.25">
      <c r="A19" t="s">
        <v>0</v>
      </c>
      <c r="B19" s="2">
        <v>0</v>
      </c>
      <c r="D19" t="s">
        <v>2</v>
      </c>
      <c r="E19" t="s">
        <v>23</v>
      </c>
      <c r="F19" t="s">
        <v>4</v>
      </c>
      <c r="G19" t="s">
        <v>5</v>
      </c>
      <c r="H19" t="s">
        <v>6</v>
      </c>
      <c r="I19">
        <v>61518.874299000003</v>
      </c>
      <c r="J19" t="s">
        <v>7</v>
      </c>
      <c r="K19">
        <v>0.41641320599999998</v>
      </c>
      <c r="L19">
        <f t="shared" si="0"/>
        <v>147735.16644666647</v>
      </c>
      <c r="N19" s="1">
        <v>5673.2709999999997</v>
      </c>
      <c r="P19">
        <f t="shared" si="1"/>
        <v>3.8401628647083796E-2</v>
      </c>
      <c r="Q19" s="3">
        <v>3.8401628647083803E-2</v>
      </c>
      <c r="R19" t="s">
        <v>105</v>
      </c>
    </row>
    <row r="20" spans="1:18" x14ac:dyDescent="0.25">
      <c r="A20" t="s">
        <v>0</v>
      </c>
      <c r="B20" s="2">
        <v>0</v>
      </c>
      <c r="D20" t="s">
        <v>2</v>
      </c>
      <c r="E20" t="s">
        <v>24</v>
      </c>
      <c r="F20" t="s">
        <v>4</v>
      </c>
      <c r="G20" t="s">
        <v>5</v>
      </c>
      <c r="H20" t="s">
        <v>6</v>
      </c>
      <c r="I20">
        <v>61518.874423000001</v>
      </c>
      <c r="J20" t="s">
        <v>7</v>
      </c>
      <c r="K20">
        <v>0.27587265500000002</v>
      </c>
      <c r="L20">
        <f t="shared" si="0"/>
        <v>222997.36239896627</v>
      </c>
      <c r="N20" s="1">
        <v>12508.14644</v>
      </c>
      <c r="P20">
        <f t="shared" si="1"/>
        <v>5.6091006213883285E-2</v>
      </c>
      <c r="Q20" s="3">
        <v>5.6091006213883299E-2</v>
      </c>
      <c r="R20" t="s">
        <v>106</v>
      </c>
    </row>
    <row r="21" spans="1:18" x14ac:dyDescent="0.25">
      <c r="A21" t="s">
        <v>0</v>
      </c>
      <c r="B21" s="2">
        <v>0</v>
      </c>
      <c r="D21" t="s">
        <v>2</v>
      </c>
      <c r="E21" t="s">
        <v>25</v>
      </c>
      <c r="F21" t="s">
        <v>4</v>
      </c>
      <c r="G21" t="s">
        <v>5</v>
      </c>
      <c r="H21" t="s">
        <v>6</v>
      </c>
      <c r="I21">
        <v>61518.874344999997</v>
      </c>
      <c r="J21" t="s">
        <v>7</v>
      </c>
      <c r="K21">
        <v>5.7970116650000003</v>
      </c>
      <c r="L21">
        <f t="shared" si="0"/>
        <v>10612.170183549215</v>
      </c>
      <c r="N21" s="1">
        <v>2343.3339999999998</v>
      </c>
      <c r="P21">
        <f t="shared" si="1"/>
        <v>0.22081572001479885</v>
      </c>
      <c r="Q21" s="3">
        <v>0.22081572001479899</v>
      </c>
      <c r="R21" t="s">
        <v>111</v>
      </c>
    </row>
    <row r="22" spans="1:18" x14ac:dyDescent="0.25">
      <c r="A22" t="s">
        <v>0</v>
      </c>
      <c r="B22" s="2">
        <v>0</v>
      </c>
      <c r="D22" t="s">
        <v>2</v>
      </c>
      <c r="E22" t="s">
        <v>26</v>
      </c>
      <c r="F22" t="s">
        <v>4</v>
      </c>
      <c r="G22" t="s">
        <v>5</v>
      </c>
      <c r="H22" t="s">
        <v>6</v>
      </c>
      <c r="I22">
        <v>5271.1688350000004</v>
      </c>
      <c r="J22" t="s">
        <v>7</v>
      </c>
      <c r="K22">
        <v>0.51232718300000002</v>
      </c>
      <c r="L22">
        <f t="shared" si="0"/>
        <v>10288.676864916613</v>
      </c>
      <c r="N22" s="1">
        <v>66381.201029999997</v>
      </c>
      <c r="P22">
        <f t="shared" si="1"/>
        <v>6.4518695553899095</v>
      </c>
      <c r="Q22" s="3">
        <v>6.4518695553899104</v>
      </c>
      <c r="R22" t="s">
        <v>106</v>
      </c>
    </row>
    <row r="23" spans="1:18" x14ac:dyDescent="0.25">
      <c r="A23" t="s">
        <v>0</v>
      </c>
      <c r="B23" s="2">
        <v>0</v>
      </c>
      <c r="D23" t="s">
        <v>2</v>
      </c>
      <c r="E23" t="s">
        <v>27</v>
      </c>
      <c r="F23" t="s">
        <v>4</v>
      </c>
      <c r="G23" t="s">
        <v>5</v>
      </c>
      <c r="H23" t="s">
        <v>6</v>
      </c>
      <c r="I23">
        <v>3088.6044360000001</v>
      </c>
      <c r="J23" t="s">
        <v>7</v>
      </c>
      <c r="K23">
        <v>1.146308973</v>
      </c>
      <c r="L23">
        <f t="shared" si="0"/>
        <v>2694.3908743179663</v>
      </c>
      <c r="N23" s="1">
        <v>3164.95</v>
      </c>
      <c r="P23">
        <f t="shared" si="1"/>
        <v>1.1746439724715689</v>
      </c>
      <c r="Q23" s="3">
        <v>1.17464397247157</v>
      </c>
      <c r="R23" t="s">
        <v>112</v>
      </c>
    </row>
    <row r="24" spans="1:18" x14ac:dyDescent="0.25">
      <c r="A24" t="s">
        <v>0</v>
      </c>
      <c r="B24" s="2">
        <v>0</v>
      </c>
      <c r="D24" t="s">
        <v>2</v>
      </c>
      <c r="E24" t="s">
        <v>28</v>
      </c>
      <c r="F24" t="s">
        <v>4</v>
      </c>
      <c r="G24" t="s">
        <v>5</v>
      </c>
      <c r="H24" t="s">
        <v>6</v>
      </c>
      <c r="I24">
        <v>3088.6044259999999</v>
      </c>
      <c r="J24" t="s">
        <v>7</v>
      </c>
      <c r="K24">
        <v>9.9291053000000004E-2</v>
      </c>
      <c r="L24">
        <f t="shared" si="0"/>
        <v>31106.573378771598</v>
      </c>
      <c r="N24" s="1">
        <v>4742.7510000000002</v>
      </c>
      <c r="P24">
        <f t="shared" si="1"/>
        <v>0.15246780615304442</v>
      </c>
      <c r="Q24" s="3">
        <v>0.15246780615304401</v>
      </c>
      <c r="R24" t="s">
        <v>105</v>
      </c>
    </row>
    <row r="25" spans="1:18" x14ac:dyDescent="0.25">
      <c r="A25" t="s">
        <v>0</v>
      </c>
      <c r="B25" s="2">
        <v>0</v>
      </c>
      <c r="D25" t="s">
        <v>2</v>
      </c>
      <c r="E25" t="s">
        <v>29</v>
      </c>
      <c r="F25" t="s">
        <v>4</v>
      </c>
      <c r="G25" t="s">
        <v>5</v>
      </c>
      <c r="H25" t="s">
        <v>6</v>
      </c>
      <c r="I25">
        <v>443253.90379499999</v>
      </c>
      <c r="J25" t="s">
        <v>7</v>
      </c>
      <c r="K25">
        <v>1.097559435</v>
      </c>
      <c r="L25">
        <f t="shared" si="0"/>
        <v>403854.12366757158</v>
      </c>
      <c r="N25" s="1">
        <v>312490.47648000001</v>
      </c>
      <c r="P25">
        <f t="shared" si="1"/>
        <v>0.77377067155373003</v>
      </c>
      <c r="Q25" s="3">
        <v>0.77377067155373003</v>
      </c>
      <c r="R25" t="s">
        <v>106</v>
      </c>
    </row>
    <row r="26" spans="1:18" x14ac:dyDescent="0.25">
      <c r="A26" t="s">
        <v>0</v>
      </c>
      <c r="B26" s="2">
        <v>0</v>
      </c>
      <c r="D26" t="s">
        <v>2</v>
      </c>
      <c r="E26" t="s">
        <v>30</v>
      </c>
      <c r="F26" t="s">
        <v>4</v>
      </c>
      <c r="G26" t="s">
        <v>5</v>
      </c>
      <c r="H26" t="s">
        <v>6</v>
      </c>
      <c r="I26">
        <v>114548.048639</v>
      </c>
      <c r="J26" t="s">
        <v>7</v>
      </c>
      <c r="K26">
        <v>1.1877437</v>
      </c>
      <c r="L26">
        <f t="shared" si="0"/>
        <v>96441.722771503657</v>
      </c>
      <c r="N26" s="1">
        <v>124595.38234</v>
      </c>
      <c r="P26">
        <f t="shared" si="1"/>
        <v>1.291924063148477</v>
      </c>
      <c r="Q26" s="3">
        <v>1.2919240631484801</v>
      </c>
      <c r="R26" t="s">
        <v>106</v>
      </c>
    </row>
    <row r="27" spans="1:18" x14ac:dyDescent="0.25">
      <c r="A27" t="s">
        <v>0</v>
      </c>
      <c r="B27" s="2">
        <v>0</v>
      </c>
      <c r="D27" t="s">
        <v>2</v>
      </c>
      <c r="E27" t="s">
        <v>31</v>
      </c>
      <c r="F27" t="s">
        <v>4</v>
      </c>
      <c r="G27" t="s">
        <v>5</v>
      </c>
      <c r="H27" t="s">
        <v>6</v>
      </c>
      <c r="I27">
        <v>542291.64995999995</v>
      </c>
      <c r="J27" t="s">
        <v>7</v>
      </c>
      <c r="K27">
        <v>1.064130888</v>
      </c>
      <c r="L27">
        <f t="shared" si="0"/>
        <v>509609.91366317705</v>
      </c>
      <c r="N27" s="1">
        <v>639.21481000000006</v>
      </c>
      <c r="P27">
        <f t="shared" si="1"/>
        <v>1.2543217721280133E-3</v>
      </c>
      <c r="Q27" s="3">
        <v>1.25432177212801E-3</v>
      </c>
      <c r="R27" t="s">
        <v>106</v>
      </c>
    </row>
    <row r="28" spans="1:18" x14ac:dyDescent="0.25">
      <c r="A28" t="s">
        <v>0</v>
      </c>
      <c r="B28" s="2">
        <v>0</v>
      </c>
      <c r="D28" t="s">
        <v>2</v>
      </c>
      <c r="E28" t="s">
        <v>32</v>
      </c>
      <c r="F28" t="s">
        <v>4</v>
      </c>
      <c r="G28" t="s">
        <v>5</v>
      </c>
      <c r="H28" t="s">
        <v>6</v>
      </c>
      <c r="I28">
        <v>707792.01916100003</v>
      </c>
      <c r="J28" t="s">
        <v>7</v>
      </c>
      <c r="K28">
        <v>8.8265355000000004E-2</v>
      </c>
      <c r="L28">
        <f t="shared" si="0"/>
        <v>8018910.9210629696</v>
      </c>
      <c r="N28" s="1">
        <v>247495.45460999999</v>
      </c>
      <c r="P28">
        <f t="shared" si="1"/>
        <v>3.0863973555300763E-2</v>
      </c>
      <c r="Q28" s="3">
        <v>3.0863973555300801E-2</v>
      </c>
      <c r="R28" t="s">
        <v>106</v>
      </c>
    </row>
    <row r="29" spans="1:18" x14ac:dyDescent="0.25">
      <c r="A29" t="s">
        <v>0</v>
      </c>
      <c r="B29" s="2">
        <v>0</v>
      </c>
      <c r="D29" t="s">
        <v>2</v>
      </c>
      <c r="E29" t="s">
        <v>33</v>
      </c>
      <c r="F29" t="s">
        <v>4</v>
      </c>
      <c r="G29" t="s">
        <v>5</v>
      </c>
      <c r="H29" t="s">
        <v>6</v>
      </c>
      <c r="I29">
        <v>684709.82172500005</v>
      </c>
      <c r="J29" t="s">
        <v>7</v>
      </c>
      <c r="K29">
        <v>0.48138998700000002</v>
      </c>
      <c r="L29">
        <f t="shared" si="0"/>
        <v>1422359.9165243958</v>
      </c>
      <c r="N29" s="1">
        <v>68851.370939999993</v>
      </c>
      <c r="P29">
        <f t="shared" si="1"/>
        <v>4.8406433660083445E-2</v>
      </c>
      <c r="Q29" s="3">
        <v>4.8406433660083403E-2</v>
      </c>
      <c r="R29" t="s">
        <v>106</v>
      </c>
    </row>
    <row r="30" spans="1:18" x14ac:dyDescent="0.25">
      <c r="A30" t="s">
        <v>0</v>
      </c>
      <c r="B30" s="2">
        <v>0</v>
      </c>
      <c r="D30" t="s">
        <v>2</v>
      </c>
      <c r="E30" t="s">
        <v>34</v>
      </c>
      <c r="F30" t="s">
        <v>4</v>
      </c>
      <c r="G30" t="s">
        <v>5</v>
      </c>
      <c r="H30" t="s">
        <v>6</v>
      </c>
      <c r="I30">
        <v>668589.47356399999</v>
      </c>
      <c r="J30" t="s">
        <v>7</v>
      </c>
      <c r="K30">
        <v>0.39247947399999999</v>
      </c>
      <c r="L30">
        <f t="shared" si="0"/>
        <v>1703501.7570472998</v>
      </c>
      <c r="N30" s="1">
        <v>858.70898</v>
      </c>
      <c r="P30">
        <f t="shared" si="1"/>
        <v>5.0408458720254605E-4</v>
      </c>
      <c r="Q30" s="3">
        <v>5.0408458720254605E-4</v>
      </c>
      <c r="R30" t="s">
        <v>106</v>
      </c>
    </row>
    <row r="31" spans="1:18" x14ac:dyDescent="0.25">
      <c r="A31" t="s">
        <v>0</v>
      </c>
      <c r="B31" s="2">
        <v>0</v>
      </c>
      <c r="D31" t="s">
        <v>2</v>
      </c>
      <c r="E31" t="s">
        <v>35</v>
      </c>
      <c r="F31" t="s">
        <v>4</v>
      </c>
      <c r="G31" t="s">
        <v>5</v>
      </c>
      <c r="H31" t="s">
        <v>6</v>
      </c>
      <c r="I31">
        <v>715303.23756699997</v>
      </c>
      <c r="J31" t="s">
        <v>7</v>
      </c>
      <c r="K31">
        <v>0.98030835900000002</v>
      </c>
      <c r="L31">
        <f t="shared" si="0"/>
        <v>729671.67014333291</v>
      </c>
      <c r="N31" s="1">
        <v>8099.2672199999997</v>
      </c>
      <c r="P31">
        <f t="shared" si="1"/>
        <v>1.1099878961189519E-2</v>
      </c>
      <c r="Q31" s="3">
        <v>1.10998789611895E-2</v>
      </c>
      <c r="R31" t="s">
        <v>106</v>
      </c>
    </row>
    <row r="32" spans="1:18" x14ac:dyDescent="0.25">
      <c r="A32" t="s">
        <v>0</v>
      </c>
      <c r="B32" s="2">
        <v>0</v>
      </c>
      <c r="D32" t="s">
        <v>2</v>
      </c>
      <c r="E32" t="s">
        <v>36</v>
      </c>
      <c r="F32" t="s">
        <v>4</v>
      </c>
      <c r="G32" t="s">
        <v>5</v>
      </c>
      <c r="H32" t="s">
        <v>6</v>
      </c>
      <c r="I32">
        <v>795551.43542400002</v>
      </c>
      <c r="J32" t="s">
        <v>7</v>
      </c>
      <c r="K32">
        <v>0.122855461</v>
      </c>
      <c r="L32">
        <f t="shared" si="0"/>
        <v>6475507.3071110779</v>
      </c>
      <c r="N32" s="1">
        <v>466.91953999999998</v>
      </c>
      <c r="P32">
        <f t="shared" si="1"/>
        <v>7.2105476506412455E-5</v>
      </c>
      <c r="Q32" s="3">
        <v>7.2105476506412495E-5</v>
      </c>
      <c r="R32" t="s">
        <v>106</v>
      </c>
    </row>
    <row r="33" spans="1:18" x14ac:dyDescent="0.25">
      <c r="A33" t="s">
        <v>0</v>
      </c>
      <c r="B33" s="2">
        <v>0</v>
      </c>
      <c r="D33" t="s">
        <v>2</v>
      </c>
      <c r="E33" t="s">
        <v>37</v>
      </c>
      <c r="F33" t="s">
        <v>4</v>
      </c>
      <c r="G33" t="s">
        <v>5</v>
      </c>
      <c r="H33" t="s">
        <v>6</v>
      </c>
      <c r="I33">
        <v>642689.01172900002</v>
      </c>
      <c r="J33" t="s">
        <v>7</v>
      </c>
      <c r="K33">
        <v>4.4360195239999998</v>
      </c>
      <c r="L33">
        <f t="shared" si="0"/>
        <v>144879.66255601178</v>
      </c>
      <c r="N33" s="1">
        <v>204570.50472</v>
      </c>
      <c r="P33">
        <f t="shared" si="1"/>
        <v>1.4120029071776117</v>
      </c>
      <c r="Q33" s="3">
        <v>1.4120029071776099</v>
      </c>
      <c r="R33" t="s">
        <v>106</v>
      </c>
    </row>
    <row r="34" spans="1:18" x14ac:dyDescent="0.25">
      <c r="A34" t="s">
        <v>0</v>
      </c>
      <c r="B34" s="2">
        <v>0</v>
      </c>
      <c r="D34" t="s">
        <v>2</v>
      </c>
      <c r="E34" t="s">
        <v>38</v>
      </c>
      <c r="F34" t="s">
        <v>4</v>
      </c>
      <c r="G34" t="s">
        <v>5</v>
      </c>
      <c r="H34" t="s">
        <v>6</v>
      </c>
      <c r="I34">
        <v>833748.076565</v>
      </c>
      <c r="J34" t="s">
        <v>7</v>
      </c>
      <c r="K34">
        <v>0.456684808</v>
      </c>
      <c r="L34">
        <f t="shared" si="0"/>
        <v>1825653.1900334202</v>
      </c>
      <c r="N34" s="1">
        <v>68242.971520000006</v>
      </c>
      <c r="P34">
        <f t="shared" si="1"/>
        <v>3.7380030277684204E-2</v>
      </c>
      <c r="Q34" s="3">
        <v>3.7380030277684197E-2</v>
      </c>
      <c r="R34" t="s">
        <v>106</v>
      </c>
    </row>
    <row r="35" spans="1:18" x14ac:dyDescent="0.25">
      <c r="A35" t="s">
        <v>0</v>
      </c>
      <c r="B35" s="2">
        <v>0</v>
      </c>
      <c r="D35" t="s">
        <v>2</v>
      </c>
      <c r="E35" t="s">
        <v>39</v>
      </c>
      <c r="F35" t="s">
        <v>4</v>
      </c>
      <c r="G35" t="s">
        <v>5</v>
      </c>
      <c r="H35" t="s">
        <v>6</v>
      </c>
      <c r="I35">
        <v>674615.89242299995</v>
      </c>
      <c r="J35" t="s">
        <v>7</v>
      </c>
      <c r="K35">
        <v>5.0948992999999998E-2</v>
      </c>
      <c r="L35">
        <f t="shared" ref="L35:L66" si="2">I35/K35</f>
        <v>13241005.419341654</v>
      </c>
      <c r="N35" s="1">
        <v>26.160060000000001</v>
      </c>
      <c r="P35">
        <f t="shared" ref="P35:P66" si="3">N35/L35</f>
        <v>1.9756853178072851E-6</v>
      </c>
      <c r="Q35" s="3">
        <v>1.9756853178072901E-6</v>
      </c>
      <c r="R35" t="s">
        <v>113</v>
      </c>
    </row>
    <row r="36" spans="1:18" x14ac:dyDescent="0.25">
      <c r="A36" t="s">
        <v>0</v>
      </c>
      <c r="B36" s="2">
        <v>0</v>
      </c>
      <c r="D36" t="s">
        <v>2</v>
      </c>
      <c r="E36" t="s">
        <v>40</v>
      </c>
      <c r="F36" t="s">
        <v>4</v>
      </c>
      <c r="G36" t="s">
        <v>5</v>
      </c>
      <c r="H36" t="s">
        <v>6</v>
      </c>
      <c r="I36">
        <v>556055.85327299999</v>
      </c>
      <c r="J36" t="s">
        <v>7</v>
      </c>
      <c r="K36">
        <v>0.386190694</v>
      </c>
      <c r="L36">
        <f t="shared" si="2"/>
        <v>1439847.8832143997</v>
      </c>
      <c r="N36" s="1">
        <v>444.32128</v>
      </c>
      <c r="P36">
        <f t="shared" si="3"/>
        <v>3.0858904275920558E-4</v>
      </c>
      <c r="Q36" s="3">
        <v>3.0858904275920602E-4</v>
      </c>
      <c r="R36" t="s">
        <v>106</v>
      </c>
    </row>
    <row r="37" spans="1:18" x14ac:dyDescent="0.25">
      <c r="A37" t="s">
        <v>0</v>
      </c>
      <c r="B37" s="2">
        <v>0</v>
      </c>
      <c r="D37" t="s">
        <v>2</v>
      </c>
      <c r="E37" t="s">
        <v>41</v>
      </c>
      <c r="F37" t="s">
        <v>4</v>
      </c>
      <c r="G37" t="s">
        <v>5</v>
      </c>
      <c r="H37" t="s">
        <v>6</v>
      </c>
      <c r="I37">
        <v>547842.36762999999</v>
      </c>
      <c r="J37" t="s">
        <v>7</v>
      </c>
      <c r="K37">
        <v>0.11737555199999999</v>
      </c>
      <c r="L37">
        <f t="shared" si="2"/>
        <v>4667431.6609816672</v>
      </c>
      <c r="N37" s="1">
        <v>2041.1949999999999</v>
      </c>
      <c r="P37">
        <f t="shared" si="3"/>
        <v>4.3732723867470407E-4</v>
      </c>
      <c r="Q37" s="3">
        <v>4.3732723867470402E-4</v>
      </c>
      <c r="R37" t="s">
        <v>114</v>
      </c>
    </row>
    <row r="38" spans="1:18" x14ac:dyDescent="0.25">
      <c r="A38" t="s">
        <v>0</v>
      </c>
      <c r="B38" s="2">
        <v>0</v>
      </c>
      <c r="D38" t="s">
        <v>2</v>
      </c>
      <c r="E38" t="s">
        <v>42</v>
      </c>
      <c r="F38" t="s">
        <v>4</v>
      </c>
      <c r="G38" t="s">
        <v>5</v>
      </c>
      <c r="H38" t="s">
        <v>6</v>
      </c>
      <c r="I38">
        <v>839512.61174600001</v>
      </c>
      <c r="J38" t="s">
        <v>7</v>
      </c>
      <c r="K38">
        <v>0.60896293599999995</v>
      </c>
      <c r="L38">
        <f t="shared" si="2"/>
        <v>1378593.9375233175</v>
      </c>
      <c r="N38" s="1">
        <v>385.52397999999999</v>
      </c>
      <c r="P38">
        <f t="shared" si="3"/>
        <v>2.796501344642532E-4</v>
      </c>
      <c r="Q38" s="3">
        <v>2.7965013446425299E-4</v>
      </c>
      <c r="R38" t="s">
        <v>106</v>
      </c>
    </row>
    <row r="39" spans="1:18" x14ac:dyDescent="0.25">
      <c r="A39" t="s">
        <v>0</v>
      </c>
      <c r="B39" s="2">
        <v>0</v>
      </c>
      <c r="D39" t="s">
        <v>2</v>
      </c>
      <c r="E39" t="s">
        <v>43</v>
      </c>
      <c r="F39" t="s">
        <v>4</v>
      </c>
      <c r="G39" t="s">
        <v>5</v>
      </c>
      <c r="H39" t="s">
        <v>6</v>
      </c>
      <c r="I39">
        <v>1053896.670589</v>
      </c>
      <c r="J39" t="s">
        <v>7</v>
      </c>
      <c r="K39">
        <v>0.668555597</v>
      </c>
      <c r="L39">
        <f t="shared" si="2"/>
        <v>1576378.5021292702</v>
      </c>
      <c r="N39" s="1">
        <v>6193.6677499999996</v>
      </c>
      <c r="P39">
        <f t="shared" si="3"/>
        <v>3.9290486019912052E-3</v>
      </c>
      <c r="Q39" s="3">
        <v>3.9290486019912096E-3</v>
      </c>
      <c r="R39" t="s">
        <v>106</v>
      </c>
    </row>
    <row r="40" spans="1:18" x14ac:dyDescent="0.25">
      <c r="A40" t="s">
        <v>0</v>
      </c>
      <c r="B40" s="2">
        <v>0</v>
      </c>
      <c r="D40" t="s">
        <v>2</v>
      </c>
      <c r="E40" t="s">
        <v>44</v>
      </c>
      <c r="F40" t="s">
        <v>4</v>
      </c>
      <c r="G40" t="s">
        <v>5</v>
      </c>
      <c r="H40" t="s">
        <v>6</v>
      </c>
      <c r="I40">
        <v>1694258.208969</v>
      </c>
      <c r="J40" t="s">
        <v>7</v>
      </c>
      <c r="K40">
        <v>0.137660538</v>
      </c>
      <c r="L40">
        <f t="shared" si="2"/>
        <v>12307508.263326706</v>
      </c>
      <c r="N40" s="1">
        <v>638.52646000000004</v>
      </c>
      <c r="P40">
        <f t="shared" si="3"/>
        <v>5.1881050683723616E-5</v>
      </c>
      <c r="Q40" s="3">
        <v>5.1881050683723603E-5</v>
      </c>
      <c r="R40" t="s">
        <v>106</v>
      </c>
    </row>
    <row r="41" spans="1:18" x14ac:dyDescent="0.25">
      <c r="A41" t="s">
        <v>0</v>
      </c>
      <c r="B41" s="2">
        <v>0</v>
      </c>
      <c r="D41" t="s">
        <v>2</v>
      </c>
      <c r="E41" t="s">
        <v>45</v>
      </c>
      <c r="F41" t="s">
        <v>4</v>
      </c>
      <c r="G41" t="s">
        <v>5</v>
      </c>
      <c r="H41" t="s">
        <v>6</v>
      </c>
      <c r="I41">
        <v>345914.04582599999</v>
      </c>
      <c r="J41" t="s">
        <v>7</v>
      </c>
      <c r="K41">
        <v>0.84077210499999999</v>
      </c>
      <c r="L41">
        <f t="shared" si="2"/>
        <v>411424.26558740315</v>
      </c>
      <c r="N41" s="1">
        <v>287990.48550000001</v>
      </c>
      <c r="P41">
        <f t="shared" si="3"/>
        <v>0.69998420022413377</v>
      </c>
      <c r="Q41" s="3">
        <v>0.69998420022413399</v>
      </c>
      <c r="R41" t="s">
        <v>106</v>
      </c>
    </row>
    <row r="42" spans="1:18" x14ac:dyDescent="0.25">
      <c r="A42" t="s">
        <v>0</v>
      </c>
      <c r="B42" s="2">
        <v>0</v>
      </c>
      <c r="D42" t="s">
        <v>2</v>
      </c>
      <c r="E42" t="s">
        <v>46</v>
      </c>
      <c r="F42" t="s">
        <v>4</v>
      </c>
      <c r="G42" t="s">
        <v>5</v>
      </c>
      <c r="H42" t="s">
        <v>6</v>
      </c>
      <c r="I42">
        <v>555083.95272399997</v>
      </c>
      <c r="J42" t="s">
        <v>7</v>
      </c>
      <c r="K42">
        <v>1.2126559509999999</v>
      </c>
      <c r="L42">
        <f t="shared" si="2"/>
        <v>457742.32358836627</v>
      </c>
      <c r="N42" s="1">
        <v>837622.32530000003</v>
      </c>
      <c r="P42">
        <f t="shared" si="3"/>
        <v>1.8298992296225776</v>
      </c>
      <c r="Q42" s="3">
        <v>1.82989922962258</v>
      </c>
      <c r="R42" t="s">
        <v>106</v>
      </c>
    </row>
    <row r="43" spans="1:18" x14ac:dyDescent="0.25">
      <c r="A43" t="s">
        <v>0</v>
      </c>
      <c r="B43" s="2">
        <v>0</v>
      </c>
      <c r="D43" t="s">
        <v>2</v>
      </c>
      <c r="E43" t="s">
        <v>47</v>
      </c>
      <c r="F43" t="s">
        <v>4</v>
      </c>
      <c r="G43" t="s">
        <v>5</v>
      </c>
      <c r="H43" t="s">
        <v>6</v>
      </c>
      <c r="I43">
        <v>29218.551436999998</v>
      </c>
      <c r="J43" t="s">
        <v>7</v>
      </c>
      <c r="K43">
        <v>1.188473283</v>
      </c>
      <c r="L43">
        <f t="shared" si="2"/>
        <v>24584.945959613968</v>
      </c>
      <c r="N43" s="1">
        <v>88958.136549999996</v>
      </c>
      <c r="P43">
        <f t="shared" si="3"/>
        <v>3.6183987020403769</v>
      </c>
      <c r="Q43" s="3">
        <v>3.6183987020403801</v>
      </c>
      <c r="R43" t="s">
        <v>106</v>
      </c>
    </row>
    <row r="44" spans="1:18" x14ac:dyDescent="0.25">
      <c r="A44" t="s">
        <v>0</v>
      </c>
      <c r="B44" s="2">
        <v>0</v>
      </c>
      <c r="D44" t="s">
        <v>2</v>
      </c>
      <c r="E44" t="s">
        <v>48</v>
      </c>
      <c r="F44" t="s">
        <v>4</v>
      </c>
      <c r="G44" t="s">
        <v>5</v>
      </c>
      <c r="H44" t="s">
        <v>6</v>
      </c>
      <c r="I44">
        <v>2091239.7271980001</v>
      </c>
      <c r="J44" t="s">
        <v>7</v>
      </c>
      <c r="K44">
        <v>0.52835183200000002</v>
      </c>
      <c r="L44">
        <f t="shared" si="2"/>
        <v>3958043.864978971</v>
      </c>
      <c r="N44" s="1">
        <v>633208.32400000002</v>
      </c>
      <c r="P44">
        <f t="shared" si="3"/>
        <v>0.15998011785636546</v>
      </c>
      <c r="Q44" s="3">
        <v>0.15998011785636501</v>
      </c>
      <c r="R44" t="s">
        <v>106</v>
      </c>
    </row>
    <row r="45" spans="1:18" x14ac:dyDescent="0.25">
      <c r="A45" t="s">
        <v>0</v>
      </c>
      <c r="B45" s="2">
        <v>0</v>
      </c>
      <c r="D45" t="s">
        <v>2</v>
      </c>
      <c r="E45" t="s">
        <v>49</v>
      </c>
      <c r="F45" t="s">
        <v>4</v>
      </c>
      <c r="G45" t="s">
        <v>5</v>
      </c>
      <c r="H45" t="s">
        <v>6</v>
      </c>
      <c r="I45">
        <v>46591.390513999999</v>
      </c>
      <c r="J45" t="s">
        <v>7</v>
      </c>
      <c r="K45">
        <v>1.0427182509999999</v>
      </c>
      <c r="L45">
        <f t="shared" si="2"/>
        <v>44682.626845092025</v>
      </c>
      <c r="N45" s="1">
        <v>17226.46154</v>
      </c>
      <c r="P45">
        <f t="shared" si="3"/>
        <v>0.38552929306778588</v>
      </c>
      <c r="Q45" s="3">
        <v>0.38552929306778599</v>
      </c>
      <c r="R45" t="s">
        <v>106</v>
      </c>
    </row>
    <row r="46" spans="1:18" x14ac:dyDescent="0.25">
      <c r="A46" t="s">
        <v>0</v>
      </c>
      <c r="B46" s="2">
        <v>0</v>
      </c>
      <c r="D46" t="s">
        <v>2</v>
      </c>
      <c r="E46" t="s">
        <v>50</v>
      </c>
      <c r="F46" t="s">
        <v>4</v>
      </c>
      <c r="G46" t="s">
        <v>5</v>
      </c>
      <c r="H46" t="s">
        <v>6</v>
      </c>
      <c r="I46">
        <v>40508.892956000003</v>
      </c>
      <c r="J46" t="s">
        <v>7</v>
      </c>
      <c r="K46">
        <v>0.211229262</v>
      </c>
      <c r="L46">
        <f t="shared" si="2"/>
        <v>191776.89952824815</v>
      </c>
      <c r="N46" s="1">
        <v>3484.8640300000002</v>
      </c>
      <c r="P46">
        <f t="shared" si="3"/>
        <v>1.8171448378675507E-2</v>
      </c>
      <c r="Q46" s="3">
        <v>1.81714483786755E-2</v>
      </c>
      <c r="R46" t="s">
        <v>106</v>
      </c>
    </row>
    <row r="47" spans="1:18" x14ac:dyDescent="0.25">
      <c r="A47" t="s">
        <v>0</v>
      </c>
      <c r="B47" s="2">
        <v>0</v>
      </c>
      <c r="D47" t="s">
        <v>2</v>
      </c>
      <c r="E47" t="s">
        <v>51</v>
      </c>
      <c r="F47" t="s">
        <v>4</v>
      </c>
      <c r="G47" t="s">
        <v>5</v>
      </c>
      <c r="H47" t="s">
        <v>6</v>
      </c>
      <c r="I47">
        <v>25709.343757999999</v>
      </c>
      <c r="J47" t="s">
        <v>7</v>
      </c>
      <c r="K47">
        <v>1.0563926E-2</v>
      </c>
      <c r="L47">
        <f t="shared" si="2"/>
        <v>2433692.147976046</v>
      </c>
      <c r="N47" s="1">
        <v>1253.7247</v>
      </c>
      <c r="P47">
        <f t="shared" si="3"/>
        <v>5.1515336524492086E-4</v>
      </c>
      <c r="Q47" s="3">
        <v>5.1515336524492097E-4</v>
      </c>
      <c r="R47" t="s">
        <v>106</v>
      </c>
    </row>
    <row r="48" spans="1:18" x14ac:dyDescent="0.25">
      <c r="A48" t="s">
        <v>0</v>
      </c>
      <c r="B48" s="2">
        <v>0</v>
      </c>
      <c r="D48" t="s">
        <v>2</v>
      </c>
      <c r="E48" t="s">
        <v>52</v>
      </c>
      <c r="F48" t="s">
        <v>4</v>
      </c>
      <c r="G48" t="s">
        <v>5</v>
      </c>
      <c r="H48" t="s">
        <v>6</v>
      </c>
      <c r="I48">
        <v>740.539759</v>
      </c>
      <c r="J48" t="s">
        <v>7</v>
      </c>
      <c r="K48">
        <v>0.18750791</v>
      </c>
      <c r="L48">
        <f t="shared" si="2"/>
        <v>3949.3787702076143</v>
      </c>
      <c r="N48" s="1">
        <v>2873.4</v>
      </c>
      <c r="P48">
        <f t="shared" si="3"/>
        <v>0.72755746338529814</v>
      </c>
      <c r="Q48" s="3">
        <v>0.72755746338529803</v>
      </c>
      <c r="R48" t="s">
        <v>115</v>
      </c>
    </row>
    <row r="49" spans="1:18" x14ac:dyDescent="0.25">
      <c r="A49" t="s">
        <v>0</v>
      </c>
      <c r="B49" s="2">
        <v>0</v>
      </c>
      <c r="D49" t="s">
        <v>2</v>
      </c>
      <c r="E49" t="s">
        <v>53</v>
      </c>
      <c r="F49" t="s">
        <v>4</v>
      </c>
      <c r="G49" t="s">
        <v>5</v>
      </c>
      <c r="H49" t="s">
        <v>6</v>
      </c>
      <c r="I49">
        <v>1024.674395</v>
      </c>
      <c r="J49" t="s">
        <v>7</v>
      </c>
      <c r="K49">
        <v>0.16561389200000001</v>
      </c>
      <c r="L49">
        <f t="shared" si="2"/>
        <v>6187.1282814849856</v>
      </c>
      <c r="N49" s="1">
        <v>1436.7</v>
      </c>
      <c r="P49">
        <f t="shared" si="3"/>
        <v>0.23220788944999451</v>
      </c>
      <c r="Q49" s="3">
        <v>0.23220788944999399</v>
      </c>
      <c r="R49" t="s">
        <v>104</v>
      </c>
    </row>
    <row r="50" spans="1:18" x14ac:dyDescent="0.25">
      <c r="A50" t="s">
        <v>0</v>
      </c>
      <c r="B50" s="2">
        <v>0</v>
      </c>
      <c r="D50" t="s">
        <v>2</v>
      </c>
      <c r="E50" t="s">
        <v>54</v>
      </c>
      <c r="F50" t="s">
        <v>4</v>
      </c>
      <c r="G50" t="s">
        <v>5</v>
      </c>
      <c r="H50" t="s">
        <v>6</v>
      </c>
      <c r="I50">
        <v>1045.95732</v>
      </c>
      <c r="J50" t="s">
        <v>7</v>
      </c>
      <c r="K50">
        <v>5.6598048999999997E-2</v>
      </c>
      <c r="L50">
        <f t="shared" si="2"/>
        <v>18480.448327821337</v>
      </c>
      <c r="N50" s="1">
        <v>3114.6878999999999</v>
      </c>
      <c r="P50">
        <f t="shared" si="3"/>
        <v>0.16853962873351952</v>
      </c>
      <c r="Q50" s="3">
        <v>0.16853962873351999</v>
      </c>
      <c r="R50" t="s">
        <v>106</v>
      </c>
    </row>
    <row r="51" spans="1:18" x14ac:dyDescent="0.25">
      <c r="A51" t="s">
        <v>0</v>
      </c>
      <c r="B51" s="2">
        <v>0</v>
      </c>
      <c r="D51" t="s">
        <v>2</v>
      </c>
      <c r="E51" t="s">
        <v>55</v>
      </c>
      <c r="F51" t="s">
        <v>4</v>
      </c>
      <c r="G51" t="s">
        <v>5</v>
      </c>
      <c r="H51" t="s">
        <v>6</v>
      </c>
      <c r="I51">
        <v>819582.99917800003</v>
      </c>
      <c r="J51" t="s">
        <v>7</v>
      </c>
      <c r="K51">
        <v>0.30168873299999999</v>
      </c>
      <c r="L51">
        <f t="shared" si="2"/>
        <v>2716651.003264348</v>
      </c>
      <c r="N51" s="1">
        <v>128678.71575</v>
      </c>
      <c r="P51">
        <f t="shared" si="3"/>
        <v>4.7366671536159304E-2</v>
      </c>
      <c r="Q51" s="3">
        <v>4.7366671536159297E-2</v>
      </c>
      <c r="R51" t="s">
        <v>106</v>
      </c>
    </row>
    <row r="52" spans="1:18" x14ac:dyDescent="0.25">
      <c r="A52" t="s">
        <v>0</v>
      </c>
      <c r="B52" s="2">
        <v>0</v>
      </c>
      <c r="D52" t="s">
        <v>2</v>
      </c>
      <c r="E52" t="s">
        <v>56</v>
      </c>
      <c r="F52" t="s">
        <v>4</v>
      </c>
      <c r="G52" t="s">
        <v>5</v>
      </c>
      <c r="H52" t="s">
        <v>6</v>
      </c>
      <c r="I52">
        <v>464546.00526900002</v>
      </c>
      <c r="J52" t="s">
        <v>7</v>
      </c>
      <c r="K52">
        <v>0.85720909599999995</v>
      </c>
      <c r="L52">
        <f t="shared" si="2"/>
        <v>541928.45997168473</v>
      </c>
      <c r="N52" s="1">
        <v>130790.82432</v>
      </c>
      <c r="P52">
        <f t="shared" si="3"/>
        <v>0.24134333953753545</v>
      </c>
      <c r="Q52" s="3">
        <v>0.24134333953753501</v>
      </c>
      <c r="R52" t="s">
        <v>106</v>
      </c>
    </row>
    <row r="53" spans="1:18" x14ac:dyDescent="0.25">
      <c r="A53" t="s">
        <v>0</v>
      </c>
      <c r="B53" s="2">
        <v>0</v>
      </c>
      <c r="D53" t="s">
        <v>2</v>
      </c>
      <c r="E53" t="s">
        <v>57</v>
      </c>
      <c r="F53" t="s">
        <v>4</v>
      </c>
      <c r="G53" t="s">
        <v>5</v>
      </c>
      <c r="H53" t="s">
        <v>6</v>
      </c>
      <c r="I53">
        <v>610791.72330099996</v>
      </c>
      <c r="J53" t="s">
        <v>7</v>
      </c>
      <c r="K53">
        <v>0.16826601399999999</v>
      </c>
      <c r="L53">
        <f t="shared" si="2"/>
        <v>3629917.3480213298</v>
      </c>
      <c r="N53" s="1">
        <v>181995.72683</v>
      </c>
      <c r="P53">
        <f t="shared" si="3"/>
        <v>5.0137705457455106E-2</v>
      </c>
      <c r="Q53" s="3">
        <v>5.0137705457455099E-2</v>
      </c>
      <c r="R53" t="s">
        <v>106</v>
      </c>
    </row>
    <row r="54" spans="1:18" x14ac:dyDescent="0.25">
      <c r="A54" t="s">
        <v>0</v>
      </c>
      <c r="B54" s="2">
        <v>0</v>
      </c>
      <c r="D54" t="s">
        <v>2</v>
      </c>
      <c r="E54" t="s">
        <v>58</v>
      </c>
      <c r="F54" t="s">
        <v>4</v>
      </c>
      <c r="G54" t="s">
        <v>5</v>
      </c>
      <c r="H54" t="s">
        <v>6</v>
      </c>
      <c r="I54">
        <v>13481.839792000001</v>
      </c>
      <c r="J54" t="s">
        <v>7</v>
      </c>
      <c r="K54">
        <v>16.197678700000001</v>
      </c>
      <c r="L54">
        <f t="shared" si="2"/>
        <v>832.33159773690284</v>
      </c>
      <c r="N54" s="1">
        <v>1808.5</v>
      </c>
      <c r="P54">
        <f t="shared" si="3"/>
        <v>2.1728118996290475</v>
      </c>
      <c r="Q54" s="3">
        <v>2.1728118996290502</v>
      </c>
      <c r="R54" t="s">
        <v>116</v>
      </c>
    </row>
    <row r="55" spans="1:18" x14ac:dyDescent="0.25">
      <c r="A55" t="s">
        <v>0</v>
      </c>
      <c r="B55" s="2">
        <v>0</v>
      </c>
      <c r="D55" t="s">
        <v>2</v>
      </c>
      <c r="E55" t="s">
        <v>59</v>
      </c>
      <c r="F55" t="s">
        <v>4</v>
      </c>
      <c r="G55" t="s">
        <v>5</v>
      </c>
      <c r="H55" t="s">
        <v>6</v>
      </c>
      <c r="I55">
        <v>5650.5503040000003</v>
      </c>
      <c r="J55" t="s">
        <v>7</v>
      </c>
      <c r="K55">
        <v>0.32023747899999999</v>
      </c>
      <c r="L55">
        <f t="shared" si="2"/>
        <v>17644.875052242092</v>
      </c>
      <c r="N55" s="1">
        <v>7660.8</v>
      </c>
      <c r="P55">
        <f t="shared" si="3"/>
        <v>0.43416572672338422</v>
      </c>
      <c r="Q55" s="3">
        <v>0.43416572672338399</v>
      </c>
      <c r="R55" t="s">
        <v>104</v>
      </c>
    </row>
    <row r="56" spans="1:18" x14ac:dyDescent="0.25">
      <c r="A56" t="s">
        <v>0</v>
      </c>
      <c r="B56" s="2">
        <v>0</v>
      </c>
      <c r="D56" t="s">
        <v>2</v>
      </c>
      <c r="E56" t="s">
        <v>60</v>
      </c>
      <c r="F56" t="s">
        <v>4</v>
      </c>
      <c r="G56" t="s">
        <v>5</v>
      </c>
      <c r="H56" t="s">
        <v>6</v>
      </c>
      <c r="I56">
        <v>181.30776299999999</v>
      </c>
      <c r="J56" t="s">
        <v>7</v>
      </c>
      <c r="K56">
        <v>7.8883270000000005E-2</v>
      </c>
      <c r="L56">
        <f t="shared" si="2"/>
        <v>2298.431124876035</v>
      </c>
      <c r="N56" s="1">
        <v>803.2</v>
      </c>
      <c r="P56">
        <f t="shared" si="3"/>
        <v>0.34945576193557698</v>
      </c>
      <c r="Q56" s="3">
        <v>0.34945576193557698</v>
      </c>
      <c r="R56" t="s">
        <v>104</v>
      </c>
    </row>
    <row r="57" spans="1:18" x14ac:dyDescent="0.25">
      <c r="A57" t="s">
        <v>0</v>
      </c>
      <c r="B57" s="2">
        <v>0</v>
      </c>
      <c r="D57" t="s">
        <v>2</v>
      </c>
      <c r="E57" t="s">
        <v>61</v>
      </c>
      <c r="F57" t="s">
        <v>4</v>
      </c>
      <c r="G57" t="s">
        <v>5</v>
      </c>
      <c r="H57" t="s">
        <v>6</v>
      </c>
      <c r="I57">
        <v>1775620.1637639999</v>
      </c>
      <c r="J57" t="s">
        <v>7</v>
      </c>
      <c r="K57">
        <v>17.739705870000002</v>
      </c>
      <c r="L57">
        <f t="shared" si="2"/>
        <v>100092.98783058119</v>
      </c>
      <c r="N57" s="1">
        <v>18046.14</v>
      </c>
      <c r="P57">
        <f t="shared" si="3"/>
        <v>0.18029374875435983</v>
      </c>
      <c r="Q57" s="3">
        <v>0.18029374875435999</v>
      </c>
      <c r="R57" t="s">
        <v>117</v>
      </c>
    </row>
    <row r="58" spans="1:18" x14ac:dyDescent="0.25">
      <c r="A58" t="s">
        <v>0</v>
      </c>
      <c r="B58" s="2">
        <v>0</v>
      </c>
      <c r="D58" t="s">
        <v>2</v>
      </c>
      <c r="E58" t="s">
        <v>62</v>
      </c>
      <c r="F58" t="s">
        <v>4</v>
      </c>
      <c r="G58" t="s">
        <v>5</v>
      </c>
      <c r="H58" t="s">
        <v>6</v>
      </c>
      <c r="I58">
        <v>1582885.535929</v>
      </c>
      <c r="J58" t="s">
        <v>7</v>
      </c>
      <c r="K58">
        <v>19.336296369999999</v>
      </c>
      <c r="L58">
        <f t="shared" si="2"/>
        <v>81860.843754175454</v>
      </c>
      <c r="N58" s="1">
        <v>72184.56</v>
      </c>
      <c r="P58">
        <f t="shared" si="3"/>
        <v>0.88179594406291595</v>
      </c>
      <c r="Q58" s="3">
        <v>0.88179594406291595</v>
      </c>
      <c r="R58" t="s">
        <v>118</v>
      </c>
    </row>
    <row r="59" spans="1:18" x14ac:dyDescent="0.25">
      <c r="A59" t="s">
        <v>0</v>
      </c>
      <c r="B59" s="2">
        <v>0</v>
      </c>
      <c r="D59" t="s">
        <v>2</v>
      </c>
      <c r="E59" t="s">
        <v>63</v>
      </c>
      <c r="F59" t="s">
        <v>4</v>
      </c>
      <c r="G59" t="s">
        <v>5</v>
      </c>
      <c r="H59" t="s">
        <v>6</v>
      </c>
      <c r="I59">
        <v>242125.411803</v>
      </c>
      <c r="J59" t="s">
        <v>7</v>
      </c>
      <c r="K59">
        <v>22.805178120000001</v>
      </c>
      <c r="L59">
        <f t="shared" si="2"/>
        <v>10617.124344696853</v>
      </c>
      <c r="N59" s="1">
        <v>11998.44</v>
      </c>
      <c r="P59">
        <f t="shared" si="3"/>
        <v>1.1301026163448016</v>
      </c>
      <c r="Q59" s="3">
        <v>1.1301026163448</v>
      </c>
      <c r="R59" t="s">
        <v>119</v>
      </c>
    </row>
    <row r="60" spans="1:18" x14ac:dyDescent="0.25">
      <c r="A60" t="s">
        <v>0</v>
      </c>
      <c r="B60" s="2">
        <v>0</v>
      </c>
      <c r="D60" t="s">
        <v>2</v>
      </c>
      <c r="E60" t="s">
        <v>64</v>
      </c>
      <c r="F60" t="s">
        <v>4</v>
      </c>
      <c r="G60" t="s">
        <v>5</v>
      </c>
      <c r="H60" t="s">
        <v>6</v>
      </c>
      <c r="I60">
        <v>242125.41166400001</v>
      </c>
      <c r="J60" t="s">
        <v>7</v>
      </c>
      <c r="K60">
        <v>0.383692692</v>
      </c>
      <c r="L60">
        <f t="shared" si="2"/>
        <v>631039.9356368247</v>
      </c>
      <c r="N60" s="1">
        <v>7998.96</v>
      </c>
      <c r="P60">
        <f t="shared" si="3"/>
        <v>1.2675838006873073E-2</v>
      </c>
      <c r="Q60" s="3">
        <v>1.2675838006873099E-2</v>
      </c>
      <c r="R60" t="s">
        <v>116</v>
      </c>
    </row>
    <row r="61" spans="1:18" x14ac:dyDescent="0.25">
      <c r="A61" t="s">
        <v>0</v>
      </c>
      <c r="B61" s="2">
        <v>0</v>
      </c>
      <c r="D61" t="s">
        <v>2</v>
      </c>
      <c r="E61" t="s">
        <v>65</v>
      </c>
      <c r="F61" t="s">
        <v>4</v>
      </c>
      <c r="G61" t="s">
        <v>5</v>
      </c>
      <c r="H61" t="s">
        <v>6</v>
      </c>
      <c r="I61">
        <v>556981.96100600006</v>
      </c>
      <c r="J61" t="s">
        <v>7</v>
      </c>
      <c r="K61">
        <v>0.44513604200000001</v>
      </c>
      <c r="L61">
        <f t="shared" si="2"/>
        <v>1251262.3298339883</v>
      </c>
      <c r="N61" s="1">
        <v>2616.0059999999999</v>
      </c>
      <c r="P61">
        <f t="shared" si="3"/>
        <v>2.0906934841929425E-3</v>
      </c>
      <c r="Q61" s="3">
        <v>2.0906934841929399E-3</v>
      </c>
      <c r="R61" t="s">
        <v>120</v>
      </c>
    </row>
    <row r="62" spans="1:18" x14ac:dyDescent="0.25">
      <c r="A62" t="s">
        <v>0</v>
      </c>
      <c r="B62" s="2">
        <v>0</v>
      </c>
      <c r="D62" t="s">
        <v>2</v>
      </c>
      <c r="E62" t="s">
        <v>66</v>
      </c>
      <c r="F62" t="s">
        <v>4</v>
      </c>
      <c r="G62" t="s">
        <v>5</v>
      </c>
      <c r="H62" t="s">
        <v>6</v>
      </c>
      <c r="I62">
        <v>89206.458132</v>
      </c>
      <c r="J62" t="s">
        <v>7</v>
      </c>
      <c r="K62">
        <v>1</v>
      </c>
      <c r="L62">
        <f t="shared" si="2"/>
        <v>89206.458132</v>
      </c>
      <c r="N62" s="1">
        <v>44619.42</v>
      </c>
      <c r="P62" s="1">
        <f t="shared" si="3"/>
        <v>0.5001814995723296</v>
      </c>
      <c r="Q62" s="3">
        <v>1</v>
      </c>
      <c r="R62" t="s">
        <v>119</v>
      </c>
    </row>
    <row r="63" spans="1:18" x14ac:dyDescent="0.25">
      <c r="A63" t="s">
        <v>0</v>
      </c>
      <c r="B63" s="2">
        <v>0</v>
      </c>
      <c r="D63" t="s">
        <v>2</v>
      </c>
      <c r="E63" t="s">
        <v>67</v>
      </c>
      <c r="F63" t="s">
        <v>4</v>
      </c>
      <c r="G63" t="s">
        <v>5</v>
      </c>
      <c r="H63" t="s">
        <v>6</v>
      </c>
      <c r="I63">
        <v>59470.972088000002</v>
      </c>
      <c r="J63" t="s">
        <v>7</v>
      </c>
      <c r="K63">
        <v>1</v>
      </c>
      <c r="L63">
        <f t="shared" si="2"/>
        <v>59470.972088000002</v>
      </c>
      <c r="N63" s="1">
        <v>29746.28</v>
      </c>
      <c r="P63" s="1">
        <f t="shared" si="3"/>
        <v>0.5001814995723296</v>
      </c>
      <c r="Q63" s="3">
        <v>1</v>
      </c>
      <c r="R63" t="s">
        <v>121</v>
      </c>
    </row>
    <row r="64" spans="1:18" x14ac:dyDescent="0.25">
      <c r="A64" t="s">
        <v>0</v>
      </c>
      <c r="B64" s="2">
        <v>0</v>
      </c>
      <c r="D64" t="s">
        <v>2</v>
      </c>
      <c r="E64" t="s">
        <v>68</v>
      </c>
      <c r="F64" t="s">
        <v>4</v>
      </c>
      <c r="G64" t="s">
        <v>5</v>
      </c>
      <c r="H64" t="s">
        <v>6</v>
      </c>
      <c r="I64">
        <v>56361.683889</v>
      </c>
      <c r="J64" t="s">
        <v>7</v>
      </c>
      <c r="K64">
        <v>1</v>
      </c>
      <c r="L64">
        <f t="shared" si="2"/>
        <v>56361.683889</v>
      </c>
      <c r="N64" s="1">
        <v>4656.1183199999996</v>
      </c>
      <c r="P64" s="1">
        <f t="shared" si="3"/>
        <v>8.2611412554136357E-2</v>
      </c>
      <c r="Q64" s="3">
        <v>1</v>
      </c>
      <c r="R64" t="s">
        <v>106</v>
      </c>
    </row>
    <row r="65" spans="1:18" x14ac:dyDescent="0.25">
      <c r="A65" t="s">
        <v>0</v>
      </c>
      <c r="B65" s="2">
        <v>0</v>
      </c>
      <c r="D65" t="s">
        <v>2</v>
      </c>
      <c r="E65" t="s">
        <v>69</v>
      </c>
      <c r="F65" t="s">
        <v>4</v>
      </c>
      <c r="G65" t="s">
        <v>5</v>
      </c>
      <c r="H65" t="s">
        <v>6</v>
      </c>
      <c r="I65">
        <v>18111.507552999999</v>
      </c>
      <c r="J65" t="s">
        <v>7</v>
      </c>
      <c r="K65">
        <v>1</v>
      </c>
      <c r="L65">
        <f t="shared" si="2"/>
        <v>18111.507552999999</v>
      </c>
      <c r="N65" s="1">
        <v>6.5920009999999998</v>
      </c>
      <c r="P65" s="1">
        <f t="shared" si="3"/>
        <v>3.6396754829545362E-4</v>
      </c>
      <c r="Q65" s="3">
        <v>1</v>
      </c>
      <c r="R65" t="s">
        <v>122</v>
      </c>
    </row>
    <row r="66" spans="1:18" x14ac:dyDescent="0.25">
      <c r="A66" t="s">
        <v>0</v>
      </c>
      <c r="B66" s="2">
        <v>0</v>
      </c>
      <c r="D66" t="s">
        <v>2</v>
      </c>
      <c r="E66" t="s">
        <v>70</v>
      </c>
      <c r="F66" t="s">
        <v>4</v>
      </c>
      <c r="G66" t="s">
        <v>5</v>
      </c>
      <c r="H66" t="s">
        <v>6</v>
      </c>
      <c r="I66">
        <v>18111.507552999999</v>
      </c>
      <c r="J66" t="s">
        <v>7</v>
      </c>
      <c r="K66">
        <v>1</v>
      </c>
      <c r="L66">
        <f t="shared" si="2"/>
        <v>18111.507552999999</v>
      </c>
      <c r="N66" s="1">
        <v>181253.05</v>
      </c>
      <c r="P66" s="1">
        <f t="shared" si="3"/>
        <v>10.007618055515049</v>
      </c>
      <c r="Q66" s="3">
        <v>1</v>
      </c>
      <c r="R66" t="s">
        <v>123</v>
      </c>
    </row>
    <row r="67" spans="1:18" x14ac:dyDescent="0.25">
      <c r="A67" t="s">
        <v>0</v>
      </c>
      <c r="B67" s="2">
        <v>0</v>
      </c>
      <c r="D67" t="s">
        <v>2</v>
      </c>
      <c r="E67" t="s">
        <v>71</v>
      </c>
      <c r="F67" t="s">
        <v>4</v>
      </c>
      <c r="G67" t="s">
        <v>5</v>
      </c>
      <c r="H67" t="s">
        <v>6</v>
      </c>
      <c r="I67">
        <v>18017.283443</v>
      </c>
      <c r="J67" t="s">
        <v>7</v>
      </c>
      <c r="K67">
        <v>1</v>
      </c>
      <c r="L67">
        <f t="shared" ref="L67:L91" si="4">I67/K67</f>
        <v>18017.283443</v>
      </c>
      <c r="N67" s="1">
        <v>1540650.925</v>
      </c>
      <c r="P67" s="1">
        <f t="shared" ref="P67:P91" si="5">N67/L67</f>
        <v>85.509612471494265</v>
      </c>
      <c r="Q67" s="3">
        <v>1</v>
      </c>
      <c r="R67" t="s">
        <v>124</v>
      </c>
    </row>
    <row r="68" spans="1:18" x14ac:dyDescent="0.25">
      <c r="A68" t="s">
        <v>0</v>
      </c>
      <c r="B68" s="2">
        <v>0</v>
      </c>
      <c r="D68" t="s">
        <v>2</v>
      </c>
      <c r="E68" t="s">
        <v>72</v>
      </c>
      <c r="F68" t="s">
        <v>4</v>
      </c>
      <c r="G68" t="s">
        <v>5</v>
      </c>
      <c r="H68" t="s">
        <v>6</v>
      </c>
      <c r="I68">
        <v>50305.658228</v>
      </c>
      <c r="J68" t="s">
        <v>7</v>
      </c>
      <c r="K68">
        <v>1</v>
      </c>
      <c r="L68">
        <f t="shared" si="4"/>
        <v>50305.658228</v>
      </c>
      <c r="N68" s="1">
        <v>5035438.5999999996</v>
      </c>
      <c r="P68" s="1">
        <f t="shared" si="5"/>
        <v>100.09686340208322</v>
      </c>
      <c r="Q68" s="3">
        <v>1</v>
      </c>
      <c r="R68" t="s">
        <v>107</v>
      </c>
    </row>
    <row r="69" spans="1:18" x14ac:dyDescent="0.25">
      <c r="A69" t="s">
        <v>0</v>
      </c>
      <c r="B69" s="2">
        <v>0</v>
      </c>
      <c r="D69" t="s">
        <v>2</v>
      </c>
      <c r="E69" t="s">
        <v>73</v>
      </c>
      <c r="F69" t="s">
        <v>4</v>
      </c>
      <c r="G69" t="s">
        <v>5</v>
      </c>
      <c r="H69" t="s">
        <v>6</v>
      </c>
      <c r="I69">
        <v>20548.220792</v>
      </c>
      <c r="J69" t="s">
        <v>7</v>
      </c>
      <c r="K69">
        <v>1</v>
      </c>
      <c r="L69">
        <f t="shared" si="4"/>
        <v>20548.220792</v>
      </c>
      <c r="N69" s="1">
        <v>20570</v>
      </c>
      <c r="P69" s="1">
        <f t="shared" si="5"/>
        <v>1.0010599072406541</v>
      </c>
      <c r="Q69" s="3">
        <v>1</v>
      </c>
      <c r="R69" t="s">
        <v>104</v>
      </c>
    </row>
    <row r="70" spans="1:18" x14ac:dyDescent="0.25">
      <c r="A70" t="s">
        <v>0</v>
      </c>
      <c r="B70" s="2">
        <v>0</v>
      </c>
      <c r="D70" t="s">
        <v>2</v>
      </c>
      <c r="E70" t="s">
        <v>74</v>
      </c>
      <c r="F70" t="s">
        <v>4</v>
      </c>
      <c r="G70" t="s">
        <v>5</v>
      </c>
      <c r="H70" t="s">
        <v>6</v>
      </c>
      <c r="I70">
        <v>8411.5164480000003</v>
      </c>
      <c r="J70" t="s">
        <v>7</v>
      </c>
      <c r="K70">
        <v>1</v>
      </c>
      <c r="L70">
        <f t="shared" si="4"/>
        <v>8411.5164480000003</v>
      </c>
      <c r="N70" s="1">
        <v>7.1902939999999997</v>
      </c>
      <c r="P70" s="1">
        <f t="shared" si="5"/>
        <v>8.5481542412125112E-4</v>
      </c>
      <c r="Q70" s="3">
        <v>1</v>
      </c>
      <c r="R70" t="s">
        <v>125</v>
      </c>
    </row>
    <row r="71" spans="1:18" x14ac:dyDescent="0.25">
      <c r="A71" t="s">
        <v>0</v>
      </c>
      <c r="B71" s="2">
        <v>0</v>
      </c>
      <c r="D71" t="s">
        <v>2</v>
      </c>
      <c r="E71" t="s">
        <v>75</v>
      </c>
      <c r="F71" t="s">
        <v>4</v>
      </c>
      <c r="G71" t="s">
        <v>5</v>
      </c>
      <c r="H71" t="s">
        <v>6</v>
      </c>
      <c r="I71">
        <v>803070.14760000003</v>
      </c>
      <c r="J71" t="s">
        <v>7</v>
      </c>
      <c r="K71">
        <v>1</v>
      </c>
      <c r="L71">
        <f t="shared" si="4"/>
        <v>803070.14760000003</v>
      </c>
      <c r="N71" s="1">
        <v>723132.18</v>
      </c>
      <c r="P71" s="1">
        <f t="shared" si="5"/>
        <v>0.90045954535989536</v>
      </c>
      <c r="Q71" s="3">
        <v>1</v>
      </c>
      <c r="R71" t="s">
        <v>126</v>
      </c>
    </row>
    <row r="72" spans="1:18" x14ac:dyDescent="0.25">
      <c r="A72" t="s">
        <v>0</v>
      </c>
      <c r="B72" s="2">
        <v>0</v>
      </c>
      <c r="D72" t="s">
        <v>2</v>
      </c>
      <c r="E72" t="s">
        <v>76</v>
      </c>
      <c r="F72" t="s">
        <v>4</v>
      </c>
      <c r="G72" t="s">
        <v>5</v>
      </c>
      <c r="H72" t="s">
        <v>6</v>
      </c>
      <c r="I72">
        <v>38931.483149</v>
      </c>
      <c r="J72" t="s">
        <v>7</v>
      </c>
      <c r="K72">
        <v>1</v>
      </c>
      <c r="L72">
        <f t="shared" si="4"/>
        <v>38931.483149</v>
      </c>
      <c r="N72" s="1">
        <v>1704.171</v>
      </c>
      <c r="P72" s="1">
        <f t="shared" si="5"/>
        <v>4.3773595613548405E-2</v>
      </c>
      <c r="Q72" s="3">
        <v>1</v>
      </c>
      <c r="R72" t="s">
        <v>114</v>
      </c>
    </row>
    <row r="73" spans="1:18" x14ac:dyDescent="0.25">
      <c r="A73" t="s">
        <v>0</v>
      </c>
      <c r="B73" s="2">
        <v>0</v>
      </c>
      <c r="D73" t="s">
        <v>2</v>
      </c>
      <c r="E73" t="s">
        <v>77</v>
      </c>
      <c r="F73" t="s">
        <v>4</v>
      </c>
      <c r="G73" t="s">
        <v>5</v>
      </c>
      <c r="H73" t="s">
        <v>6</v>
      </c>
      <c r="I73">
        <v>38931.483149</v>
      </c>
      <c r="J73" t="s">
        <v>7</v>
      </c>
      <c r="K73">
        <v>1</v>
      </c>
      <c r="L73">
        <f t="shared" si="4"/>
        <v>38931.483149</v>
      </c>
      <c r="N73" s="1">
        <v>3018.587</v>
      </c>
      <c r="P73" s="1">
        <f t="shared" si="5"/>
        <v>7.7535884991772677E-2</v>
      </c>
      <c r="Q73" s="3">
        <v>1</v>
      </c>
      <c r="R73" t="s">
        <v>114</v>
      </c>
    </row>
    <row r="74" spans="1:18" x14ac:dyDescent="0.25">
      <c r="A74" t="s">
        <v>0</v>
      </c>
      <c r="B74" s="2">
        <v>0</v>
      </c>
      <c r="D74" t="s">
        <v>2</v>
      </c>
      <c r="E74" t="s">
        <v>78</v>
      </c>
      <c r="F74" t="s">
        <v>4</v>
      </c>
      <c r="G74" t="s">
        <v>5</v>
      </c>
      <c r="H74" t="s">
        <v>6</v>
      </c>
      <c r="I74">
        <v>1014574.10599</v>
      </c>
      <c r="J74" t="s">
        <v>7</v>
      </c>
      <c r="K74">
        <v>1</v>
      </c>
      <c r="L74">
        <f t="shared" si="4"/>
        <v>1014574.10599</v>
      </c>
      <c r="N74" s="1">
        <v>88497.144625719302</v>
      </c>
      <c r="P74" s="1">
        <f t="shared" si="5"/>
        <v>8.7225905040584154E-2</v>
      </c>
      <c r="Q74" s="3">
        <v>1</v>
      </c>
      <c r="R74" t="s">
        <v>127</v>
      </c>
    </row>
    <row r="75" spans="1:18" x14ac:dyDescent="0.25">
      <c r="A75" t="s">
        <v>0</v>
      </c>
      <c r="B75" s="2">
        <v>0</v>
      </c>
      <c r="D75" t="s">
        <v>2</v>
      </c>
      <c r="E75" t="s">
        <v>79</v>
      </c>
      <c r="F75" t="s">
        <v>4</v>
      </c>
      <c r="G75" t="s">
        <v>5</v>
      </c>
      <c r="H75" t="s">
        <v>6</v>
      </c>
      <c r="I75">
        <v>37503.620778999997</v>
      </c>
      <c r="J75" t="s">
        <v>7</v>
      </c>
      <c r="K75">
        <v>1</v>
      </c>
      <c r="L75">
        <f t="shared" si="4"/>
        <v>37503.620778999997</v>
      </c>
      <c r="N75" s="1">
        <v>375230138.30000001</v>
      </c>
      <c r="P75" s="1">
        <f t="shared" si="5"/>
        <v>10005.170980987217</v>
      </c>
      <c r="Q75" s="3">
        <v>1</v>
      </c>
      <c r="R75" t="s">
        <v>107</v>
      </c>
    </row>
    <row r="76" spans="1:18" x14ac:dyDescent="0.25">
      <c r="A76" t="s">
        <v>0</v>
      </c>
      <c r="B76" s="2">
        <v>0</v>
      </c>
      <c r="D76" t="s">
        <v>2</v>
      </c>
      <c r="E76" t="s">
        <v>80</v>
      </c>
      <c r="F76" t="s">
        <v>4</v>
      </c>
      <c r="G76" t="s">
        <v>5</v>
      </c>
      <c r="H76" t="s">
        <v>6</v>
      </c>
      <c r="I76">
        <v>0</v>
      </c>
      <c r="J76" t="s">
        <v>7</v>
      </c>
      <c r="K76">
        <v>1</v>
      </c>
      <c r="L76">
        <f t="shared" si="4"/>
        <v>0</v>
      </c>
      <c r="N76" s="1" t="e">
        <f>#N/A</f>
        <v>#N/A</v>
      </c>
      <c r="P76" s="1" t="e">
        <f t="shared" si="5"/>
        <v>#N/A</v>
      </c>
      <c r="Q76" s="3">
        <v>1</v>
      </c>
    </row>
    <row r="77" spans="1:18" x14ac:dyDescent="0.25">
      <c r="A77" t="s">
        <v>0</v>
      </c>
      <c r="B77" s="2">
        <v>0</v>
      </c>
      <c r="D77" t="s">
        <v>2</v>
      </c>
      <c r="E77" t="s">
        <v>81</v>
      </c>
      <c r="F77" t="s">
        <v>4</v>
      </c>
      <c r="G77" t="s">
        <v>5</v>
      </c>
      <c r="H77" t="s">
        <v>6</v>
      </c>
      <c r="I77">
        <v>0</v>
      </c>
      <c r="J77" t="s">
        <v>7</v>
      </c>
      <c r="K77">
        <v>1</v>
      </c>
      <c r="L77">
        <f t="shared" si="4"/>
        <v>0</v>
      </c>
      <c r="N77" s="1" t="e">
        <f>#N/A</f>
        <v>#N/A</v>
      </c>
      <c r="P77" s="1" t="e">
        <f t="shared" si="5"/>
        <v>#N/A</v>
      </c>
      <c r="Q77" s="3">
        <v>1</v>
      </c>
    </row>
    <row r="78" spans="1:18" x14ac:dyDescent="0.25">
      <c r="A78" t="s">
        <v>0</v>
      </c>
      <c r="B78" s="2">
        <v>0</v>
      </c>
      <c r="D78" t="s">
        <v>2</v>
      </c>
      <c r="E78" t="s">
        <v>82</v>
      </c>
      <c r="F78" t="s">
        <v>4</v>
      </c>
      <c r="G78" t="s">
        <v>5</v>
      </c>
      <c r="H78" t="s">
        <v>6</v>
      </c>
      <c r="I78">
        <v>602095.65274299996</v>
      </c>
      <c r="J78" t="s">
        <v>7</v>
      </c>
      <c r="K78">
        <v>1</v>
      </c>
      <c r="L78">
        <f t="shared" si="4"/>
        <v>602095.65274299996</v>
      </c>
      <c r="N78" s="1">
        <v>6025037.2999999998</v>
      </c>
      <c r="P78" s="1">
        <f t="shared" si="5"/>
        <v>10.006777615070645</v>
      </c>
      <c r="Q78" s="3">
        <v>1</v>
      </c>
      <c r="R78" t="s">
        <v>107</v>
      </c>
    </row>
    <row r="79" spans="1:18" x14ac:dyDescent="0.25">
      <c r="A79" t="s">
        <v>0</v>
      </c>
      <c r="B79" s="2">
        <v>0</v>
      </c>
      <c r="D79" t="s">
        <v>2</v>
      </c>
      <c r="E79" t="s">
        <v>83</v>
      </c>
      <c r="F79" t="s">
        <v>4</v>
      </c>
      <c r="G79" t="s">
        <v>5</v>
      </c>
      <c r="H79" t="s">
        <v>6</v>
      </c>
      <c r="I79">
        <v>1737186.756822</v>
      </c>
      <c r="J79" t="s">
        <v>7</v>
      </c>
      <c r="K79">
        <v>1</v>
      </c>
      <c r="L79">
        <f t="shared" si="4"/>
        <v>1737186.756822</v>
      </c>
      <c r="N79" s="1">
        <v>151644.371947782</v>
      </c>
      <c r="P79" s="1">
        <f t="shared" si="5"/>
        <v>8.7293073903694382E-2</v>
      </c>
      <c r="Q79" s="3">
        <v>1</v>
      </c>
      <c r="R79" t="s">
        <v>127</v>
      </c>
    </row>
    <row r="80" spans="1:18" x14ac:dyDescent="0.25">
      <c r="A80" t="s">
        <v>0</v>
      </c>
      <c r="B80" s="2">
        <v>0</v>
      </c>
      <c r="D80" t="s">
        <v>2</v>
      </c>
      <c r="E80" t="s">
        <v>84</v>
      </c>
      <c r="F80" t="s">
        <v>4</v>
      </c>
      <c r="G80" t="s">
        <v>5</v>
      </c>
      <c r="H80" t="s">
        <v>6</v>
      </c>
      <c r="I80">
        <v>205524.48199500001</v>
      </c>
      <c r="J80" t="s">
        <v>7</v>
      </c>
      <c r="K80">
        <v>1</v>
      </c>
      <c r="L80">
        <f t="shared" si="4"/>
        <v>205524.48199500001</v>
      </c>
      <c r="N80" s="1">
        <v>548371.06777746405</v>
      </c>
      <c r="P80" s="1">
        <f t="shared" si="5"/>
        <v>2.6681544819113316</v>
      </c>
      <c r="Q80" s="3">
        <v>1</v>
      </c>
      <c r="R80" t="s">
        <v>128</v>
      </c>
    </row>
    <row r="81" spans="1:105" x14ac:dyDescent="0.25">
      <c r="A81" t="s">
        <v>0</v>
      </c>
      <c r="B81" s="2">
        <v>0</v>
      </c>
      <c r="D81" t="s">
        <v>2</v>
      </c>
      <c r="E81" t="s">
        <v>85</v>
      </c>
      <c r="F81" t="s">
        <v>4</v>
      </c>
      <c r="G81" t="s">
        <v>5</v>
      </c>
      <c r="H81" t="s">
        <v>6</v>
      </c>
      <c r="I81">
        <v>68444.349277999994</v>
      </c>
      <c r="J81" t="s">
        <v>7</v>
      </c>
      <c r="K81">
        <v>1</v>
      </c>
      <c r="L81">
        <f t="shared" si="4"/>
        <v>68444.349277999994</v>
      </c>
      <c r="N81" s="1">
        <v>201134.73789574299</v>
      </c>
      <c r="P81" s="1">
        <f t="shared" si="5"/>
        <v>2.9386609708099534</v>
      </c>
      <c r="Q81" s="3">
        <v>1</v>
      </c>
      <c r="R81" t="s">
        <v>128</v>
      </c>
    </row>
    <row r="82" spans="1:105" x14ac:dyDescent="0.25">
      <c r="A82" t="s">
        <v>0</v>
      </c>
      <c r="B82" s="2">
        <v>0</v>
      </c>
      <c r="D82" t="s">
        <v>2</v>
      </c>
      <c r="E82" t="s">
        <v>86</v>
      </c>
      <c r="F82" t="s">
        <v>4</v>
      </c>
      <c r="G82" t="s">
        <v>5</v>
      </c>
      <c r="H82" t="s">
        <v>6</v>
      </c>
      <c r="I82">
        <v>68444.349277999994</v>
      </c>
      <c r="J82" t="s">
        <v>7</v>
      </c>
      <c r="K82">
        <v>1</v>
      </c>
      <c r="L82">
        <f t="shared" si="4"/>
        <v>68444.349277999994</v>
      </c>
      <c r="N82" s="1">
        <v>163315.90861250801</v>
      </c>
      <c r="P82" s="1">
        <f t="shared" si="5"/>
        <v>2.3861123720991015</v>
      </c>
      <c r="Q82" s="3">
        <v>1</v>
      </c>
      <c r="R82" t="s">
        <v>128</v>
      </c>
    </row>
    <row r="83" spans="1:105" x14ac:dyDescent="0.25">
      <c r="A83" t="s">
        <v>0</v>
      </c>
      <c r="B83" s="2">
        <v>0</v>
      </c>
      <c r="D83" t="s">
        <v>2</v>
      </c>
      <c r="E83" t="s">
        <v>87</v>
      </c>
      <c r="F83" t="s">
        <v>4</v>
      </c>
      <c r="G83" t="s">
        <v>5</v>
      </c>
      <c r="H83" t="s">
        <v>6</v>
      </c>
      <c r="I83">
        <v>1087701.814337</v>
      </c>
      <c r="J83" t="s">
        <v>7</v>
      </c>
      <c r="K83">
        <v>1</v>
      </c>
      <c r="L83">
        <f t="shared" si="4"/>
        <v>1087701.814337</v>
      </c>
      <c r="N83" s="1">
        <v>94440.610721329402</v>
      </c>
      <c r="P83" s="1">
        <f t="shared" si="5"/>
        <v>8.6825828068416822E-2</v>
      </c>
      <c r="Q83" s="3">
        <v>1</v>
      </c>
      <c r="R83" t="s">
        <v>127</v>
      </c>
    </row>
    <row r="84" spans="1:105" x14ac:dyDescent="0.25">
      <c r="A84" t="s">
        <v>0</v>
      </c>
      <c r="B84" s="2">
        <v>0</v>
      </c>
      <c r="D84" t="s">
        <v>2</v>
      </c>
      <c r="E84" t="s">
        <v>88</v>
      </c>
      <c r="F84" t="s">
        <v>4</v>
      </c>
      <c r="G84" t="s">
        <v>5</v>
      </c>
      <c r="H84" t="s">
        <v>6</v>
      </c>
      <c r="I84">
        <v>4285665.1151689999</v>
      </c>
      <c r="J84" t="s">
        <v>7</v>
      </c>
      <c r="K84">
        <v>1</v>
      </c>
      <c r="L84">
        <f t="shared" si="4"/>
        <v>4285665.1151689999</v>
      </c>
      <c r="N84" s="1">
        <v>374087.87270517001</v>
      </c>
      <c r="P84" s="1">
        <f t="shared" si="5"/>
        <v>8.728817176617365E-2</v>
      </c>
      <c r="Q84" s="3">
        <v>1</v>
      </c>
      <c r="R84" t="s">
        <v>127</v>
      </c>
    </row>
    <row r="85" spans="1:105" x14ac:dyDescent="0.25">
      <c r="A85" t="s">
        <v>0</v>
      </c>
      <c r="B85" s="2">
        <v>0</v>
      </c>
      <c r="D85" t="s">
        <v>2</v>
      </c>
      <c r="E85" t="s">
        <v>89</v>
      </c>
      <c r="F85" t="s">
        <v>4</v>
      </c>
      <c r="G85" t="s">
        <v>5</v>
      </c>
      <c r="H85" t="s">
        <v>6</v>
      </c>
      <c r="I85">
        <v>31811.945437999999</v>
      </c>
      <c r="J85" t="s">
        <v>7</v>
      </c>
      <c r="K85">
        <v>1</v>
      </c>
      <c r="L85">
        <f t="shared" si="4"/>
        <v>31811.945437999999</v>
      </c>
      <c r="N85" s="1">
        <v>31842.799999999999</v>
      </c>
      <c r="P85" s="1">
        <f t="shared" si="5"/>
        <v>1.0009699049075806</v>
      </c>
      <c r="Q85" s="3">
        <v>1</v>
      </c>
      <c r="R85" t="s">
        <v>104</v>
      </c>
    </row>
    <row r="86" spans="1:105" x14ac:dyDescent="0.25">
      <c r="A86" t="s">
        <v>0</v>
      </c>
      <c r="B86" s="2">
        <v>0</v>
      </c>
      <c r="D86" t="s">
        <v>2</v>
      </c>
      <c r="E86" t="s">
        <v>90</v>
      </c>
      <c r="F86" t="s">
        <v>4</v>
      </c>
      <c r="G86" t="s">
        <v>5</v>
      </c>
      <c r="H86" t="s">
        <v>6</v>
      </c>
      <c r="I86">
        <v>15052.391319</v>
      </c>
      <c r="J86" t="s">
        <v>7</v>
      </c>
      <c r="K86">
        <v>1</v>
      </c>
      <c r="L86">
        <f t="shared" si="4"/>
        <v>15052.391319</v>
      </c>
      <c r="N86" s="1">
        <v>15062593.300000001</v>
      </c>
      <c r="P86" s="1">
        <f t="shared" si="5"/>
        <v>1000.6777648005419</v>
      </c>
      <c r="Q86" s="3">
        <v>1</v>
      </c>
      <c r="R86" t="s">
        <v>107</v>
      </c>
    </row>
    <row r="87" spans="1:105" x14ac:dyDescent="0.25">
      <c r="A87" t="s">
        <v>0</v>
      </c>
      <c r="B87" s="2">
        <v>0</v>
      </c>
      <c r="D87" t="s">
        <v>2</v>
      </c>
      <c r="E87" t="s">
        <v>91</v>
      </c>
      <c r="F87" t="s">
        <v>4</v>
      </c>
      <c r="G87" t="s">
        <v>5</v>
      </c>
      <c r="H87" t="s">
        <v>6</v>
      </c>
      <c r="I87">
        <v>6020.9565270000003</v>
      </c>
      <c r="J87" t="s">
        <v>7</v>
      </c>
      <c r="K87">
        <v>1</v>
      </c>
      <c r="L87">
        <f t="shared" si="4"/>
        <v>6020.9565270000003</v>
      </c>
      <c r="N87" s="1">
        <v>60250373.299999997</v>
      </c>
      <c r="P87" s="1">
        <f t="shared" si="5"/>
        <v>10006.777665611269</v>
      </c>
      <c r="Q87" s="3">
        <v>1</v>
      </c>
      <c r="R87" t="s">
        <v>104</v>
      </c>
    </row>
    <row r="88" spans="1:105" x14ac:dyDescent="0.25">
      <c r="A88" t="s">
        <v>0</v>
      </c>
      <c r="B88" s="2">
        <v>0</v>
      </c>
      <c r="D88" t="s">
        <v>2</v>
      </c>
      <c r="E88" t="s">
        <v>92</v>
      </c>
      <c r="F88" t="s">
        <v>4</v>
      </c>
      <c r="G88" t="s">
        <v>5</v>
      </c>
      <c r="H88" t="s">
        <v>6</v>
      </c>
      <c r="I88">
        <v>15052391.318573</v>
      </c>
      <c r="J88" t="s">
        <v>7</v>
      </c>
      <c r="K88">
        <v>1</v>
      </c>
      <c r="L88">
        <f t="shared" si="4"/>
        <v>15052391.318573</v>
      </c>
      <c r="N88" s="1" t="e">
        <f>#N/A</f>
        <v>#N/A</v>
      </c>
      <c r="P88" s="1" t="e">
        <f t="shared" si="5"/>
        <v>#N/A</v>
      </c>
      <c r="Q88" s="3">
        <v>1</v>
      </c>
    </row>
    <row r="89" spans="1:105" x14ac:dyDescent="0.25">
      <c r="A89" t="s">
        <v>0</v>
      </c>
      <c r="B89" s="2">
        <v>0</v>
      </c>
      <c r="D89" t="s">
        <v>2</v>
      </c>
      <c r="E89" t="s">
        <v>93</v>
      </c>
      <c r="F89" t="s">
        <v>4</v>
      </c>
      <c r="G89" t="s">
        <v>5</v>
      </c>
      <c r="H89" t="s">
        <v>6</v>
      </c>
      <c r="I89">
        <v>60209.565274</v>
      </c>
      <c r="J89" t="s">
        <v>7</v>
      </c>
      <c r="K89">
        <v>1</v>
      </c>
      <c r="L89">
        <f t="shared" si="4"/>
        <v>60209.565274</v>
      </c>
      <c r="N89" s="1" t="e">
        <f>#N/A</f>
        <v>#N/A</v>
      </c>
      <c r="P89" s="1" t="e">
        <f t="shared" si="5"/>
        <v>#N/A</v>
      </c>
      <c r="Q89" s="3">
        <v>1</v>
      </c>
    </row>
    <row r="90" spans="1:105" x14ac:dyDescent="0.25">
      <c r="A90" t="s">
        <v>0</v>
      </c>
      <c r="B90" s="2">
        <v>0</v>
      </c>
      <c r="D90" t="s">
        <v>2</v>
      </c>
      <c r="E90" t="s">
        <v>94</v>
      </c>
      <c r="F90" t="s">
        <v>4</v>
      </c>
      <c r="G90" t="s">
        <v>5</v>
      </c>
      <c r="H90" t="s">
        <v>6</v>
      </c>
      <c r="I90">
        <v>0</v>
      </c>
      <c r="J90" t="s">
        <v>7</v>
      </c>
      <c r="K90">
        <v>1</v>
      </c>
      <c r="L90">
        <f t="shared" si="4"/>
        <v>0</v>
      </c>
      <c r="N90" s="1" t="e">
        <f>#N/A</f>
        <v>#N/A</v>
      </c>
      <c r="P90" s="1" t="e">
        <f t="shared" si="5"/>
        <v>#N/A</v>
      </c>
      <c r="Q90" s="3">
        <v>1</v>
      </c>
    </row>
    <row r="91" spans="1:105" x14ac:dyDescent="0.25">
      <c r="A91" t="s">
        <v>0</v>
      </c>
      <c r="B91" s="2">
        <v>0</v>
      </c>
      <c r="D91" t="s">
        <v>2</v>
      </c>
      <c r="E91" t="s">
        <v>95</v>
      </c>
      <c r="F91" t="s">
        <v>4</v>
      </c>
      <c r="G91" t="s">
        <v>5</v>
      </c>
      <c r="H91" t="s">
        <v>6</v>
      </c>
      <c r="I91">
        <v>329357996.66267502</v>
      </c>
      <c r="J91" t="s">
        <v>7</v>
      </c>
      <c r="K91">
        <v>1</v>
      </c>
      <c r="L91">
        <f t="shared" si="4"/>
        <v>329357996.66267502</v>
      </c>
      <c r="N91" s="1" t="e">
        <f>#N/A</f>
        <v>#N/A</v>
      </c>
      <c r="P91" s="1" t="e">
        <f t="shared" si="5"/>
        <v>#N/A</v>
      </c>
      <c r="Q91" s="3">
        <v>1</v>
      </c>
    </row>
    <row r="93" spans="1:105" x14ac:dyDescent="0.25">
      <c r="Q93" s="3">
        <v>0.20527512675026499</v>
      </c>
      <c r="R93" s="3">
        <v>1.59798022684258</v>
      </c>
      <c r="S93" s="3">
        <v>3.0617819330474298</v>
      </c>
      <c r="T93" s="3">
        <v>0.44981492823207903</v>
      </c>
      <c r="U93" s="3">
        <v>0.110566929779782</v>
      </c>
      <c r="V93" s="3">
        <v>3.2382663403733298E-3</v>
      </c>
      <c r="W93" s="3">
        <v>6.2150019675705499E-2</v>
      </c>
      <c r="X93" s="3">
        <v>0.15303973033361801</v>
      </c>
      <c r="Y93" s="3">
        <v>0.113940816284319</v>
      </c>
      <c r="Z93" s="3">
        <v>2.44796922428746E-4</v>
      </c>
      <c r="AA93" s="3">
        <v>0.17242722100143401</v>
      </c>
      <c r="AB93" s="3">
        <v>1.6488866750635701E-2</v>
      </c>
      <c r="AC93" s="3">
        <v>0.100860288412452</v>
      </c>
      <c r="AD93" s="3">
        <v>1.3796420439659101</v>
      </c>
      <c r="AE93" s="3">
        <v>5.85347926687073E-2</v>
      </c>
      <c r="AF93" s="3">
        <v>9.7946696287711105E-2</v>
      </c>
      <c r="AG93" s="3">
        <v>3.8401628647083803E-2</v>
      </c>
      <c r="AH93" s="3">
        <v>5.6091006213883299E-2</v>
      </c>
      <c r="AI93" s="3">
        <v>0.22081572001479899</v>
      </c>
      <c r="AJ93" s="3">
        <v>6.4518695553899104</v>
      </c>
      <c r="AK93" s="3">
        <v>1.17464397247157</v>
      </c>
      <c r="AL93" s="3">
        <v>0.15246780615304401</v>
      </c>
      <c r="AM93" s="3">
        <v>0.77377067155373003</v>
      </c>
      <c r="AN93" s="3">
        <v>1.2919240631484801</v>
      </c>
      <c r="AO93" s="3">
        <v>1.25432177212801E-3</v>
      </c>
      <c r="AP93" s="3">
        <v>3.0863973555300801E-2</v>
      </c>
      <c r="AQ93" s="3">
        <v>4.8406433660083403E-2</v>
      </c>
      <c r="AR93" s="3">
        <v>5.0408458720254605E-4</v>
      </c>
      <c r="AS93" s="3">
        <v>1.10998789611895E-2</v>
      </c>
      <c r="AT93" s="3">
        <v>7.2105476506412495E-5</v>
      </c>
      <c r="AU93" s="3">
        <v>1.4120029071776099</v>
      </c>
      <c r="AV93" s="3">
        <v>3.7380030277684197E-2</v>
      </c>
      <c r="AW93" s="3">
        <v>1.9756853178072901E-6</v>
      </c>
      <c r="AX93" s="3">
        <v>3.0858904275920602E-4</v>
      </c>
      <c r="AY93" s="3">
        <v>4.3732723867470402E-4</v>
      </c>
      <c r="AZ93" s="3">
        <v>2.7965013446425299E-4</v>
      </c>
      <c r="BA93" s="3">
        <v>3.9290486019912096E-3</v>
      </c>
      <c r="BB93" s="3">
        <v>5.1881050683723603E-5</v>
      </c>
      <c r="BC93" s="3">
        <v>0.69998420022413399</v>
      </c>
      <c r="BD93" s="3">
        <v>1.82989922962258</v>
      </c>
      <c r="BE93" s="3">
        <v>3.6183987020403801</v>
      </c>
      <c r="BF93" s="3">
        <v>0.15998011785636501</v>
      </c>
      <c r="BG93" s="3">
        <v>0.38552929306778599</v>
      </c>
      <c r="BH93" s="3">
        <v>1.81714483786755E-2</v>
      </c>
      <c r="BI93" s="3">
        <v>5.1515336524492097E-4</v>
      </c>
      <c r="BJ93" s="3">
        <v>0.72755746338529803</v>
      </c>
      <c r="BK93" s="3">
        <v>0.23220788944999399</v>
      </c>
      <c r="BL93" s="3">
        <v>0.16853962873351999</v>
      </c>
      <c r="BM93" s="3">
        <v>4.7366671536159297E-2</v>
      </c>
      <c r="BN93" s="3">
        <v>0.24134333953753501</v>
      </c>
      <c r="BO93" s="3">
        <v>5.0137705457455099E-2</v>
      </c>
      <c r="BP93" s="3">
        <v>2.1728118996290502</v>
      </c>
      <c r="BQ93" s="3">
        <v>0.43416572672338399</v>
      </c>
      <c r="BR93" s="3">
        <v>0.34945576193557698</v>
      </c>
      <c r="BS93" s="3">
        <v>0.18029374875435999</v>
      </c>
      <c r="BT93" s="3">
        <v>0.88179594406291595</v>
      </c>
      <c r="BU93" s="3">
        <v>1.1301026163448</v>
      </c>
      <c r="BV93" s="3">
        <v>1.2675838006873099E-2</v>
      </c>
      <c r="BW93" s="3">
        <v>2.0906934841929399E-3</v>
      </c>
      <c r="BX93" s="3">
        <v>1</v>
      </c>
      <c r="BY93" s="3">
        <v>1</v>
      </c>
      <c r="BZ93" s="3">
        <v>1</v>
      </c>
      <c r="CA93" s="3">
        <v>1</v>
      </c>
      <c r="CB93" s="3">
        <v>1</v>
      </c>
      <c r="CC93" s="3">
        <v>1</v>
      </c>
      <c r="CD93" s="3">
        <v>1</v>
      </c>
      <c r="CE93" s="3">
        <v>1</v>
      </c>
      <c r="CF93" s="3">
        <v>1</v>
      </c>
      <c r="CG93" s="3">
        <v>1</v>
      </c>
      <c r="CH93" s="3">
        <v>1</v>
      </c>
      <c r="CI93" s="3">
        <v>1</v>
      </c>
      <c r="CJ93" s="3">
        <v>1</v>
      </c>
      <c r="CK93" s="3">
        <v>1</v>
      </c>
      <c r="CL93" s="3">
        <v>1</v>
      </c>
      <c r="CM93" s="3">
        <v>1</v>
      </c>
      <c r="CN93" s="3">
        <v>1</v>
      </c>
      <c r="CO93" s="3">
        <v>1</v>
      </c>
      <c r="CP93" s="3">
        <v>1</v>
      </c>
      <c r="CQ93" s="3">
        <v>1</v>
      </c>
      <c r="CR93" s="3">
        <v>1</v>
      </c>
      <c r="CS93" s="3">
        <v>1</v>
      </c>
      <c r="CT93" s="3">
        <v>1</v>
      </c>
      <c r="CU93" s="3">
        <v>1</v>
      </c>
      <c r="CV93" s="3">
        <v>1</v>
      </c>
      <c r="CW93" s="3">
        <v>1</v>
      </c>
      <c r="CX93" s="3">
        <v>1</v>
      </c>
      <c r="CY93" s="3">
        <v>1</v>
      </c>
      <c r="CZ93" s="3">
        <v>1</v>
      </c>
      <c r="DA93" s="3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A50" workbookViewId="0">
      <selection activeCell="H66" sqref="H66"/>
    </sheetView>
  </sheetViews>
  <sheetFormatPr defaultRowHeight="15" x14ac:dyDescent="0.25"/>
  <cols>
    <col min="13" max="13" width="9.140625" style="1"/>
  </cols>
  <sheetData>
    <row r="1" spans="1:17" x14ac:dyDescent="0.25">
      <c r="J1" t="s">
        <v>97</v>
      </c>
      <c r="K1" t="s">
        <v>5</v>
      </c>
      <c r="M1" s="1" t="s">
        <v>98</v>
      </c>
      <c r="O1" t="s">
        <v>99</v>
      </c>
    </row>
    <row r="2" spans="1:17" x14ac:dyDescent="0.25">
      <c r="J2" t="s">
        <v>100</v>
      </c>
      <c r="K2" t="s">
        <v>101</v>
      </c>
      <c r="M2"/>
      <c r="O2" t="s">
        <v>102</v>
      </c>
      <c r="Q2" t="s">
        <v>103</v>
      </c>
    </row>
    <row r="3" spans="1:17" x14ac:dyDescent="0.25">
      <c r="A3" t="s">
        <v>0</v>
      </c>
      <c r="B3" s="2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>
        <v>6637.4959019999997</v>
      </c>
      <c r="I3" t="s">
        <v>7</v>
      </c>
      <c r="J3">
        <v>0.167985051</v>
      </c>
      <c r="K3">
        <f t="shared" ref="K3:K66" si="0">H3/J3</f>
        <v>39512.420078379473</v>
      </c>
      <c r="M3" s="1">
        <v>6637.5</v>
      </c>
      <c r="N3">
        <f>M3/H3</f>
        <v>1.0000006174015112</v>
      </c>
      <c r="O3">
        <f t="shared" ref="O3:O66" si="1">M3/K3</f>
        <v>0.16798515471422434</v>
      </c>
      <c r="P3" s="3">
        <v>0.20527512675026499</v>
      </c>
      <c r="Q3" t="s">
        <v>104</v>
      </c>
    </row>
    <row r="4" spans="1:17" x14ac:dyDescent="0.25">
      <c r="A4" t="s">
        <v>0</v>
      </c>
      <c r="B4" s="2">
        <v>0</v>
      </c>
      <c r="C4" t="s">
        <v>2</v>
      </c>
      <c r="D4" t="s">
        <v>8</v>
      </c>
      <c r="E4" t="s">
        <v>4</v>
      </c>
      <c r="F4" t="s">
        <v>5</v>
      </c>
      <c r="G4" t="s">
        <v>6</v>
      </c>
      <c r="H4">
        <v>4510.6713600000003</v>
      </c>
      <c r="I4" t="s">
        <v>7</v>
      </c>
      <c r="J4">
        <v>0.58406984699999998</v>
      </c>
      <c r="K4">
        <f t="shared" si="0"/>
        <v>7722.828670523716</v>
      </c>
      <c r="M4" s="1">
        <v>4510.6719999999996</v>
      </c>
      <c r="N4">
        <f t="shared" ref="N4:N67" si="2">M4/H4</f>
        <v>1.0000001418857523</v>
      </c>
      <c r="O4">
        <f t="shared" si="1"/>
        <v>0.58406992987118966</v>
      </c>
      <c r="P4" s="3">
        <v>1.59798022684258</v>
      </c>
      <c r="Q4" t="s">
        <v>105</v>
      </c>
    </row>
    <row r="5" spans="1:17" x14ac:dyDescent="0.25">
      <c r="A5" t="s">
        <v>0</v>
      </c>
      <c r="B5" s="2">
        <v>0</v>
      </c>
      <c r="C5" t="s">
        <v>2</v>
      </c>
      <c r="D5" t="s">
        <v>9</v>
      </c>
      <c r="E5" t="s">
        <v>4</v>
      </c>
      <c r="F5" t="s">
        <v>5</v>
      </c>
      <c r="G5" t="s">
        <v>6</v>
      </c>
      <c r="H5">
        <v>80218.808644000004</v>
      </c>
      <c r="I5" t="s">
        <v>7</v>
      </c>
      <c r="J5">
        <v>1.180853629</v>
      </c>
      <c r="K5">
        <f t="shared" si="0"/>
        <v>67932.897586920153</v>
      </c>
      <c r="M5" s="1">
        <v>80218.806890000007</v>
      </c>
      <c r="N5">
        <f t="shared" si="2"/>
        <v>0.99999997813480368</v>
      </c>
      <c r="O5">
        <f t="shared" si="1"/>
        <v>1.1808536031804036</v>
      </c>
      <c r="P5" s="3">
        <v>3.0617819330474298</v>
      </c>
      <c r="Q5" t="s">
        <v>106</v>
      </c>
    </row>
    <row r="6" spans="1:17" x14ac:dyDescent="0.25">
      <c r="A6" t="s">
        <v>0</v>
      </c>
      <c r="B6" s="2">
        <v>0</v>
      </c>
      <c r="C6" t="s">
        <v>2</v>
      </c>
      <c r="D6" t="s">
        <v>10</v>
      </c>
      <c r="E6" t="s">
        <v>4</v>
      </c>
      <c r="F6" t="s">
        <v>5</v>
      </c>
      <c r="G6" t="s">
        <v>6</v>
      </c>
      <c r="H6">
        <v>2697.0004300000001</v>
      </c>
      <c r="I6" t="s">
        <v>7</v>
      </c>
      <c r="J6">
        <v>1.4006196369999999</v>
      </c>
      <c r="K6">
        <f t="shared" si="0"/>
        <v>1925.5766224845527</v>
      </c>
      <c r="M6" s="1">
        <v>2697</v>
      </c>
      <c r="N6">
        <f t="shared" si="2"/>
        <v>0.99999984056361457</v>
      </c>
      <c r="O6">
        <f t="shared" si="1"/>
        <v>1.4006194136902677</v>
      </c>
      <c r="P6" s="3">
        <v>0.44981492823207903</v>
      </c>
      <c r="Q6" t="s">
        <v>107</v>
      </c>
    </row>
    <row r="7" spans="1:17" x14ac:dyDescent="0.25">
      <c r="A7" t="s">
        <v>0</v>
      </c>
      <c r="B7" s="2">
        <v>0</v>
      </c>
      <c r="C7" t="s">
        <v>2</v>
      </c>
      <c r="D7" t="s">
        <v>11</v>
      </c>
      <c r="E7" t="s">
        <v>4</v>
      </c>
      <c r="F7" t="s">
        <v>5</v>
      </c>
      <c r="G7" t="s">
        <v>6</v>
      </c>
      <c r="H7">
        <v>12347.116472</v>
      </c>
      <c r="I7" t="s">
        <v>7</v>
      </c>
      <c r="J7">
        <v>2.8323164670000001</v>
      </c>
      <c r="K7">
        <f t="shared" si="0"/>
        <v>4359.3703655150193</v>
      </c>
      <c r="M7" s="1">
        <v>12347.108630000001</v>
      </c>
      <c r="N7">
        <f t="shared" si="2"/>
        <v>0.99999936487195074</v>
      </c>
      <c r="O7">
        <f t="shared" si="1"/>
        <v>2.8323146681163678</v>
      </c>
      <c r="P7" s="3">
        <v>0.110566929779782</v>
      </c>
      <c r="Q7" t="s">
        <v>106</v>
      </c>
    </row>
    <row r="8" spans="1:17" x14ac:dyDescent="0.25">
      <c r="A8" t="s">
        <v>0</v>
      </c>
      <c r="B8" s="2">
        <v>0</v>
      </c>
      <c r="C8" t="s">
        <v>2</v>
      </c>
      <c r="D8" t="s">
        <v>12</v>
      </c>
      <c r="E8" t="s">
        <v>4</v>
      </c>
      <c r="F8" t="s">
        <v>5</v>
      </c>
      <c r="G8" t="s">
        <v>6</v>
      </c>
      <c r="H8">
        <v>3907.6526079999999</v>
      </c>
      <c r="I8" t="s">
        <v>7</v>
      </c>
      <c r="J8">
        <v>0.26033904800000002</v>
      </c>
      <c r="K8">
        <f t="shared" si="0"/>
        <v>15009.859788686021</v>
      </c>
      <c r="M8" s="1">
        <v>3907.9740299999999</v>
      </c>
      <c r="N8">
        <f t="shared" si="2"/>
        <v>1.0000822544970711</v>
      </c>
      <c r="O8">
        <f t="shared" si="1"/>
        <v>0.26036046205746122</v>
      </c>
      <c r="P8" s="3">
        <v>3.2382663403733298E-3</v>
      </c>
      <c r="Q8" t="s">
        <v>106</v>
      </c>
    </row>
    <row r="9" spans="1:17" x14ac:dyDescent="0.25">
      <c r="A9" t="s">
        <v>0</v>
      </c>
      <c r="B9" s="2">
        <v>0</v>
      </c>
      <c r="C9" t="s">
        <v>2</v>
      </c>
      <c r="D9" t="s">
        <v>13</v>
      </c>
      <c r="E9" t="s">
        <v>4</v>
      </c>
      <c r="F9" t="s">
        <v>5</v>
      </c>
      <c r="G9" t="s">
        <v>6</v>
      </c>
      <c r="H9">
        <v>35892.077847</v>
      </c>
      <c r="I9" t="s">
        <v>7</v>
      </c>
      <c r="J9">
        <v>0.49079678799999998</v>
      </c>
      <c r="K9">
        <f t="shared" si="0"/>
        <v>73130.221559233192</v>
      </c>
      <c r="M9" s="1">
        <v>35892.089209999998</v>
      </c>
      <c r="N9">
        <f t="shared" si="2"/>
        <v>1.0000003165879681</v>
      </c>
      <c r="O9">
        <f t="shared" si="1"/>
        <v>0.49079694338035784</v>
      </c>
      <c r="P9" s="3">
        <v>6.2150019675705499E-2</v>
      </c>
      <c r="Q9" t="s">
        <v>106</v>
      </c>
    </row>
    <row r="10" spans="1:17" x14ac:dyDescent="0.25">
      <c r="A10" t="s">
        <v>0</v>
      </c>
      <c r="B10" s="2">
        <v>0</v>
      </c>
      <c r="C10" t="s">
        <v>2</v>
      </c>
      <c r="D10" t="s">
        <v>14</v>
      </c>
      <c r="E10" t="s">
        <v>4</v>
      </c>
      <c r="F10" t="s">
        <v>5</v>
      </c>
      <c r="G10" t="s">
        <v>6</v>
      </c>
      <c r="H10">
        <v>21423.056309</v>
      </c>
      <c r="I10" t="s">
        <v>7</v>
      </c>
      <c r="J10">
        <v>2.8478024550000001</v>
      </c>
      <c r="K10">
        <f t="shared" si="0"/>
        <v>7522.6623501874883</v>
      </c>
      <c r="M10" s="1">
        <v>21423.01856</v>
      </c>
      <c r="N10">
        <f t="shared" si="2"/>
        <v>0.99999823792649123</v>
      </c>
      <c r="O10">
        <f t="shared" si="1"/>
        <v>2.8477974369627357</v>
      </c>
      <c r="P10" s="3">
        <v>0.15303973033361801</v>
      </c>
      <c r="Q10" t="s">
        <v>106</v>
      </c>
    </row>
    <row r="11" spans="1:17" x14ac:dyDescent="0.25">
      <c r="A11" t="s">
        <v>0</v>
      </c>
      <c r="B11" s="2">
        <v>0</v>
      </c>
      <c r="C11" t="s">
        <v>2</v>
      </c>
      <c r="D11" t="s">
        <v>15</v>
      </c>
      <c r="E11" t="s">
        <v>4</v>
      </c>
      <c r="F11" t="s">
        <v>5</v>
      </c>
      <c r="G11" t="s">
        <v>6</v>
      </c>
      <c r="H11">
        <v>8105.3036590000002</v>
      </c>
      <c r="I11" t="s">
        <v>7</v>
      </c>
      <c r="J11">
        <v>4.6838164830000002</v>
      </c>
      <c r="K11">
        <f t="shared" si="0"/>
        <v>1730.4912966633838</v>
      </c>
      <c r="M11" s="1">
        <v>8105.2905899999996</v>
      </c>
      <c r="N11">
        <f t="shared" si="2"/>
        <v>0.99999838759896598</v>
      </c>
      <c r="O11">
        <f t="shared" si="1"/>
        <v>4.6838089308094597</v>
      </c>
      <c r="P11" s="3">
        <v>0.113940816284319</v>
      </c>
      <c r="Q11" t="s">
        <v>106</v>
      </c>
    </row>
    <row r="12" spans="1:17" x14ac:dyDescent="0.25">
      <c r="A12" t="s">
        <v>0</v>
      </c>
      <c r="B12" s="2">
        <v>0</v>
      </c>
      <c r="C12" t="s">
        <v>2</v>
      </c>
      <c r="D12" t="s">
        <v>16</v>
      </c>
      <c r="E12" t="s">
        <v>4</v>
      </c>
      <c r="F12" t="s">
        <v>5</v>
      </c>
      <c r="G12" t="s">
        <v>6</v>
      </c>
      <c r="H12">
        <v>3649.2469569999998</v>
      </c>
      <c r="I12" t="s">
        <v>7</v>
      </c>
      <c r="J12">
        <v>3.1383213E-2</v>
      </c>
      <c r="K12">
        <f t="shared" si="0"/>
        <v>116280.22143558085</v>
      </c>
      <c r="M12" s="1">
        <v>3646.2221399999999</v>
      </c>
      <c r="N12">
        <f t="shared" si="2"/>
        <v>0.99917111200320441</v>
      </c>
      <c r="O12">
        <f t="shared" si="1"/>
        <v>3.1357199831443423E-2</v>
      </c>
      <c r="P12" s="3">
        <v>2.44796922428746E-4</v>
      </c>
      <c r="Q12" t="s">
        <v>106</v>
      </c>
    </row>
    <row r="13" spans="1:17" x14ac:dyDescent="0.25">
      <c r="A13" t="s">
        <v>0</v>
      </c>
      <c r="B13" s="2">
        <v>0</v>
      </c>
      <c r="C13" t="s">
        <v>2</v>
      </c>
      <c r="D13" t="s">
        <v>17</v>
      </c>
      <c r="E13" t="s">
        <v>4</v>
      </c>
      <c r="F13" t="s">
        <v>5</v>
      </c>
      <c r="G13" t="s">
        <v>6</v>
      </c>
      <c r="H13">
        <v>38854.943089</v>
      </c>
      <c r="I13" t="s">
        <v>7</v>
      </c>
      <c r="J13">
        <v>1.531092487</v>
      </c>
      <c r="K13">
        <f t="shared" si="0"/>
        <v>25377.267159825074</v>
      </c>
      <c r="M13" s="1">
        <v>38854.992890000001</v>
      </c>
      <c r="N13">
        <f t="shared" si="2"/>
        <v>1.0000012817159425</v>
      </c>
      <c r="O13">
        <f t="shared" si="1"/>
        <v>1.53109444942565</v>
      </c>
      <c r="P13" s="3">
        <v>0.17242722100143401</v>
      </c>
      <c r="Q13" t="s">
        <v>106</v>
      </c>
    </row>
    <row r="14" spans="1:17" x14ac:dyDescent="0.25">
      <c r="A14" t="s">
        <v>0</v>
      </c>
      <c r="B14" s="2">
        <v>0</v>
      </c>
      <c r="C14" t="s">
        <v>2</v>
      </c>
      <c r="D14" t="s">
        <v>18</v>
      </c>
      <c r="E14" t="s">
        <v>4</v>
      </c>
      <c r="F14" t="s">
        <v>5</v>
      </c>
      <c r="G14" t="s">
        <v>6</v>
      </c>
      <c r="H14">
        <v>98.230304000000004</v>
      </c>
      <c r="I14" t="s">
        <v>7</v>
      </c>
      <c r="J14">
        <v>27.480889730000001</v>
      </c>
      <c r="K14">
        <f t="shared" si="0"/>
        <v>3.5744950387383256</v>
      </c>
      <c r="M14" s="1">
        <v>98.229510000000005</v>
      </c>
      <c r="N14">
        <f t="shared" si="2"/>
        <v>0.99999191695467016</v>
      </c>
      <c r="O14">
        <f t="shared" si="1"/>
        <v>27.480667600722608</v>
      </c>
      <c r="P14" s="3">
        <v>1.6488866750635701E-2</v>
      </c>
      <c r="Q14" t="s">
        <v>106</v>
      </c>
    </row>
    <row r="15" spans="1:17" x14ac:dyDescent="0.25">
      <c r="A15" t="s">
        <v>0</v>
      </c>
      <c r="B15" s="2">
        <v>0</v>
      </c>
      <c r="C15" t="s">
        <v>2</v>
      </c>
      <c r="D15" t="s">
        <v>19</v>
      </c>
      <c r="E15" t="s">
        <v>4</v>
      </c>
      <c r="F15" t="s">
        <v>5</v>
      </c>
      <c r="G15" t="s">
        <v>6</v>
      </c>
      <c r="H15">
        <v>1596.4034349999999</v>
      </c>
      <c r="I15" t="s">
        <v>7</v>
      </c>
      <c r="J15">
        <v>0.29478199700000002</v>
      </c>
      <c r="K15">
        <f t="shared" si="0"/>
        <v>5415.5391144866962</v>
      </c>
      <c r="M15" s="1">
        <v>1596.4079999999999</v>
      </c>
      <c r="N15">
        <f t="shared" si="2"/>
        <v>1.0000028595528547</v>
      </c>
      <c r="O15">
        <f t="shared" si="1"/>
        <v>0.29478283994470106</v>
      </c>
      <c r="P15" s="3">
        <v>0.100860288412452</v>
      </c>
      <c r="Q15" t="s">
        <v>108</v>
      </c>
    </row>
    <row r="16" spans="1:17" x14ac:dyDescent="0.25">
      <c r="A16" t="s">
        <v>0</v>
      </c>
      <c r="B16" s="2">
        <v>0</v>
      </c>
      <c r="C16" t="s">
        <v>2</v>
      </c>
      <c r="D16" t="s">
        <v>20</v>
      </c>
      <c r="E16" t="s">
        <v>4</v>
      </c>
      <c r="F16" t="s">
        <v>5</v>
      </c>
      <c r="G16" t="s">
        <v>6</v>
      </c>
      <c r="H16">
        <v>2273.6719269999999</v>
      </c>
      <c r="I16" t="s">
        <v>7</v>
      </c>
      <c r="J16">
        <v>2.3314561770000002</v>
      </c>
      <c r="K16">
        <f t="shared" si="0"/>
        <v>975.21538231340287</v>
      </c>
      <c r="M16" s="1">
        <v>2273.672</v>
      </c>
      <c r="N16">
        <f t="shared" si="2"/>
        <v>1.0000000321066551</v>
      </c>
      <c r="O16">
        <f t="shared" si="1"/>
        <v>2.3314562518552595</v>
      </c>
      <c r="P16" s="3">
        <v>1.3796420439659101</v>
      </c>
      <c r="Q16" t="s">
        <v>109</v>
      </c>
    </row>
    <row r="17" spans="1:17" x14ac:dyDescent="0.25">
      <c r="A17" t="s">
        <v>0</v>
      </c>
      <c r="B17" s="2">
        <v>0</v>
      </c>
      <c r="C17" t="s">
        <v>2</v>
      </c>
      <c r="D17" t="s">
        <v>21</v>
      </c>
      <c r="E17" t="s">
        <v>4</v>
      </c>
      <c r="F17" t="s">
        <v>5</v>
      </c>
      <c r="G17" t="s">
        <v>6</v>
      </c>
      <c r="H17">
        <v>967.52342699999997</v>
      </c>
      <c r="I17" t="s">
        <v>7</v>
      </c>
      <c r="J17">
        <v>0.25308589999999997</v>
      </c>
      <c r="K17">
        <f t="shared" si="0"/>
        <v>3822.9052942103849</v>
      </c>
      <c r="M17" s="1">
        <v>967.52</v>
      </c>
      <c r="N17">
        <f t="shared" si="2"/>
        <v>0.99999645796690362</v>
      </c>
      <c r="O17">
        <f t="shared" si="1"/>
        <v>0.25308500356136593</v>
      </c>
      <c r="P17" s="3">
        <v>5.85347926687073E-2</v>
      </c>
      <c r="Q17" t="s">
        <v>110</v>
      </c>
    </row>
    <row r="18" spans="1:17" x14ac:dyDescent="0.25">
      <c r="A18" t="s">
        <v>0</v>
      </c>
      <c r="B18" s="2">
        <v>0</v>
      </c>
      <c r="C18" t="s">
        <v>2</v>
      </c>
      <c r="D18" t="s">
        <v>22</v>
      </c>
      <c r="E18" t="s">
        <v>4</v>
      </c>
      <c r="F18" t="s">
        <v>5</v>
      </c>
      <c r="G18" t="s">
        <v>6</v>
      </c>
      <c r="H18">
        <v>4.8584500000000004</v>
      </c>
      <c r="I18" t="s">
        <v>7</v>
      </c>
      <c r="J18">
        <v>0.66538982999999996</v>
      </c>
      <c r="K18">
        <f t="shared" si="0"/>
        <v>7.3016595399421726</v>
      </c>
      <c r="M18" s="1">
        <v>4.8584350000000001</v>
      </c>
      <c r="N18">
        <f t="shared" si="2"/>
        <v>0.99999691259558088</v>
      </c>
      <c r="O18">
        <f t="shared" si="1"/>
        <v>0.6653877756724984</v>
      </c>
      <c r="P18" s="3">
        <v>9.7946696287711105E-2</v>
      </c>
      <c r="Q18" t="s">
        <v>105</v>
      </c>
    </row>
    <row r="19" spans="1:17" x14ac:dyDescent="0.25">
      <c r="A19" t="s">
        <v>0</v>
      </c>
      <c r="B19" s="2">
        <v>0</v>
      </c>
      <c r="C19" t="s">
        <v>2</v>
      </c>
      <c r="D19" t="s">
        <v>23</v>
      </c>
      <c r="E19" t="s">
        <v>4</v>
      </c>
      <c r="F19" t="s">
        <v>5</v>
      </c>
      <c r="G19" t="s">
        <v>6</v>
      </c>
      <c r="H19">
        <v>5673.3258619999997</v>
      </c>
      <c r="I19" t="s">
        <v>7</v>
      </c>
      <c r="J19">
        <v>0.41641320599999998</v>
      </c>
      <c r="K19">
        <f t="shared" si="0"/>
        <v>13624.269788408199</v>
      </c>
      <c r="M19" s="1">
        <v>5673.2709999999997</v>
      </c>
      <c r="N19">
        <f t="shared" si="2"/>
        <v>0.99999032983450376</v>
      </c>
      <c r="O19">
        <f t="shared" si="1"/>
        <v>0.41640917921538312</v>
      </c>
      <c r="P19" s="3">
        <v>3.8401628647083803E-2</v>
      </c>
      <c r="Q19" t="s">
        <v>105</v>
      </c>
    </row>
    <row r="20" spans="1:17" x14ac:dyDescent="0.25">
      <c r="A20" t="s">
        <v>0</v>
      </c>
      <c r="B20" s="2">
        <v>0</v>
      </c>
      <c r="C20" t="s">
        <v>2</v>
      </c>
      <c r="D20" t="s">
        <v>24</v>
      </c>
      <c r="E20" t="s">
        <v>4</v>
      </c>
      <c r="F20" t="s">
        <v>5</v>
      </c>
      <c r="G20" t="s">
        <v>6</v>
      </c>
      <c r="H20">
        <v>12508.145054000001</v>
      </c>
      <c r="I20" t="s">
        <v>7</v>
      </c>
      <c r="J20">
        <v>0.27587265500000002</v>
      </c>
      <c r="K20">
        <f t="shared" si="0"/>
        <v>45340.285915615663</v>
      </c>
      <c r="M20" s="1">
        <v>12508.14644</v>
      </c>
      <c r="N20">
        <f t="shared" si="2"/>
        <v>1.0000001108077972</v>
      </c>
      <c r="O20">
        <f t="shared" si="1"/>
        <v>0.27587268556884126</v>
      </c>
      <c r="P20" s="3">
        <v>5.6091006213883299E-2</v>
      </c>
      <c r="Q20" t="s">
        <v>106</v>
      </c>
    </row>
    <row r="21" spans="1:17" x14ac:dyDescent="0.25">
      <c r="A21" t="s">
        <v>0</v>
      </c>
      <c r="B21" s="2">
        <v>0</v>
      </c>
      <c r="C21" t="s">
        <v>2</v>
      </c>
      <c r="D21" t="s">
        <v>25</v>
      </c>
      <c r="E21" t="s">
        <v>4</v>
      </c>
      <c r="F21" t="s">
        <v>5</v>
      </c>
      <c r="G21" t="s">
        <v>6</v>
      </c>
      <c r="H21">
        <v>2343.3369710000002</v>
      </c>
      <c r="I21" t="s">
        <v>7</v>
      </c>
      <c r="J21">
        <v>5.7970116650000003</v>
      </c>
      <c r="K21">
        <f t="shared" si="0"/>
        <v>404.2318881550845</v>
      </c>
      <c r="M21" s="1">
        <v>2343.3339999999998</v>
      </c>
      <c r="N21">
        <f t="shared" si="2"/>
        <v>0.99999873214990542</v>
      </c>
      <c r="O21">
        <f t="shared" si="1"/>
        <v>5.7970043152582118</v>
      </c>
      <c r="P21" s="3">
        <v>0.22081572001479899</v>
      </c>
      <c r="Q21" t="s">
        <v>111</v>
      </c>
    </row>
    <row r="22" spans="1:17" x14ac:dyDescent="0.25">
      <c r="A22" t="s">
        <v>0</v>
      </c>
      <c r="B22" s="2">
        <v>0</v>
      </c>
      <c r="C22" t="s">
        <v>2</v>
      </c>
      <c r="D22" t="s">
        <v>26</v>
      </c>
      <c r="E22" t="s">
        <v>4</v>
      </c>
      <c r="F22" t="s">
        <v>5</v>
      </c>
      <c r="G22" t="s">
        <v>6</v>
      </c>
      <c r="H22">
        <v>66381.205606999996</v>
      </c>
      <c r="I22" t="s">
        <v>7</v>
      </c>
      <c r="J22">
        <v>0.51232718300000002</v>
      </c>
      <c r="K22">
        <f t="shared" si="0"/>
        <v>129567.99445677665</v>
      </c>
      <c r="M22" s="1">
        <v>66381.201029999997</v>
      </c>
      <c r="N22">
        <f t="shared" si="2"/>
        <v>0.99999993104976093</v>
      </c>
      <c r="O22">
        <f t="shared" si="1"/>
        <v>0.51232714767491827</v>
      </c>
      <c r="P22" s="3">
        <v>6.4518695553899104</v>
      </c>
      <c r="Q22" t="s">
        <v>106</v>
      </c>
    </row>
    <row r="23" spans="1:17" x14ac:dyDescent="0.25">
      <c r="A23" t="s">
        <v>0</v>
      </c>
      <c r="B23" s="2">
        <v>0</v>
      </c>
      <c r="C23" t="s">
        <v>2</v>
      </c>
      <c r="D23" t="s">
        <v>27</v>
      </c>
      <c r="E23" t="s">
        <v>4</v>
      </c>
      <c r="F23" t="s">
        <v>5</v>
      </c>
      <c r="G23" t="s">
        <v>6</v>
      </c>
      <c r="H23">
        <v>3164.9500739999999</v>
      </c>
      <c r="I23" t="s">
        <v>7</v>
      </c>
      <c r="J23">
        <v>1.146308973</v>
      </c>
      <c r="K23">
        <f t="shared" si="0"/>
        <v>2760.9921483184621</v>
      </c>
      <c r="M23" s="1">
        <v>3164.95</v>
      </c>
      <c r="N23">
        <f t="shared" si="2"/>
        <v>0.9999999766189045</v>
      </c>
      <c r="O23">
        <f t="shared" si="1"/>
        <v>1.1463089461980402</v>
      </c>
      <c r="P23" s="3">
        <v>1.17464397247157</v>
      </c>
      <c r="Q23" t="s">
        <v>112</v>
      </c>
    </row>
    <row r="24" spans="1:17" x14ac:dyDescent="0.25">
      <c r="A24" t="s">
        <v>0</v>
      </c>
      <c r="B24" s="2">
        <v>0</v>
      </c>
      <c r="C24" t="s">
        <v>2</v>
      </c>
      <c r="D24" t="s">
        <v>28</v>
      </c>
      <c r="E24" t="s">
        <v>4</v>
      </c>
      <c r="F24" t="s">
        <v>5</v>
      </c>
      <c r="G24" t="s">
        <v>6</v>
      </c>
      <c r="H24">
        <v>4742.7570290000003</v>
      </c>
      <c r="I24" t="s">
        <v>7</v>
      </c>
      <c r="J24">
        <v>9.9291053000000004E-2</v>
      </c>
      <c r="K24">
        <f t="shared" si="0"/>
        <v>47766.207384264526</v>
      </c>
      <c r="M24" s="1">
        <v>4742.7510000000002</v>
      </c>
      <c r="N24">
        <f t="shared" si="2"/>
        <v>0.99999872879846818</v>
      </c>
      <c r="O24">
        <f t="shared" si="1"/>
        <v>9.9290926781061328E-2</v>
      </c>
      <c r="P24" s="3">
        <v>0.15246780615304401</v>
      </c>
      <c r="Q24" t="s">
        <v>105</v>
      </c>
    </row>
    <row r="25" spans="1:17" x14ac:dyDescent="0.25">
      <c r="A25" t="s">
        <v>0</v>
      </c>
      <c r="B25" s="2">
        <v>0</v>
      </c>
      <c r="C25" t="s">
        <v>2</v>
      </c>
      <c r="D25" t="s">
        <v>29</v>
      </c>
      <c r="E25" t="s">
        <v>4</v>
      </c>
      <c r="F25" t="s">
        <v>5</v>
      </c>
      <c r="G25" t="s">
        <v>6</v>
      </c>
      <c r="H25">
        <v>312490.60912500002</v>
      </c>
      <c r="I25" t="s">
        <v>7</v>
      </c>
      <c r="J25">
        <v>1.097559435</v>
      </c>
      <c r="K25">
        <f t="shared" si="0"/>
        <v>284714.06573531032</v>
      </c>
      <c r="M25" s="1">
        <v>312490.47648000001</v>
      </c>
      <c r="N25">
        <f t="shared" si="2"/>
        <v>0.99999957552324414</v>
      </c>
      <c r="O25">
        <f t="shared" si="1"/>
        <v>1.0975589691115315</v>
      </c>
      <c r="P25" s="3">
        <v>0.77377067155373003</v>
      </c>
      <c r="Q25" t="s">
        <v>106</v>
      </c>
    </row>
    <row r="26" spans="1:17" x14ac:dyDescent="0.25">
      <c r="A26" t="s">
        <v>0</v>
      </c>
      <c r="B26" s="2">
        <v>0</v>
      </c>
      <c r="C26" t="s">
        <v>2</v>
      </c>
      <c r="D26" t="s">
        <v>30</v>
      </c>
      <c r="E26" t="s">
        <v>4</v>
      </c>
      <c r="F26" t="s">
        <v>5</v>
      </c>
      <c r="G26" t="s">
        <v>6</v>
      </c>
      <c r="H26">
        <v>124595.37625</v>
      </c>
      <c r="I26" t="s">
        <v>7</v>
      </c>
      <c r="J26">
        <v>1.1877437</v>
      </c>
      <c r="K26">
        <f t="shared" si="0"/>
        <v>104900.8942333266</v>
      </c>
      <c r="M26" s="1">
        <v>124595.38234</v>
      </c>
      <c r="N26">
        <f t="shared" si="2"/>
        <v>1.0000000488782184</v>
      </c>
      <c r="O26">
        <f t="shared" si="1"/>
        <v>1.1877437580547958</v>
      </c>
      <c r="P26" s="3">
        <v>1.2919240631484801</v>
      </c>
      <c r="Q26" t="s">
        <v>106</v>
      </c>
    </row>
    <row r="27" spans="1:17" x14ac:dyDescent="0.25">
      <c r="A27" t="s">
        <v>0</v>
      </c>
      <c r="B27" s="2">
        <v>0</v>
      </c>
      <c r="C27" t="s">
        <v>2</v>
      </c>
      <c r="D27" t="s">
        <v>31</v>
      </c>
      <c r="E27" t="s">
        <v>4</v>
      </c>
      <c r="F27" t="s">
        <v>5</v>
      </c>
      <c r="G27" t="s">
        <v>6</v>
      </c>
      <c r="H27">
        <v>639.05083200000001</v>
      </c>
      <c r="I27" t="s">
        <v>7</v>
      </c>
      <c r="J27">
        <v>1.064130888</v>
      </c>
      <c r="K27">
        <f t="shared" si="0"/>
        <v>600.53780902937194</v>
      </c>
      <c r="M27" s="1">
        <v>639.21481000000006</v>
      </c>
      <c r="N27">
        <f t="shared" si="2"/>
        <v>1.0002565961763743</v>
      </c>
      <c r="O27">
        <f t="shared" si="1"/>
        <v>1.0644039399170226</v>
      </c>
      <c r="P27" s="3">
        <v>1.25432177212801E-3</v>
      </c>
      <c r="Q27" t="s">
        <v>106</v>
      </c>
    </row>
    <row r="28" spans="1:17" x14ac:dyDescent="0.25">
      <c r="A28" t="s">
        <v>0</v>
      </c>
      <c r="B28" s="2">
        <v>0</v>
      </c>
      <c r="C28" t="s">
        <v>2</v>
      </c>
      <c r="D28" t="s">
        <v>32</v>
      </c>
      <c r="E28" t="s">
        <v>4</v>
      </c>
      <c r="F28" t="s">
        <v>5</v>
      </c>
      <c r="G28" t="s">
        <v>6</v>
      </c>
      <c r="H28">
        <v>247495.66666799999</v>
      </c>
      <c r="I28" t="s">
        <v>7</v>
      </c>
      <c r="J28">
        <v>8.8265355000000004E-2</v>
      </c>
      <c r="K28">
        <f t="shared" si="0"/>
        <v>2803995.5956445197</v>
      </c>
      <c r="M28" s="1">
        <v>247495.45460999999</v>
      </c>
      <c r="N28">
        <f t="shared" si="2"/>
        <v>0.9999991431849985</v>
      </c>
      <c r="O28">
        <f t="shared" si="1"/>
        <v>8.8265279372919725E-2</v>
      </c>
      <c r="P28" s="3">
        <v>3.0863973555300801E-2</v>
      </c>
      <c r="Q28" t="s">
        <v>106</v>
      </c>
    </row>
    <row r="29" spans="1:17" x14ac:dyDescent="0.25">
      <c r="A29" t="s">
        <v>0</v>
      </c>
      <c r="B29" s="2">
        <v>0</v>
      </c>
      <c r="C29" t="s">
        <v>2</v>
      </c>
      <c r="D29" t="s">
        <v>33</v>
      </c>
      <c r="E29" t="s">
        <v>4</v>
      </c>
      <c r="F29" t="s">
        <v>5</v>
      </c>
      <c r="G29" t="s">
        <v>6</v>
      </c>
      <c r="H29">
        <v>68850.754119000005</v>
      </c>
      <c r="I29" t="s">
        <v>7</v>
      </c>
      <c r="J29">
        <v>0.48138998700000002</v>
      </c>
      <c r="K29">
        <f t="shared" si="0"/>
        <v>143024.89868573024</v>
      </c>
      <c r="M29" s="1">
        <v>68851.370939999993</v>
      </c>
      <c r="N29">
        <f t="shared" si="2"/>
        <v>1.0000089588125487</v>
      </c>
      <c r="O29">
        <f t="shared" si="1"/>
        <v>0.4813942996826564</v>
      </c>
      <c r="P29" s="3">
        <v>4.8406433660083403E-2</v>
      </c>
      <c r="Q29" t="s">
        <v>106</v>
      </c>
    </row>
    <row r="30" spans="1:17" x14ac:dyDescent="0.25">
      <c r="A30" t="s">
        <v>0</v>
      </c>
      <c r="B30" s="2">
        <v>0</v>
      </c>
      <c r="C30" t="s">
        <v>2</v>
      </c>
      <c r="D30" t="s">
        <v>34</v>
      </c>
      <c r="E30" t="s">
        <v>4</v>
      </c>
      <c r="F30" t="s">
        <v>5</v>
      </c>
      <c r="G30" t="s">
        <v>6</v>
      </c>
      <c r="H30">
        <v>858.564886</v>
      </c>
      <c r="I30" t="s">
        <v>7</v>
      </c>
      <c r="J30">
        <v>0.39247947399999999</v>
      </c>
      <c r="K30">
        <f t="shared" si="0"/>
        <v>2187.5408597800965</v>
      </c>
      <c r="M30" s="1">
        <v>858.70898</v>
      </c>
      <c r="N30">
        <f t="shared" si="2"/>
        <v>1.0001678312290074</v>
      </c>
      <c r="O30">
        <f t="shared" si="1"/>
        <v>0.39254534431248161</v>
      </c>
      <c r="P30" s="3">
        <v>5.0408458720254605E-4</v>
      </c>
      <c r="Q30" t="s">
        <v>106</v>
      </c>
    </row>
    <row r="31" spans="1:17" x14ac:dyDescent="0.25">
      <c r="A31" t="s">
        <v>0</v>
      </c>
      <c r="B31" s="2">
        <v>0</v>
      </c>
      <c r="C31" t="s">
        <v>2</v>
      </c>
      <c r="D31" t="s">
        <v>35</v>
      </c>
      <c r="E31" t="s">
        <v>4</v>
      </c>
      <c r="F31" t="s">
        <v>5</v>
      </c>
      <c r="G31" t="s">
        <v>6</v>
      </c>
      <c r="H31">
        <v>8099.3555390000001</v>
      </c>
      <c r="I31" t="s">
        <v>7</v>
      </c>
      <c r="J31">
        <v>0.98030835900000002</v>
      </c>
      <c r="K31">
        <f t="shared" si="0"/>
        <v>8262.0488386552661</v>
      </c>
      <c r="M31" s="1">
        <v>8099.2672199999997</v>
      </c>
      <c r="N31">
        <f t="shared" si="2"/>
        <v>0.99998909555216153</v>
      </c>
      <c r="O31">
        <f t="shared" si="1"/>
        <v>0.98029766927863371</v>
      </c>
      <c r="P31" s="3">
        <v>1.10998789611895E-2</v>
      </c>
      <c r="Q31" t="s">
        <v>106</v>
      </c>
    </row>
    <row r="32" spans="1:17" x14ac:dyDescent="0.25">
      <c r="A32" t="s">
        <v>0</v>
      </c>
      <c r="B32" s="2">
        <v>0</v>
      </c>
      <c r="C32" t="s">
        <v>2</v>
      </c>
      <c r="D32" t="s">
        <v>36</v>
      </c>
      <c r="E32" t="s">
        <v>4</v>
      </c>
      <c r="F32" t="s">
        <v>5</v>
      </c>
      <c r="G32" t="s">
        <v>6</v>
      </c>
      <c r="H32">
        <v>466.23652600000003</v>
      </c>
      <c r="I32" t="s">
        <v>7</v>
      </c>
      <c r="J32">
        <v>0.122855461</v>
      </c>
      <c r="K32">
        <f t="shared" si="0"/>
        <v>3795.0004192324836</v>
      </c>
      <c r="M32" s="1">
        <v>466.91953999999998</v>
      </c>
      <c r="N32">
        <f t="shared" si="2"/>
        <v>1.0014649517185188</v>
      </c>
      <c r="O32">
        <f t="shared" si="1"/>
        <v>0.12303543831872137</v>
      </c>
      <c r="P32" s="3">
        <v>7.2105476506412495E-5</v>
      </c>
      <c r="Q32" t="s">
        <v>106</v>
      </c>
    </row>
    <row r="33" spans="1:17" x14ac:dyDescent="0.25">
      <c r="A33" t="s">
        <v>0</v>
      </c>
      <c r="B33" s="2">
        <v>0</v>
      </c>
      <c r="C33" t="s">
        <v>2</v>
      </c>
      <c r="D33" t="s">
        <v>37</v>
      </c>
      <c r="E33" t="s">
        <v>4</v>
      </c>
      <c r="F33" t="s">
        <v>5</v>
      </c>
      <c r="G33" t="s">
        <v>6</v>
      </c>
      <c r="H33">
        <v>204570.51816800001</v>
      </c>
      <c r="I33" t="s">
        <v>7</v>
      </c>
      <c r="J33">
        <v>4.4360195239999998</v>
      </c>
      <c r="K33">
        <f t="shared" si="0"/>
        <v>46115.783995363679</v>
      </c>
      <c r="M33" s="1">
        <v>204570.50472</v>
      </c>
      <c r="N33">
        <f t="shared" si="2"/>
        <v>0.99999993426227718</v>
      </c>
      <c r="O33">
        <f t="shared" si="1"/>
        <v>4.4360192323861787</v>
      </c>
      <c r="P33" s="3">
        <v>1.4120029071776099</v>
      </c>
      <c r="Q33" t="s">
        <v>106</v>
      </c>
    </row>
    <row r="34" spans="1:17" x14ac:dyDescent="0.25">
      <c r="A34" t="s">
        <v>0</v>
      </c>
      <c r="B34" s="2">
        <v>0</v>
      </c>
      <c r="C34" t="s">
        <v>2</v>
      </c>
      <c r="D34" t="s">
        <v>38</v>
      </c>
      <c r="E34" t="s">
        <v>4</v>
      </c>
      <c r="F34" t="s">
        <v>5</v>
      </c>
      <c r="G34" t="s">
        <v>6</v>
      </c>
      <c r="H34">
        <v>68242.916243</v>
      </c>
      <c r="I34" t="s">
        <v>7</v>
      </c>
      <c r="J34">
        <v>0.456684808</v>
      </c>
      <c r="K34">
        <f t="shared" si="0"/>
        <v>149431.10663536677</v>
      </c>
      <c r="M34" s="1">
        <v>68242.971520000006</v>
      </c>
      <c r="N34">
        <f t="shared" si="2"/>
        <v>1.0000008100034854</v>
      </c>
      <c r="O34">
        <f t="shared" si="1"/>
        <v>0.45668517791628621</v>
      </c>
      <c r="P34" s="3">
        <v>3.7380030277684197E-2</v>
      </c>
      <c r="Q34" t="s">
        <v>106</v>
      </c>
    </row>
    <row r="35" spans="1:17" x14ac:dyDescent="0.25">
      <c r="A35" t="s">
        <v>0</v>
      </c>
      <c r="B35" s="2">
        <v>0</v>
      </c>
      <c r="C35" t="s">
        <v>2</v>
      </c>
      <c r="D35" t="s">
        <v>39</v>
      </c>
      <c r="E35" t="s">
        <v>4</v>
      </c>
      <c r="F35" t="s">
        <v>5</v>
      </c>
      <c r="G35" t="s">
        <v>6</v>
      </c>
      <c r="H35">
        <v>26.482011</v>
      </c>
      <c r="I35" t="s">
        <v>7</v>
      </c>
      <c r="J35">
        <v>5.0948992999999998E-2</v>
      </c>
      <c r="K35">
        <f t="shared" si="0"/>
        <v>519.77496395267326</v>
      </c>
      <c r="M35" s="1">
        <v>26.160060000000001</v>
      </c>
      <c r="N35">
        <f t="shared" si="2"/>
        <v>0.98784265288614226</v>
      </c>
      <c r="O35">
        <f t="shared" si="1"/>
        <v>5.0329588406997486E-2</v>
      </c>
      <c r="P35" s="3">
        <v>1.9756853178072901E-6</v>
      </c>
      <c r="Q35" t="s">
        <v>113</v>
      </c>
    </row>
    <row r="36" spans="1:17" x14ac:dyDescent="0.25">
      <c r="A36" t="s">
        <v>0</v>
      </c>
      <c r="B36" s="2">
        <v>0</v>
      </c>
      <c r="C36" t="s">
        <v>2</v>
      </c>
      <c r="D36" t="s">
        <v>40</v>
      </c>
      <c r="E36" t="s">
        <v>4</v>
      </c>
      <c r="F36" t="s">
        <v>5</v>
      </c>
      <c r="G36" t="s">
        <v>6</v>
      </c>
      <c r="H36">
        <v>444.91299600000002</v>
      </c>
      <c r="I36" t="s">
        <v>7</v>
      </c>
      <c r="J36">
        <v>0.386190694</v>
      </c>
      <c r="K36">
        <f t="shared" si="0"/>
        <v>1152.0551968556756</v>
      </c>
      <c r="M36" s="1">
        <v>444.32128</v>
      </c>
      <c r="N36">
        <f t="shared" si="2"/>
        <v>0.99867004109720359</v>
      </c>
      <c r="O36">
        <f t="shared" si="1"/>
        <v>0.38567707624833764</v>
      </c>
      <c r="P36" s="3">
        <v>3.0858904275920602E-4</v>
      </c>
      <c r="Q36" t="s">
        <v>106</v>
      </c>
    </row>
    <row r="37" spans="1:17" x14ac:dyDescent="0.25">
      <c r="A37" t="s">
        <v>0</v>
      </c>
      <c r="B37" s="2">
        <v>0</v>
      </c>
      <c r="C37" t="s">
        <v>2</v>
      </c>
      <c r="D37" t="s">
        <v>41</v>
      </c>
      <c r="E37" t="s">
        <v>4</v>
      </c>
      <c r="F37" t="s">
        <v>5</v>
      </c>
      <c r="G37" t="s">
        <v>6</v>
      </c>
      <c r="H37">
        <v>2039.6676359999999</v>
      </c>
      <c r="I37" t="s">
        <v>7</v>
      </c>
      <c r="J37">
        <v>0.11737555199999999</v>
      </c>
      <c r="K37">
        <f t="shared" si="0"/>
        <v>17377.278327943455</v>
      </c>
      <c r="M37" s="1">
        <v>2041.1949999999999</v>
      </c>
      <c r="N37">
        <f t="shared" si="2"/>
        <v>1.0007488298451386</v>
      </c>
      <c r="O37">
        <f t="shared" si="1"/>
        <v>0.1174634463164272</v>
      </c>
      <c r="P37" s="3">
        <v>4.3732723867470402E-4</v>
      </c>
      <c r="Q37" t="s">
        <v>114</v>
      </c>
    </row>
    <row r="38" spans="1:17" x14ac:dyDescent="0.25">
      <c r="A38" t="s">
        <v>0</v>
      </c>
      <c r="B38" s="2">
        <v>0</v>
      </c>
      <c r="C38" t="s">
        <v>2</v>
      </c>
      <c r="D38" t="s">
        <v>42</v>
      </c>
      <c r="E38" t="s">
        <v>4</v>
      </c>
      <c r="F38" t="s">
        <v>5</v>
      </c>
      <c r="G38" t="s">
        <v>6</v>
      </c>
      <c r="H38">
        <v>386.006303</v>
      </c>
      <c r="I38" t="s">
        <v>7</v>
      </c>
      <c r="J38">
        <v>0.60896293599999995</v>
      </c>
      <c r="K38">
        <f t="shared" si="0"/>
        <v>633.8748718197852</v>
      </c>
      <c r="M38" s="1">
        <v>385.52397999999999</v>
      </c>
      <c r="N38">
        <f t="shared" si="2"/>
        <v>0.99875047895267133</v>
      </c>
      <c r="O38">
        <f t="shared" si="1"/>
        <v>0.60820202399442491</v>
      </c>
      <c r="P38" s="3">
        <v>2.7965013446425299E-4</v>
      </c>
      <c r="Q38" t="s">
        <v>106</v>
      </c>
    </row>
    <row r="39" spans="1:17" x14ac:dyDescent="0.25">
      <c r="A39" t="s">
        <v>0</v>
      </c>
      <c r="B39" s="2">
        <v>0</v>
      </c>
      <c r="C39" t="s">
        <v>2</v>
      </c>
      <c r="D39" t="s">
        <v>43</v>
      </c>
      <c r="E39" t="s">
        <v>4</v>
      </c>
      <c r="F39" t="s">
        <v>5</v>
      </c>
      <c r="G39" t="s">
        <v>6</v>
      </c>
      <c r="H39">
        <v>6193.5911349999997</v>
      </c>
      <c r="I39" t="s">
        <v>7</v>
      </c>
      <c r="J39">
        <v>0.668555597</v>
      </c>
      <c r="K39">
        <f t="shared" si="0"/>
        <v>9264.137736326511</v>
      </c>
      <c r="M39" s="1">
        <v>6193.6677499999996</v>
      </c>
      <c r="N39">
        <f t="shared" si="2"/>
        <v>1.0000123700448302</v>
      </c>
      <c r="O39">
        <f t="shared" si="1"/>
        <v>0.66856386706270643</v>
      </c>
      <c r="P39" s="3">
        <v>3.9290486019912096E-3</v>
      </c>
      <c r="Q39" t="s">
        <v>106</v>
      </c>
    </row>
    <row r="40" spans="1:17" x14ac:dyDescent="0.25">
      <c r="A40" t="s">
        <v>0</v>
      </c>
      <c r="B40" s="2">
        <v>0</v>
      </c>
      <c r="C40" t="s">
        <v>2</v>
      </c>
      <c r="D40" t="s">
        <v>44</v>
      </c>
      <c r="E40" t="s">
        <v>4</v>
      </c>
      <c r="F40" t="s">
        <v>5</v>
      </c>
      <c r="G40" t="s">
        <v>6</v>
      </c>
      <c r="H40">
        <v>639.99042999999995</v>
      </c>
      <c r="I40" t="s">
        <v>7</v>
      </c>
      <c r="J40">
        <v>0.137660538</v>
      </c>
      <c r="K40">
        <f t="shared" si="0"/>
        <v>4649.0478629394865</v>
      </c>
      <c r="M40" s="1">
        <v>638.52646000000004</v>
      </c>
      <c r="N40">
        <f t="shared" si="2"/>
        <v>0.99771251266991612</v>
      </c>
      <c r="O40">
        <f t="shared" si="1"/>
        <v>0.13734564126347246</v>
      </c>
      <c r="P40" s="3">
        <v>5.1881050683723603E-5</v>
      </c>
      <c r="Q40" t="s">
        <v>106</v>
      </c>
    </row>
    <row r="41" spans="1:17" x14ac:dyDescent="0.25">
      <c r="A41" t="s">
        <v>0</v>
      </c>
      <c r="B41" s="2">
        <v>0</v>
      </c>
      <c r="C41" t="s">
        <v>2</v>
      </c>
      <c r="D41" t="s">
        <v>45</v>
      </c>
      <c r="E41" t="s">
        <v>4</v>
      </c>
      <c r="F41" t="s">
        <v>5</v>
      </c>
      <c r="G41" t="s">
        <v>6</v>
      </c>
      <c r="H41">
        <v>287990.403123</v>
      </c>
      <c r="I41" t="s">
        <v>7</v>
      </c>
      <c r="J41">
        <v>0.84077210499999999</v>
      </c>
      <c r="K41">
        <f t="shared" si="0"/>
        <v>342530.87300392776</v>
      </c>
      <c r="M41" s="1">
        <v>287990.48550000001</v>
      </c>
      <c r="N41">
        <f t="shared" si="2"/>
        <v>1.0000002860407817</v>
      </c>
      <c r="O41">
        <f t="shared" si="1"/>
        <v>0.84077234549511004</v>
      </c>
      <c r="P41" s="3">
        <v>0.69998420022413399</v>
      </c>
      <c r="Q41" t="s">
        <v>106</v>
      </c>
    </row>
    <row r="42" spans="1:17" x14ac:dyDescent="0.25">
      <c r="A42" t="s">
        <v>0</v>
      </c>
      <c r="B42" s="2">
        <v>0</v>
      </c>
      <c r="C42" t="s">
        <v>2</v>
      </c>
      <c r="D42" t="s">
        <v>46</v>
      </c>
      <c r="E42" t="s">
        <v>4</v>
      </c>
      <c r="F42" t="s">
        <v>5</v>
      </c>
      <c r="G42" t="s">
        <v>6</v>
      </c>
      <c r="H42">
        <v>837622.22019300004</v>
      </c>
      <c r="I42" t="s">
        <v>7</v>
      </c>
      <c r="J42">
        <v>1.2126559509999999</v>
      </c>
      <c r="K42">
        <f t="shared" si="0"/>
        <v>690733.60791431938</v>
      </c>
      <c r="M42" s="1">
        <v>837622.32530000003</v>
      </c>
      <c r="N42">
        <f t="shared" si="2"/>
        <v>1.0000001254825832</v>
      </c>
      <c r="O42">
        <f t="shared" si="1"/>
        <v>1.2126561031672012</v>
      </c>
      <c r="P42" s="3">
        <v>1.82989922962258</v>
      </c>
      <c r="Q42" t="s">
        <v>106</v>
      </c>
    </row>
    <row r="43" spans="1:17" x14ac:dyDescent="0.25">
      <c r="A43" t="s">
        <v>0</v>
      </c>
      <c r="B43" s="2">
        <v>0</v>
      </c>
      <c r="C43" t="s">
        <v>2</v>
      </c>
      <c r="D43" t="s">
        <v>47</v>
      </c>
      <c r="E43" t="s">
        <v>4</v>
      </c>
      <c r="F43" t="s">
        <v>5</v>
      </c>
      <c r="G43" t="s">
        <v>6</v>
      </c>
      <c r="H43">
        <v>88958.143876000002</v>
      </c>
      <c r="I43" t="s">
        <v>7</v>
      </c>
      <c r="J43">
        <v>1.188473283</v>
      </c>
      <c r="K43">
        <f t="shared" si="0"/>
        <v>74850.772960960196</v>
      </c>
      <c r="M43" s="1">
        <v>88958.136549999996</v>
      </c>
      <c r="N43">
        <f t="shared" si="2"/>
        <v>0.99999991764666296</v>
      </c>
      <c r="O43">
        <f t="shared" si="1"/>
        <v>1.1884731851252592</v>
      </c>
      <c r="P43" s="3">
        <v>3.6183987020403801</v>
      </c>
      <c r="Q43" t="s">
        <v>106</v>
      </c>
    </row>
    <row r="44" spans="1:17" x14ac:dyDescent="0.25">
      <c r="A44" t="s">
        <v>0</v>
      </c>
      <c r="B44" s="2">
        <v>0</v>
      </c>
      <c r="C44" t="s">
        <v>2</v>
      </c>
      <c r="D44" t="s">
        <v>48</v>
      </c>
      <c r="E44" t="s">
        <v>4</v>
      </c>
      <c r="F44" t="s">
        <v>5</v>
      </c>
      <c r="G44" t="s">
        <v>6</v>
      </c>
      <c r="H44">
        <v>633207.85751899995</v>
      </c>
      <c r="I44" t="s">
        <v>7</v>
      </c>
      <c r="J44">
        <v>0.52835183200000002</v>
      </c>
      <c r="K44">
        <f t="shared" si="0"/>
        <v>1198458.7147584641</v>
      </c>
      <c r="M44" s="1">
        <v>633208.32400000002</v>
      </c>
      <c r="N44">
        <f t="shared" si="2"/>
        <v>1.0000007366949013</v>
      </c>
      <c r="O44">
        <f t="shared" si="1"/>
        <v>0.52835222123410075</v>
      </c>
      <c r="P44" s="3">
        <v>0.15998011785636501</v>
      </c>
      <c r="Q44" t="s">
        <v>106</v>
      </c>
    </row>
    <row r="45" spans="1:17" x14ac:dyDescent="0.25">
      <c r="A45" t="s">
        <v>0</v>
      </c>
      <c r="B45" s="2">
        <v>0</v>
      </c>
      <c r="C45" t="s">
        <v>2</v>
      </c>
      <c r="D45" t="s">
        <v>49</v>
      </c>
      <c r="E45" t="s">
        <v>4</v>
      </c>
      <c r="F45" t="s">
        <v>5</v>
      </c>
      <c r="G45" t="s">
        <v>6</v>
      </c>
      <c r="H45">
        <v>17226.448445000002</v>
      </c>
      <c r="I45" t="s">
        <v>7</v>
      </c>
      <c r="J45">
        <v>1.0427182509999999</v>
      </c>
      <c r="K45">
        <f t="shared" si="0"/>
        <v>16520.712501655449</v>
      </c>
      <c r="M45" s="1">
        <v>17226.46154</v>
      </c>
      <c r="N45">
        <f t="shared" si="2"/>
        <v>1.0000007601682983</v>
      </c>
      <c r="O45">
        <f t="shared" si="1"/>
        <v>1.0427190436413583</v>
      </c>
      <c r="P45" s="3">
        <v>0.38552929306778599</v>
      </c>
      <c r="Q45" t="s">
        <v>106</v>
      </c>
    </row>
    <row r="46" spans="1:17" x14ac:dyDescent="0.25">
      <c r="A46" t="s">
        <v>0</v>
      </c>
      <c r="B46" s="2">
        <v>0</v>
      </c>
      <c r="C46" t="s">
        <v>2</v>
      </c>
      <c r="D46" t="s">
        <v>50</v>
      </c>
      <c r="E46" t="s">
        <v>4</v>
      </c>
      <c r="F46" t="s">
        <v>5</v>
      </c>
      <c r="G46" t="s">
        <v>6</v>
      </c>
      <c r="H46">
        <v>3484.778041</v>
      </c>
      <c r="I46" t="s">
        <v>7</v>
      </c>
      <c r="J46">
        <v>0.211229262</v>
      </c>
      <c r="K46">
        <f t="shared" si="0"/>
        <v>16497.610264812647</v>
      </c>
      <c r="M46" s="1">
        <v>3484.8640300000002</v>
      </c>
      <c r="N46">
        <f t="shared" si="2"/>
        <v>1.0000246756031486</v>
      </c>
      <c r="O46">
        <f t="shared" si="1"/>
        <v>0.21123447420944244</v>
      </c>
      <c r="P46" s="3">
        <v>1.81714483786755E-2</v>
      </c>
      <c r="Q46" t="s">
        <v>106</v>
      </c>
    </row>
    <row r="47" spans="1:17" x14ac:dyDescent="0.25">
      <c r="A47" t="s">
        <v>0</v>
      </c>
      <c r="B47" s="2">
        <v>0</v>
      </c>
      <c r="C47" t="s">
        <v>2</v>
      </c>
      <c r="D47" t="s">
        <v>51</v>
      </c>
      <c r="E47" t="s">
        <v>4</v>
      </c>
      <c r="F47" t="s">
        <v>5</v>
      </c>
      <c r="G47" t="s">
        <v>6</v>
      </c>
      <c r="H47">
        <v>1253.3514560000001</v>
      </c>
      <c r="I47" t="s">
        <v>7</v>
      </c>
      <c r="J47">
        <v>1.0563926E-2</v>
      </c>
      <c r="K47">
        <f t="shared" si="0"/>
        <v>118644.47516955345</v>
      </c>
      <c r="M47" s="1">
        <v>1253.7247</v>
      </c>
      <c r="N47">
        <f t="shared" si="2"/>
        <v>1.0002977967578153</v>
      </c>
      <c r="O47">
        <f t="shared" si="1"/>
        <v>1.0567071902912601E-2</v>
      </c>
      <c r="P47" s="3">
        <v>5.1515336524492097E-4</v>
      </c>
      <c r="Q47" t="s">
        <v>106</v>
      </c>
    </row>
    <row r="48" spans="1:17" x14ac:dyDescent="0.25">
      <c r="A48" t="s">
        <v>0</v>
      </c>
      <c r="B48" s="2">
        <v>0</v>
      </c>
      <c r="C48" t="s">
        <v>2</v>
      </c>
      <c r="D48" t="s">
        <v>52</v>
      </c>
      <c r="E48" t="s">
        <v>4</v>
      </c>
      <c r="F48" t="s">
        <v>5</v>
      </c>
      <c r="G48" t="s">
        <v>6</v>
      </c>
      <c r="H48">
        <v>2873.3981699999999</v>
      </c>
      <c r="I48" t="s">
        <v>7</v>
      </c>
      <c r="J48">
        <v>0.18750791</v>
      </c>
      <c r="K48">
        <f t="shared" si="0"/>
        <v>15324.143765455014</v>
      </c>
      <c r="M48" s="1">
        <v>2873.4</v>
      </c>
      <c r="N48">
        <f t="shared" si="2"/>
        <v>1.0000006368765801</v>
      </c>
      <c r="O48">
        <f t="shared" si="1"/>
        <v>0.18750802941939648</v>
      </c>
      <c r="P48" s="3">
        <v>0.72755746338529803</v>
      </c>
      <c r="Q48" t="s">
        <v>115</v>
      </c>
    </row>
    <row r="49" spans="1:17" x14ac:dyDescent="0.25">
      <c r="A49" t="s">
        <v>0</v>
      </c>
      <c r="B49" s="2">
        <v>0</v>
      </c>
      <c r="C49" t="s">
        <v>2</v>
      </c>
      <c r="D49" t="s">
        <v>53</v>
      </c>
      <c r="E49" t="s">
        <v>4</v>
      </c>
      <c r="F49" t="s">
        <v>5</v>
      </c>
      <c r="G49" t="s">
        <v>6</v>
      </c>
      <c r="H49">
        <v>1436.700685</v>
      </c>
      <c r="I49" t="s">
        <v>7</v>
      </c>
      <c r="J49">
        <v>0.16561389200000001</v>
      </c>
      <c r="K49">
        <f t="shared" si="0"/>
        <v>8675.0010379564046</v>
      </c>
      <c r="M49" s="1">
        <v>1436.7</v>
      </c>
      <c r="N49">
        <f t="shared" si="2"/>
        <v>0.99999952321314589</v>
      </c>
      <c r="O49">
        <f t="shared" si="1"/>
        <v>0.16561381303747344</v>
      </c>
      <c r="P49" s="3">
        <v>0.23220788944999399</v>
      </c>
      <c r="Q49" t="s">
        <v>104</v>
      </c>
    </row>
    <row r="50" spans="1:17" x14ac:dyDescent="0.25">
      <c r="A50" t="s">
        <v>0</v>
      </c>
      <c r="B50" s="2">
        <v>0</v>
      </c>
      <c r="C50" t="s">
        <v>2</v>
      </c>
      <c r="D50" t="s">
        <v>54</v>
      </c>
      <c r="E50" t="s">
        <v>4</v>
      </c>
      <c r="F50" t="s">
        <v>5</v>
      </c>
      <c r="G50" t="s">
        <v>6</v>
      </c>
      <c r="H50">
        <v>3114.6947620000001</v>
      </c>
      <c r="I50" t="s">
        <v>7</v>
      </c>
      <c r="J50">
        <v>5.6598048999999997E-2</v>
      </c>
      <c r="K50">
        <f t="shared" si="0"/>
        <v>55031.839737090588</v>
      </c>
      <c r="M50" s="1">
        <v>3114.6878999999999</v>
      </c>
      <c r="N50">
        <f t="shared" si="2"/>
        <v>0.99999779689487267</v>
      </c>
      <c r="O50">
        <f t="shared" si="1"/>
        <v>5.6597924308548049E-2</v>
      </c>
      <c r="P50" s="3">
        <v>0.16853962873351999</v>
      </c>
      <c r="Q50" t="s">
        <v>106</v>
      </c>
    </row>
    <row r="51" spans="1:17" x14ac:dyDescent="0.25">
      <c r="A51" t="s">
        <v>0</v>
      </c>
      <c r="B51" s="2">
        <v>0</v>
      </c>
      <c r="C51" t="s">
        <v>2</v>
      </c>
      <c r="D51" t="s">
        <v>55</v>
      </c>
      <c r="E51" t="s">
        <v>4</v>
      </c>
      <c r="F51" t="s">
        <v>5</v>
      </c>
      <c r="G51" t="s">
        <v>6</v>
      </c>
      <c r="H51">
        <v>128679.608072</v>
      </c>
      <c r="I51" t="s">
        <v>7</v>
      </c>
      <c r="J51">
        <v>0.30168873299999999</v>
      </c>
      <c r="K51">
        <f t="shared" si="0"/>
        <v>426531.03678220563</v>
      </c>
      <c r="M51" s="1">
        <v>128678.71575</v>
      </c>
      <c r="N51">
        <f t="shared" si="2"/>
        <v>0.99999306555239509</v>
      </c>
      <c r="O51">
        <f t="shared" si="1"/>
        <v>0.30168664095528797</v>
      </c>
      <c r="P51" s="3">
        <v>4.7366671536159297E-2</v>
      </c>
      <c r="Q51" t="s">
        <v>106</v>
      </c>
    </row>
    <row r="52" spans="1:17" x14ac:dyDescent="0.25">
      <c r="A52" t="s">
        <v>0</v>
      </c>
      <c r="B52" s="2">
        <v>0</v>
      </c>
      <c r="C52" t="s">
        <v>2</v>
      </c>
      <c r="D52" t="s">
        <v>56</v>
      </c>
      <c r="E52" t="s">
        <v>4</v>
      </c>
      <c r="F52" t="s">
        <v>5</v>
      </c>
      <c r="G52" t="s">
        <v>6</v>
      </c>
      <c r="H52">
        <v>130790.640315</v>
      </c>
      <c r="I52" t="s">
        <v>7</v>
      </c>
      <c r="J52">
        <v>0.85720909599999995</v>
      </c>
      <c r="K52">
        <f t="shared" si="0"/>
        <v>152577.28939801172</v>
      </c>
      <c r="M52" s="1">
        <v>130790.82432</v>
      </c>
      <c r="N52">
        <f t="shared" si="2"/>
        <v>1.0000014068667264</v>
      </c>
      <c r="O52">
        <f t="shared" si="1"/>
        <v>0.85721030197895476</v>
      </c>
      <c r="P52" s="3">
        <v>0.24134333953753501</v>
      </c>
      <c r="Q52" t="s">
        <v>106</v>
      </c>
    </row>
    <row r="53" spans="1:17" x14ac:dyDescent="0.25">
      <c r="A53" t="s">
        <v>0</v>
      </c>
      <c r="B53" s="2">
        <v>0</v>
      </c>
      <c r="C53" t="s">
        <v>2</v>
      </c>
      <c r="D53" t="s">
        <v>57</v>
      </c>
      <c r="E53" t="s">
        <v>4</v>
      </c>
      <c r="F53" t="s">
        <v>5</v>
      </c>
      <c r="G53" t="s">
        <v>6</v>
      </c>
      <c r="H53">
        <v>181996.79599499999</v>
      </c>
      <c r="I53" t="s">
        <v>7</v>
      </c>
      <c r="J53">
        <v>0.16826601399999999</v>
      </c>
      <c r="K53">
        <f t="shared" si="0"/>
        <v>1081601.6358181515</v>
      </c>
      <c r="M53" s="1">
        <v>181995.72683</v>
      </c>
      <c r="N53">
        <f t="shared" si="2"/>
        <v>0.99999412536361343</v>
      </c>
      <c r="O53">
        <f t="shared" si="1"/>
        <v>0.16826502549835154</v>
      </c>
      <c r="P53" s="3">
        <v>5.0137705457455099E-2</v>
      </c>
      <c r="Q53" t="s">
        <v>106</v>
      </c>
    </row>
    <row r="54" spans="1:17" x14ac:dyDescent="0.25">
      <c r="A54" t="s">
        <v>0</v>
      </c>
      <c r="B54" s="2">
        <v>0</v>
      </c>
      <c r="C54" t="s">
        <v>2</v>
      </c>
      <c r="D54" t="s">
        <v>58</v>
      </c>
      <c r="E54" t="s">
        <v>4</v>
      </c>
      <c r="F54" t="s">
        <v>5</v>
      </c>
      <c r="G54" t="s">
        <v>6</v>
      </c>
      <c r="H54">
        <v>1808.500084</v>
      </c>
      <c r="I54" t="s">
        <v>7</v>
      </c>
      <c r="J54">
        <v>16.197678700000001</v>
      </c>
      <c r="K54">
        <f t="shared" si="0"/>
        <v>111.65180625542349</v>
      </c>
      <c r="M54" s="1">
        <v>1808.5</v>
      </c>
      <c r="N54">
        <f t="shared" si="2"/>
        <v>0.99999995355267013</v>
      </c>
      <c r="O54">
        <f t="shared" si="1"/>
        <v>16.197677947661074</v>
      </c>
      <c r="P54" s="3">
        <v>2.1728118996290502</v>
      </c>
      <c r="Q54" t="s">
        <v>116</v>
      </c>
    </row>
    <row r="55" spans="1:17" x14ac:dyDescent="0.25">
      <c r="A55" t="s">
        <v>0</v>
      </c>
      <c r="B55" s="2">
        <v>0</v>
      </c>
      <c r="C55" t="s">
        <v>2</v>
      </c>
      <c r="D55" t="s">
        <v>59</v>
      </c>
      <c r="E55" t="s">
        <v>4</v>
      </c>
      <c r="F55" t="s">
        <v>5</v>
      </c>
      <c r="G55" t="s">
        <v>6</v>
      </c>
      <c r="H55">
        <v>7660.8048220000001</v>
      </c>
      <c r="I55" t="s">
        <v>7</v>
      </c>
      <c r="J55">
        <v>0.32023747899999999</v>
      </c>
      <c r="K55">
        <f t="shared" si="0"/>
        <v>23922.261834942812</v>
      </c>
      <c r="M55" s="1">
        <v>7660.8</v>
      </c>
      <c r="N55">
        <f t="shared" si="2"/>
        <v>0.99999937056221744</v>
      </c>
      <c r="O55">
        <f t="shared" si="1"/>
        <v>0.32023727743043129</v>
      </c>
      <c r="P55" s="3">
        <v>0.43416572672338399</v>
      </c>
      <c r="Q55" t="s">
        <v>104</v>
      </c>
    </row>
    <row r="56" spans="1:17" x14ac:dyDescent="0.25">
      <c r="A56" t="s">
        <v>0</v>
      </c>
      <c r="B56" s="2">
        <v>0</v>
      </c>
      <c r="C56" t="s">
        <v>2</v>
      </c>
      <c r="D56" t="s">
        <v>60</v>
      </c>
      <c r="E56" t="s">
        <v>4</v>
      </c>
      <c r="F56" t="s">
        <v>5</v>
      </c>
      <c r="G56" t="s">
        <v>6</v>
      </c>
      <c r="H56">
        <v>803.20054900000002</v>
      </c>
      <c r="I56" t="s">
        <v>7</v>
      </c>
      <c r="J56">
        <v>7.8883270000000005E-2</v>
      </c>
      <c r="K56">
        <f t="shared" si="0"/>
        <v>10182.140636411244</v>
      </c>
      <c r="M56" s="1">
        <v>803.2</v>
      </c>
      <c r="N56">
        <f t="shared" si="2"/>
        <v>0.999999316484531</v>
      </c>
      <c r="O56">
        <f t="shared" si="1"/>
        <v>7.8883216082064708E-2</v>
      </c>
      <c r="P56" s="3">
        <v>0.34945576193557698</v>
      </c>
      <c r="Q56" t="s">
        <v>104</v>
      </c>
    </row>
    <row r="57" spans="1:17" x14ac:dyDescent="0.25">
      <c r="A57" t="s">
        <v>0</v>
      </c>
      <c r="B57" s="2">
        <v>0</v>
      </c>
      <c r="C57" t="s">
        <v>2</v>
      </c>
      <c r="D57" t="s">
        <v>61</v>
      </c>
      <c r="E57" t="s">
        <v>4</v>
      </c>
      <c r="F57" t="s">
        <v>5</v>
      </c>
      <c r="G57" t="s">
        <v>6</v>
      </c>
      <c r="H57">
        <v>18046.165148</v>
      </c>
      <c r="I57" t="s">
        <v>7</v>
      </c>
      <c r="J57">
        <v>17.739705870000002</v>
      </c>
      <c r="K57">
        <f t="shared" si="0"/>
        <v>1017.2753302814484</v>
      </c>
      <c r="M57" s="1">
        <v>18046.14</v>
      </c>
      <c r="N57">
        <f t="shared" si="2"/>
        <v>0.99999860646293581</v>
      </c>
      <c r="O57">
        <f t="shared" si="1"/>
        <v>17.739681149062363</v>
      </c>
      <c r="P57" s="3">
        <v>0.18029374875435999</v>
      </c>
      <c r="Q57" t="s">
        <v>117</v>
      </c>
    </row>
    <row r="58" spans="1:17" x14ac:dyDescent="0.25">
      <c r="A58" t="s">
        <v>0</v>
      </c>
      <c r="B58" s="2">
        <v>0</v>
      </c>
      <c r="C58" t="s">
        <v>2</v>
      </c>
      <c r="D58" t="s">
        <v>62</v>
      </c>
      <c r="E58" t="s">
        <v>4</v>
      </c>
      <c r="F58" t="s">
        <v>5</v>
      </c>
      <c r="G58" t="s">
        <v>6</v>
      </c>
      <c r="H58">
        <v>72184.564578999998</v>
      </c>
      <c r="I58" t="s">
        <v>7</v>
      </c>
      <c r="J58">
        <v>19.336296369999999</v>
      </c>
      <c r="K58">
        <f t="shared" si="0"/>
        <v>3733.1122360636427</v>
      </c>
      <c r="M58" s="1">
        <v>72184.56</v>
      </c>
      <c r="N58">
        <f t="shared" si="2"/>
        <v>0.99999993656538588</v>
      </c>
      <c r="O58">
        <f t="shared" si="1"/>
        <v>19.336295143409501</v>
      </c>
      <c r="P58" s="3">
        <v>0.88179594406291595</v>
      </c>
      <c r="Q58" t="s">
        <v>118</v>
      </c>
    </row>
    <row r="59" spans="1:17" x14ac:dyDescent="0.25">
      <c r="A59" t="s">
        <v>0</v>
      </c>
      <c r="B59" s="2">
        <v>0</v>
      </c>
      <c r="C59" t="s">
        <v>2</v>
      </c>
      <c r="D59" t="s">
        <v>63</v>
      </c>
      <c r="E59" t="s">
        <v>4</v>
      </c>
      <c r="F59" t="s">
        <v>5</v>
      </c>
      <c r="G59" t="s">
        <v>6</v>
      </c>
      <c r="H59">
        <v>11998.444073000001</v>
      </c>
      <c r="I59" t="s">
        <v>7</v>
      </c>
      <c r="J59">
        <v>22.805178120000001</v>
      </c>
      <c r="K59">
        <f t="shared" si="0"/>
        <v>526.12805784127772</v>
      </c>
      <c r="M59" s="1">
        <v>11998.44</v>
      </c>
      <c r="N59">
        <f t="shared" si="2"/>
        <v>0.99999966053931866</v>
      </c>
      <c r="O59">
        <f t="shared" si="1"/>
        <v>22.805170378538698</v>
      </c>
      <c r="P59" s="3">
        <v>1.1301026163448</v>
      </c>
      <c r="Q59" t="s">
        <v>119</v>
      </c>
    </row>
    <row r="60" spans="1:17" x14ac:dyDescent="0.25">
      <c r="A60" t="s">
        <v>0</v>
      </c>
      <c r="B60" s="2">
        <v>0</v>
      </c>
      <c r="C60" t="s">
        <v>2</v>
      </c>
      <c r="D60" t="s">
        <v>64</v>
      </c>
      <c r="E60" t="s">
        <v>4</v>
      </c>
      <c r="F60" t="s">
        <v>5</v>
      </c>
      <c r="G60" t="s">
        <v>6</v>
      </c>
      <c r="H60">
        <v>7999.0622240000002</v>
      </c>
      <c r="I60" t="s">
        <v>7</v>
      </c>
      <c r="J60">
        <v>0.383692692</v>
      </c>
      <c r="K60">
        <f t="shared" si="0"/>
        <v>20847.575131819296</v>
      </c>
      <c r="M60" s="1">
        <v>7998.96</v>
      </c>
      <c r="N60">
        <f t="shared" si="2"/>
        <v>0.99998722050196165</v>
      </c>
      <c r="O60">
        <f t="shared" si="1"/>
        <v>0.38368778859999525</v>
      </c>
      <c r="P60" s="3">
        <v>1.2675838006873099E-2</v>
      </c>
      <c r="Q60" t="s">
        <v>116</v>
      </c>
    </row>
    <row r="61" spans="1:17" x14ac:dyDescent="0.25">
      <c r="A61" t="s">
        <v>0</v>
      </c>
      <c r="B61" s="2">
        <v>0</v>
      </c>
      <c r="C61" t="s">
        <v>2</v>
      </c>
      <c r="D61" t="s">
        <v>65</v>
      </c>
      <c r="E61" t="s">
        <v>4</v>
      </c>
      <c r="F61" t="s">
        <v>5</v>
      </c>
      <c r="G61" t="s">
        <v>6</v>
      </c>
      <c r="H61">
        <v>2616.3895320000001</v>
      </c>
      <c r="I61" t="s">
        <v>7</v>
      </c>
      <c r="J61">
        <v>0.44513604200000001</v>
      </c>
      <c r="K61">
        <f t="shared" si="0"/>
        <v>5877.730143451291</v>
      </c>
      <c r="M61" s="1">
        <v>2616.0059999999999</v>
      </c>
      <c r="N61">
        <f t="shared" si="2"/>
        <v>0.99985341173578723</v>
      </c>
      <c r="O61">
        <f t="shared" si="1"/>
        <v>0.44507079028026475</v>
      </c>
      <c r="P61" s="3">
        <v>2.0906934841929399E-3</v>
      </c>
      <c r="Q61" t="s">
        <v>120</v>
      </c>
    </row>
    <row r="62" spans="1:17" x14ac:dyDescent="0.25">
      <c r="A62" t="s">
        <v>0</v>
      </c>
      <c r="B62" s="2">
        <v>0</v>
      </c>
      <c r="C62" t="s">
        <v>2</v>
      </c>
      <c r="D62" t="s">
        <v>66</v>
      </c>
      <c r="E62" t="s">
        <v>4</v>
      </c>
      <c r="F62" t="s">
        <v>5</v>
      </c>
      <c r="G62" t="s">
        <v>6</v>
      </c>
      <c r="H62" s="19">
        <v>37011.849554</v>
      </c>
      <c r="I62" s="19">
        <v>89206.458132</v>
      </c>
      <c r="J62">
        <v>1</v>
      </c>
      <c r="K62">
        <f t="shared" si="0"/>
        <v>37011.849554</v>
      </c>
      <c r="M62" s="1">
        <v>44619.42</v>
      </c>
      <c r="N62">
        <f t="shared" si="2"/>
        <v>1.2055441848400634</v>
      </c>
      <c r="O62" s="1">
        <f t="shared" si="1"/>
        <v>1.2055441848400634</v>
      </c>
      <c r="P62" s="3">
        <v>1</v>
      </c>
      <c r="Q62" t="s">
        <v>119</v>
      </c>
    </row>
    <row r="63" spans="1:17" x14ac:dyDescent="0.25">
      <c r="A63" t="s">
        <v>0</v>
      </c>
      <c r="B63" s="2">
        <v>0</v>
      </c>
      <c r="C63" t="s">
        <v>2</v>
      </c>
      <c r="D63" t="s">
        <v>67</v>
      </c>
      <c r="E63" t="s">
        <v>4</v>
      </c>
      <c r="F63" t="s">
        <v>5</v>
      </c>
      <c r="G63" t="s">
        <v>6</v>
      </c>
      <c r="H63" s="19">
        <v>4309.3681429999997</v>
      </c>
      <c r="I63" s="19">
        <v>59470.972088000002</v>
      </c>
      <c r="J63">
        <v>1</v>
      </c>
      <c r="K63">
        <f t="shared" si="0"/>
        <v>4309.3681429999997</v>
      </c>
      <c r="M63" s="1">
        <v>29746.28</v>
      </c>
      <c r="N63">
        <f t="shared" si="2"/>
        <v>6.9027010487184546</v>
      </c>
      <c r="O63" s="1">
        <f t="shared" si="1"/>
        <v>6.9027010487184546</v>
      </c>
      <c r="P63" s="3">
        <v>1</v>
      </c>
      <c r="Q63" t="s">
        <v>121</v>
      </c>
    </row>
    <row r="64" spans="1:17" x14ac:dyDescent="0.25">
      <c r="A64" t="s">
        <v>0</v>
      </c>
      <c r="B64" s="2">
        <v>0</v>
      </c>
      <c r="C64" t="s">
        <v>2</v>
      </c>
      <c r="D64" t="s">
        <v>68</v>
      </c>
      <c r="E64" t="s">
        <v>4</v>
      </c>
      <c r="F64" t="s">
        <v>5</v>
      </c>
      <c r="G64" t="s">
        <v>6</v>
      </c>
      <c r="H64">
        <v>56361.683889</v>
      </c>
      <c r="I64">
        <v>56361.683889</v>
      </c>
      <c r="J64">
        <v>1</v>
      </c>
      <c r="K64">
        <f t="shared" si="0"/>
        <v>56361.683889</v>
      </c>
      <c r="M64" s="1">
        <v>4656.1183199999996</v>
      </c>
      <c r="N64">
        <f t="shared" si="2"/>
        <v>8.2611412554136357E-2</v>
      </c>
      <c r="O64" s="1">
        <f t="shared" si="1"/>
        <v>8.2611412554136357E-2</v>
      </c>
      <c r="P64" s="3">
        <v>1</v>
      </c>
      <c r="Q64" t="s">
        <v>106</v>
      </c>
    </row>
    <row r="65" spans="1:17" x14ac:dyDescent="0.25">
      <c r="A65" t="s">
        <v>0</v>
      </c>
      <c r="B65" s="2">
        <v>0</v>
      </c>
      <c r="C65" t="s">
        <v>2</v>
      </c>
      <c r="D65" t="s">
        <v>69</v>
      </c>
      <c r="E65" t="s">
        <v>4</v>
      </c>
      <c r="F65" t="s">
        <v>5</v>
      </c>
      <c r="G65" t="s">
        <v>6</v>
      </c>
      <c r="H65" s="19">
        <v>3999999.9999680002</v>
      </c>
      <c r="I65" s="19">
        <v>18111.507552999999</v>
      </c>
      <c r="J65">
        <v>1</v>
      </c>
      <c r="K65">
        <f t="shared" si="0"/>
        <v>3999999.9999680002</v>
      </c>
      <c r="M65" s="1">
        <v>6.5920009999999998</v>
      </c>
      <c r="N65">
        <f t="shared" si="2"/>
        <v>1.6480002500131838E-6</v>
      </c>
      <c r="O65" s="1">
        <f t="shared" si="1"/>
        <v>1.6480002500131838E-6</v>
      </c>
      <c r="P65" s="3">
        <v>1</v>
      </c>
      <c r="Q65" t="s">
        <v>122</v>
      </c>
    </row>
    <row r="66" spans="1:17" x14ac:dyDescent="0.25">
      <c r="A66" t="s">
        <v>0</v>
      </c>
      <c r="B66" s="2">
        <v>0</v>
      </c>
      <c r="C66" t="s">
        <v>2</v>
      </c>
      <c r="D66" t="s">
        <v>70</v>
      </c>
      <c r="E66" t="s">
        <v>4</v>
      </c>
      <c r="F66" t="s">
        <v>5</v>
      </c>
      <c r="G66" t="s">
        <v>6</v>
      </c>
      <c r="H66" s="19">
        <v>999999.99999699998</v>
      </c>
      <c r="I66" s="19">
        <v>18111.507552999999</v>
      </c>
      <c r="J66">
        <v>1</v>
      </c>
      <c r="K66">
        <f t="shared" si="0"/>
        <v>999999.99999699998</v>
      </c>
      <c r="M66" s="1">
        <v>181253.05</v>
      </c>
      <c r="N66">
        <f t="shared" si="2"/>
        <v>0.18125305000054376</v>
      </c>
      <c r="O66" s="1">
        <f t="shared" si="1"/>
        <v>0.18125305000054376</v>
      </c>
      <c r="P66" s="3">
        <v>1</v>
      </c>
      <c r="Q66" t="s">
        <v>123</v>
      </c>
    </row>
    <row r="67" spans="1:17" x14ac:dyDescent="0.25">
      <c r="A67" t="s">
        <v>0</v>
      </c>
      <c r="B67" s="2">
        <v>0</v>
      </c>
      <c r="C67" t="s">
        <v>2</v>
      </c>
      <c r="D67" t="s">
        <v>71</v>
      </c>
      <c r="E67" t="s">
        <v>4</v>
      </c>
      <c r="F67" t="s">
        <v>5</v>
      </c>
      <c r="G67" t="s">
        <v>6</v>
      </c>
      <c r="H67">
        <v>18017.283443</v>
      </c>
      <c r="I67">
        <v>18017.283443</v>
      </c>
      <c r="J67">
        <v>1</v>
      </c>
      <c r="K67">
        <f t="shared" ref="K67:K91" si="3">H67/J67</f>
        <v>18017.283443</v>
      </c>
      <c r="M67" s="1">
        <v>1540650.925</v>
      </c>
      <c r="N67">
        <f t="shared" si="2"/>
        <v>85.509612471494265</v>
      </c>
      <c r="O67" s="1">
        <f t="shared" ref="O67:O91" si="4">M67/K67</f>
        <v>85.509612471494265</v>
      </c>
      <c r="P67" s="3">
        <v>1</v>
      </c>
      <c r="Q67" t="s">
        <v>124</v>
      </c>
    </row>
    <row r="68" spans="1:17" x14ac:dyDescent="0.25">
      <c r="A68" t="s">
        <v>0</v>
      </c>
      <c r="B68" s="2">
        <v>0</v>
      </c>
      <c r="C68" t="s">
        <v>2</v>
      </c>
      <c r="D68" t="s">
        <v>72</v>
      </c>
      <c r="E68" t="s">
        <v>4</v>
      </c>
      <c r="F68" t="s">
        <v>5</v>
      </c>
      <c r="G68" t="s">
        <v>6</v>
      </c>
      <c r="H68">
        <v>50305.658228</v>
      </c>
      <c r="I68">
        <v>50305.658228</v>
      </c>
      <c r="J68">
        <v>1</v>
      </c>
      <c r="K68">
        <f t="shared" si="3"/>
        <v>50305.658228</v>
      </c>
      <c r="M68" s="1">
        <v>5035438.5999999996</v>
      </c>
      <c r="N68">
        <f t="shared" ref="N68:N91" si="5">M68/H68</f>
        <v>100.09686340208322</v>
      </c>
      <c r="O68" s="1">
        <f t="shared" si="4"/>
        <v>100.09686340208322</v>
      </c>
      <c r="P68" s="3">
        <v>1</v>
      </c>
      <c r="Q68" t="s">
        <v>107</v>
      </c>
    </row>
    <row r="69" spans="1:17" x14ac:dyDescent="0.25">
      <c r="A69" t="s">
        <v>0</v>
      </c>
      <c r="B69" s="2">
        <v>0</v>
      </c>
      <c r="C69" t="s">
        <v>2</v>
      </c>
      <c r="D69" t="s">
        <v>73</v>
      </c>
      <c r="E69" t="s">
        <v>4</v>
      </c>
      <c r="F69" t="s">
        <v>5</v>
      </c>
      <c r="G69" t="s">
        <v>6</v>
      </c>
      <c r="H69">
        <v>20548.220792</v>
      </c>
      <c r="I69">
        <v>20548.220792</v>
      </c>
      <c r="J69">
        <v>1</v>
      </c>
      <c r="K69">
        <f t="shared" si="3"/>
        <v>20548.220792</v>
      </c>
      <c r="M69" s="1">
        <v>20570</v>
      </c>
      <c r="N69">
        <f t="shared" si="5"/>
        <v>1.0010599072406541</v>
      </c>
      <c r="O69" s="1">
        <f t="shared" si="4"/>
        <v>1.0010599072406541</v>
      </c>
      <c r="P69" s="3">
        <v>1</v>
      </c>
      <c r="Q69" t="s">
        <v>104</v>
      </c>
    </row>
    <row r="70" spans="1:17" x14ac:dyDescent="0.25">
      <c r="A70" t="s">
        <v>0</v>
      </c>
      <c r="B70" s="2">
        <v>0</v>
      </c>
      <c r="C70" t="s">
        <v>2</v>
      </c>
      <c r="D70" t="s">
        <v>74</v>
      </c>
      <c r="E70" t="s">
        <v>4</v>
      </c>
      <c r="F70" t="s">
        <v>5</v>
      </c>
      <c r="G70" t="s">
        <v>6</v>
      </c>
      <c r="H70" s="19">
        <v>1913.4710809999999</v>
      </c>
      <c r="I70" s="19">
        <v>8411.5164480000003</v>
      </c>
      <c r="J70">
        <v>1</v>
      </c>
      <c r="K70">
        <f t="shared" si="3"/>
        <v>1913.4710809999999</v>
      </c>
      <c r="M70" s="1">
        <v>7.1902939999999997</v>
      </c>
      <c r="N70">
        <f t="shared" si="5"/>
        <v>3.7577228479681426E-3</v>
      </c>
      <c r="O70" s="1">
        <f t="shared" si="4"/>
        <v>3.7577228479681426E-3</v>
      </c>
      <c r="P70" s="3">
        <v>1</v>
      </c>
      <c r="Q70" t="s">
        <v>125</v>
      </c>
    </row>
    <row r="71" spans="1:17" x14ac:dyDescent="0.25">
      <c r="A71" t="s">
        <v>0</v>
      </c>
      <c r="B71" s="2">
        <v>0</v>
      </c>
      <c r="C71" t="s">
        <v>2</v>
      </c>
      <c r="D71" t="s">
        <v>75</v>
      </c>
      <c r="E71" t="s">
        <v>4</v>
      </c>
      <c r="F71" t="s">
        <v>5</v>
      </c>
      <c r="G71" t="s">
        <v>6</v>
      </c>
      <c r="H71">
        <v>803070.14760000003</v>
      </c>
      <c r="I71">
        <v>803070.14760000003</v>
      </c>
      <c r="J71">
        <v>1</v>
      </c>
      <c r="K71">
        <f t="shared" si="3"/>
        <v>803070.14760000003</v>
      </c>
      <c r="M71" s="1">
        <v>723132.18</v>
      </c>
      <c r="N71">
        <f t="shared" si="5"/>
        <v>0.90045954535989536</v>
      </c>
      <c r="O71" s="1">
        <f t="shared" si="4"/>
        <v>0.90045954535989536</v>
      </c>
      <c r="P71" s="3">
        <v>1</v>
      </c>
      <c r="Q71" t="s">
        <v>126</v>
      </c>
    </row>
    <row r="72" spans="1:17" x14ac:dyDescent="0.25">
      <c r="A72" t="s">
        <v>0</v>
      </c>
      <c r="B72" s="2">
        <v>0</v>
      </c>
      <c r="C72" t="s">
        <v>2</v>
      </c>
      <c r="D72" t="s">
        <v>76</v>
      </c>
      <c r="E72" t="s">
        <v>4</v>
      </c>
      <c r="F72" t="s">
        <v>5</v>
      </c>
      <c r="G72" t="s">
        <v>6</v>
      </c>
      <c r="H72" s="19">
        <v>20556.776107000002</v>
      </c>
      <c r="I72" s="19">
        <v>38931.483149</v>
      </c>
      <c r="J72">
        <v>1</v>
      </c>
      <c r="K72">
        <f t="shared" si="3"/>
        <v>20556.776107000002</v>
      </c>
      <c r="M72" s="1">
        <v>1704.171</v>
      </c>
      <c r="N72">
        <f t="shared" si="5"/>
        <v>8.2900693724036578E-2</v>
      </c>
      <c r="O72" s="1">
        <f t="shared" si="4"/>
        <v>8.2900693724036578E-2</v>
      </c>
      <c r="P72" s="3">
        <v>1</v>
      </c>
      <c r="Q72" t="s">
        <v>114</v>
      </c>
    </row>
    <row r="73" spans="1:17" x14ac:dyDescent="0.25">
      <c r="A73" t="s">
        <v>0</v>
      </c>
      <c r="B73" s="2">
        <v>0</v>
      </c>
      <c r="C73" t="s">
        <v>2</v>
      </c>
      <c r="D73" t="s">
        <v>77</v>
      </c>
      <c r="E73" t="s">
        <v>4</v>
      </c>
      <c r="F73" t="s">
        <v>5</v>
      </c>
      <c r="G73" t="s">
        <v>6</v>
      </c>
      <c r="H73" s="19">
        <v>1636.2913659999999</v>
      </c>
      <c r="I73" s="19">
        <v>38931.483149</v>
      </c>
      <c r="J73">
        <v>1</v>
      </c>
      <c r="K73">
        <f t="shared" si="3"/>
        <v>1636.2913659999999</v>
      </c>
      <c r="M73" s="1">
        <v>3018.587</v>
      </c>
      <c r="N73">
        <f t="shared" si="5"/>
        <v>1.8447735303884749</v>
      </c>
      <c r="O73" s="1">
        <f t="shared" si="4"/>
        <v>1.8447735303884749</v>
      </c>
      <c r="P73" s="3">
        <v>1</v>
      </c>
      <c r="Q73" t="s">
        <v>114</v>
      </c>
    </row>
    <row r="74" spans="1:17" x14ac:dyDescent="0.25">
      <c r="A74" t="s">
        <v>0</v>
      </c>
      <c r="B74" s="2">
        <v>0</v>
      </c>
      <c r="C74" t="s">
        <v>2</v>
      </c>
      <c r="D74" t="s">
        <v>78</v>
      </c>
      <c r="E74" t="s">
        <v>4</v>
      </c>
      <c r="F74" t="s">
        <v>5</v>
      </c>
      <c r="G74" t="s">
        <v>6</v>
      </c>
      <c r="H74" s="19">
        <v>531905.52921900002</v>
      </c>
      <c r="I74" s="19">
        <v>1014574.10599</v>
      </c>
      <c r="J74">
        <v>1</v>
      </c>
      <c r="K74">
        <f t="shared" si="3"/>
        <v>531905.52921900002</v>
      </c>
      <c r="M74" s="1">
        <v>88497.144625719302</v>
      </c>
      <c r="N74">
        <f t="shared" si="5"/>
        <v>0.16637756098467368</v>
      </c>
      <c r="O74" s="1">
        <f t="shared" si="4"/>
        <v>0.16637756098467368</v>
      </c>
      <c r="P74" s="3">
        <v>1</v>
      </c>
      <c r="Q74" t="s">
        <v>127</v>
      </c>
    </row>
    <row r="75" spans="1:17" x14ac:dyDescent="0.25">
      <c r="A75" t="s">
        <v>0</v>
      </c>
      <c r="B75" s="2">
        <v>0</v>
      </c>
      <c r="C75" t="s">
        <v>2</v>
      </c>
      <c r="D75" t="s">
        <v>79</v>
      </c>
      <c r="E75" t="s">
        <v>4</v>
      </c>
      <c r="F75" t="s">
        <v>5</v>
      </c>
      <c r="G75" t="s">
        <v>6</v>
      </c>
      <c r="H75">
        <v>37503.620778999997</v>
      </c>
      <c r="I75">
        <v>37503.620778999997</v>
      </c>
      <c r="J75">
        <v>1</v>
      </c>
      <c r="K75">
        <f t="shared" si="3"/>
        <v>37503.620778999997</v>
      </c>
      <c r="M75" s="1">
        <v>375230138.30000001</v>
      </c>
      <c r="N75">
        <f t="shared" si="5"/>
        <v>10005.170980987217</v>
      </c>
      <c r="O75" s="1">
        <f t="shared" si="4"/>
        <v>10005.170980987217</v>
      </c>
      <c r="P75" s="3">
        <v>1</v>
      </c>
      <c r="Q75" t="s">
        <v>107</v>
      </c>
    </row>
    <row r="76" spans="1:17" x14ac:dyDescent="0.25">
      <c r="A76" t="s">
        <v>0</v>
      </c>
      <c r="B76" s="2">
        <v>0</v>
      </c>
      <c r="C76" t="s">
        <v>2</v>
      </c>
      <c r="D76" t="s">
        <v>80</v>
      </c>
      <c r="E76" t="s">
        <v>4</v>
      </c>
      <c r="F76" t="s">
        <v>5</v>
      </c>
      <c r="G76" t="s">
        <v>6</v>
      </c>
      <c r="H76">
        <v>0</v>
      </c>
      <c r="I76">
        <v>0</v>
      </c>
      <c r="J76">
        <v>1</v>
      </c>
      <c r="K76">
        <f t="shared" si="3"/>
        <v>0</v>
      </c>
      <c r="M76" s="1" t="e">
        <f>#N/A</f>
        <v>#N/A</v>
      </c>
      <c r="N76" t="e">
        <f t="shared" si="5"/>
        <v>#N/A</v>
      </c>
      <c r="O76" s="1" t="e">
        <f t="shared" si="4"/>
        <v>#N/A</v>
      </c>
      <c r="P76" s="3">
        <v>1</v>
      </c>
    </row>
    <row r="77" spans="1:17" x14ac:dyDescent="0.25">
      <c r="A77" t="s">
        <v>0</v>
      </c>
      <c r="B77" s="2">
        <v>0</v>
      </c>
      <c r="C77" t="s">
        <v>2</v>
      </c>
      <c r="D77" t="s">
        <v>81</v>
      </c>
      <c r="E77" t="s">
        <v>4</v>
      </c>
      <c r="F77" t="s">
        <v>5</v>
      </c>
      <c r="G77" t="s">
        <v>6</v>
      </c>
      <c r="H77">
        <v>0</v>
      </c>
      <c r="I77">
        <v>0</v>
      </c>
      <c r="J77">
        <v>1</v>
      </c>
      <c r="K77">
        <f t="shared" si="3"/>
        <v>0</v>
      </c>
      <c r="M77" s="1" t="e">
        <f>#N/A</f>
        <v>#N/A</v>
      </c>
      <c r="N77" t="e">
        <f t="shared" si="5"/>
        <v>#N/A</v>
      </c>
      <c r="O77" s="1" t="e">
        <f t="shared" si="4"/>
        <v>#N/A</v>
      </c>
      <c r="P77" s="3">
        <v>1</v>
      </c>
    </row>
    <row r="78" spans="1:17" x14ac:dyDescent="0.25">
      <c r="A78" t="s">
        <v>0</v>
      </c>
      <c r="B78" s="2">
        <v>0</v>
      </c>
      <c r="C78" t="s">
        <v>2</v>
      </c>
      <c r="D78" t="s">
        <v>82</v>
      </c>
      <c r="E78" t="s">
        <v>4</v>
      </c>
      <c r="F78" t="s">
        <v>5</v>
      </c>
      <c r="G78" t="s">
        <v>6</v>
      </c>
      <c r="H78" s="19">
        <v>1204191.3054859999</v>
      </c>
      <c r="I78" s="19">
        <v>602095.65274299996</v>
      </c>
      <c r="J78">
        <v>1</v>
      </c>
      <c r="K78">
        <f t="shared" si="3"/>
        <v>1204191.3054859999</v>
      </c>
      <c r="M78" s="1">
        <v>6025037.2999999998</v>
      </c>
      <c r="N78">
        <f t="shared" si="5"/>
        <v>5.0033888075353223</v>
      </c>
      <c r="O78" s="1">
        <f t="shared" si="4"/>
        <v>5.0033888075353223</v>
      </c>
      <c r="P78" s="3">
        <v>1</v>
      </c>
      <c r="Q78" t="s">
        <v>107</v>
      </c>
    </row>
    <row r="79" spans="1:17" x14ac:dyDescent="0.25">
      <c r="A79" t="s">
        <v>0</v>
      </c>
      <c r="B79" s="2">
        <v>0</v>
      </c>
      <c r="C79" t="s">
        <v>2</v>
      </c>
      <c r="D79" t="s">
        <v>83</v>
      </c>
      <c r="E79" t="s">
        <v>4</v>
      </c>
      <c r="F79" t="s">
        <v>5</v>
      </c>
      <c r="G79" t="s">
        <v>6</v>
      </c>
      <c r="H79" s="19">
        <v>910617.60689199995</v>
      </c>
      <c r="I79" s="19">
        <v>1737186.756822</v>
      </c>
      <c r="J79">
        <v>1</v>
      </c>
      <c r="K79">
        <f t="shared" si="3"/>
        <v>910617.60689199995</v>
      </c>
      <c r="M79" s="1">
        <v>151644.371947782</v>
      </c>
      <c r="N79">
        <f t="shared" si="5"/>
        <v>0.16652914549429215</v>
      </c>
      <c r="O79" s="1">
        <f t="shared" si="4"/>
        <v>0.16652914549429215</v>
      </c>
      <c r="P79" s="3">
        <v>1</v>
      </c>
      <c r="Q79" t="s">
        <v>127</v>
      </c>
    </row>
    <row r="80" spans="1:17" x14ac:dyDescent="0.25">
      <c r="A80" t="s">
        <v>0</v>
      </c>
      <c r="B80" s="2">
        <v>0</v>
      </c>
      <c r="C80" t="s">
        <v>2</v>
      </c>
      <c r="D80" t="s">
        <v>84</v>
      </c>
      <c r="E80" t="s">
        <v>4</v>
      </c>
      <c r="F80" t="s">
        <v>5</v>
      </c>
      <c r="G80" t="s">
        <v>6</v>
      </c>
      <c r="H80">
        <v>205524.48199500001</v>
      </c>
      <c r="I80">
        <v>205524.48199500001</v>
      </c>
      <c r="J80">
        <v>1</v>
      </c>
      <c r="K80">
        <f t="shared" si="3"/>
        <v>205524.48199500001</v>
      </c>
      <c r="M80" s="1">
        <v>548371.06777746405</v>
      </c>
      <c r="N80">
        <f t="shared" si="5"/>
        <v>2.6681544819113316</v>
      </c>
      <c r="O80" s="1">
        <f t="shared" si="4"/>
        <v>2.6681544819113316</v>
      </c>
      <c r="P80" s="3">
        <v>1</v>
      </c>
      <c r="Q80" t="s">
        <v>128</v>
      </c>
    </row>
    <row r="81" spans="1:17" x14ac:dyDescent="0.25">
      <c r="A81" t="s">
        <v>0</v>
      </c>
      <c r="B81" s="2">
        <v>0</v>
      </c>
      <c r="C81" t="s">
        <v>2</v>
      </c>
      <c r="D81" t="s">
        <v>85</v>
      </c>
      <c r="E81" t="s">
        <v>4</v>
      </c>
      <c r="F81" t="s">
        <v>5</v>
      </c>
      <c r="G81" t="s">
        <v>6</v>
      </c>
      <c r="H81">
        <v>68444.349277999994</v>
      </c>
      <c r="I81">
        <v>68444.349277999994</v>
      </c>
      <c r="J81">
        <v>1</v>
      </c>
      <c r="K81">
        <f t="shared" si="3"/>
        <v>68444.349277999994</v>
      </c>
      <c r="M81" s="1">
        <v>201134.73789574299</v>
      </c>
      <c r="N81">
        <f t="shared" si="5"/>
        <v>2.9386609708099534</v>
      </c>
      <c r="O81" s="1">
        <f t="shared" si="4"/>
        <v>2.9386609708099534</v>
      </c>
      <c r="P81" s="3">
        <v>1</v>
      </c>
      <c r="Q81" t="s">
        <v>128</v>
      </c>
    </row>
    <row r="82" spans="1:17" x14ac:dyDescent="0.25">
      <c r="A82" t="s">
        <v>0</v>
      </c>
      <c r="B82" s="2">
        <v>0</v>
      </c>
      <c r="C82" t="s">
        <v>2</v>
      </c>
      <c r="D82" t="s">
        <v>86</v>
      </c>
      <c r="E82" t="s">
        <v>4</v>
      </c>
      <c r="F82" t="s">
        <v>5</v>
      </c>
      <c r="G82" t="s">
        <v>6</v>
      </c>
      <c r="H82">
        <v>68444.349277999994</v>
      </c>
      <c r="I82">
        <v>68444.349277999994</v>
      </c>
      <c r="J82">
        <v>1</v>
      </c>
      <c r="K82">
        <f t="shared" si="3"/>
        <v>68444.349277999994</v>
      </c>
      <c r="M82" s="1">
        <v>163315.90861250801</v>
      </c>
      <c r="N82">
        <f t="shared" si="5"/>
        <v>2.3861123720991015</v>
      </c>
      <c r="O82" s="1">
        <f t="shared" si="4"/>
        <v>2.3861123720991015</v>
      </c>
      <c r="P82" s="3">
        <v>1</v>
      </c>
      <c r="Q82" t="s">
        <v>128</v>
      </c>
    </row>
    <row r="83" spans="1:17" x14ac:dyDescent="0.25">
      <c r="A83" t="s">
        <v>0</v>
      </c>
      <c r="B83" s="2">
        <v>0</v>
      </c>
      <c r="C83" t="s">
        <v>2</v>
      </c>
      <c r="D83" t="s">
        <v>87</v>
      </c>
      <c r="E83" t="s">
        <v>4</v>
      </c>
      <c r="F83" t="s">
        <v>5</v>
      </c>
      <c r="G83" t="s">
        <v>6</v>
      </c>
      <c r="H83" s="19">
        <v>570078.63009999995</v>
      </c>
      <c r="I83" s="19">
        <v>1087701.814337</v>
      </c>
      <c r="J83">
        <v>1</v>
      </c>
      <c r="K83">
        <f t="shared" si="3"/>
        <v>570078.63009999995</v>
      </c>
      <c r="M83" s="1">
        <v>94440.610721329402</v>
      </c>
      <c r="N83">
        <f t="shared" si="5"/>
        <v>0.16566242924202082</v>
      </c>
      <c r="O83" s="1">
        <f t="shared" si="4"/>
        <v>0.16566242924202082</v>
      </c>
      <c r="P83" s="3">
        <v>1</v>
      </c>
      <c r="Q83" t="s">
        <v>127</v>
      </c>
    </row>
    <row r="84" spans="1:17" x14ac:dyDescent="0.25">
      <c r="A84" t="s">
        <v>0</v>
      </c>
      <c r="B84" s="2">
        <v>0</v>
      </c>
      <c r="C84" t="s">
        <v>2</v>
      </c>
      <c r="D84" t="s">
        <v>88</v>
      </c>
      <c r="E84" t="s">
        <v>4</v>
      </c>
      <c r="F84" t="s">
        <v>5</v>
      </c>
      <c r="G84" t="s">
        <v>6</v>
      </c>
      <c r="H84" s="19">
        <v>2246485.609162</v>
      </c>
      <c r="I84" s="19">
        <v>4285665.1151689999</v>
      </c>
      <c r="J84">
        <v>1</v>
      </c>
      <c r="K84">
        <f t="shared" si="3"/>
        <v>2246485.609162</v>
      </c>
      <c r="M84" s="1">
        <v>374087.87270517001</v>
      </c>
      <c r="N84">
        <f t="shared" si="5"/>
        <v>0.16652137506668246</v>
      </c>
      <c r="O84" s="1">
        <f t="shared" si="4"/>
        <v>0.16652137506668246</v>
      </c>
      <c r="P84" s="3">
        <v>1</v>
      </c>
      <c r="Q84" t="s">
        <v>127</v>
      </c>
    </row>
    <row r="85" spans="1:17" x14ac:dyDescent="0.25">
      <c r="A85" t="s">
        <v>0</v>
      </c>
      <c r="B85" s="2">
        <v>0</v>
      </c>
      <c r="C85" t="s">
        <v>2</v>
      </c>
      <c r="D85" t="s">
        <v>89</v>
      </c>
      <c r="E85" t="s">
        <v>4</v>
      </c>
      <c r="F85" t="s">
        <v>5</v>
      </c>
      <c r="G85" t="s">
        <v>6</v>
      </c>
      <c r="H85">
        <v>31811.945437999999</v>
      </c>
      <c r="I85">
        <v>31811.945437999999</v>
      </c>
      <c r="J85">
        <v>1</v>
      </c>
      <c r="K85">
        <f t="shared" si="3"/>
        <v>31811.945437999999</v>
      </c>
      <c r="M85" s="1">
        <v>31842.799999999999</v>
      </c>
      <c r="N85">
        <f t="shared" si="5"/>
        <v>1.0009699049075806</v>
      </c>
      <c r="O85" s="1">
        <f t="shared" si="4"/>
        <v>1.0009699049075806</v>
      </c>
      <c r="P85" s="3">
        <v>1</v>
      </c>
      <c r="Q85" t="s">
        <v>104</v>
      </c>
    </row>
    <row r="86" spans="1:17" x14ac:dyDescent="0.25">
      <c r="A86" t="s">
        <v>0</v>
      </c>
      <c r="B86" s="2">
        <v>0</v>
      </c>
      <c r="C86" t="s">
        <v>2</v>
      </c>
      <c r="D86" t="s">
        <v>90</v>
      </c>
      <c r="E86" t="s">
        <v>4</v>
      </c>
      <c r="F86" t="s">
        <v>5</v>
      </c>
      <c r="G86" t="s">
        <v>6</v>
      </c>
      <c r="H86">
        <v>15052.391319</v>
      </c>
      <c r="I86">
        <v>15052.391319</v>
      </c>
      <c r="J86">
        <v>1</v>
      </c>
      <c r="K86">
        <f t="shared" si="3"/>
        <v>15052.391319</v>
      </c>
      <c r="M86" s="1">
        <v>15062593.300000001</v>
      </c>
      <c r="N86">
        <f t="shared" si="5"/>
        <v>1000.6777648005419</v>
      </c>
      <c r="O86" s="1">
        <f t="shared" si="4"/>
        <v>1000.6777648005419</v>
      </c>
      <c r="P86" s="3">
        <v>1</v>
      </c>
      <c r="Q86" t="s">
        <v>107</v>
      </c>
    </row>
    <row r="87" spans="1:17" x14ac:dyDescent="0.25">
      <c r="A87" t="s">
        <v>0</v>
      </c>
      <c r="B87" s="2">
        <v>0</v>
      </c>
      <c r="C87" t="s">
        <v>2</v>
      </c>
      <c r="D87" t="s">
        <v>91</v>
      </c>
      <c r="E87" t="s">
        <v>4</v>
      </c>
      <c r="F87" t="s">
        <v>5</v>
      </c>
      <c r="G87" t="s">
        <v>6</v>
      </c>
      <c r="H87" s="19">
        <v>316100.21769000002</v>
      </c>
      <c r="I87" s="19">
        <v>6020.9565270000003</v>
      </c>
      <c r="J87">
        <v>1</v>
      </c>
      <c r="K87">
        <f t="shared" si="3"/>
        <v>316100.21769000002</v>
      </c>
      <c r="M87" s="1">
        <v>60250373.299999997</v>
      </c>
      <c r="N87">
        <f t="shared" si="5"/>
        <v>190.60528885521879</v>
      </c>
      <c r="O87" s="1">
        <f t="shared" si="4"/>
        <v>190.60528885521879</v>
      </c>
      <c r="P87" s="3">
        <v>1</v>
      </c>
      <c r="Q87" t="s">
        <v>104</v>
      </c>
    </row>
    <row r="88" spans="1:17" x14ac:dyDescent="0.25">
      <c r="A88" t="s">
        <v>0</v>
      </c>
      <c r="B88" s="2">
        <v>0</v>
      </c>
      <c r="C88" t="s">
        <v>2</v>
      </c>
      <c r="D88" t="s">
        <v>92</v>
      </c>
      <c r="E88" t="s">
        <v>4</v>
      </c>
      <c r="F88" t="s">
        <v>5</v>
      </c>
      <c r="G88" t="s">
        <v>6</v>
      </c>
      <c r="H88">
        <v>15052391.318573</v>
      </c>
      <c r="I88">
        <v>15052391.318573</v>
      </c>
      <c r="J88">
        <v>1</v>
      </c>
      <c r="K88">
        <f t="shared" si="3"/>
        <v>15052391.318573</v>
      </c>
      <c r="M88" s="1" t="e">
        <f>#N/A</f>
        <v>#N/A</v>
      </c>
      <c r="N88" t="e">
        <f t="shared" si="5"/>
        <v>#N/A</v>
      </c>
      <c r="O88" s="1" t="e">
        <f t="shared" si="4"/>
        <v>#N/A</v>
      </c>
      <c r="P88" s="3">
        <v>1</v>
      </c>
    </row>
    <row r="89" spans="1:17" x14ac:dyDescent="0.25">
      <c r="A89" t="s">
        <v>0</v>
      </c>
      <c r="B89" s="2">
        <v>0</v>
      </c>
      <c r="C89" t="s">
        <v>2</v>
      </c>
      <c r="D89" t="s">
        <v>93</v>
      </c>
      <c r="E89" t="s">
        <v>4</v>
      </c>
      <c r="F89" t="s">
        <v>5</v>
      </c>
      <c r="G89" t="s">
        <v>6</v>
      </c>
      <c r="H89">
        <v>60209.565274</v>
      </c>
      <c r="I89">
        <v>60209.565274</v>
      </c>
      <c r="J89">
        <v>1</v>
      </c>
      <c r="K89">
        <f t="shared" si="3"/>
        <v>60209.565274</v>
      </c>
      <c r="M89" s="1" t="e">
        <f>#N/A</f>
        <v>#N/A</v>
      </c>
      <c r="N89" t="e">
        <f t="shared" si="5"/>
        <v>#N/A</v>
      </c>
      <c r="O89" s="1" t="e">
        <f t="shared" si="4"/>
        <v>#N/A</v>
      </c>
      <c r="P89" s="3">
        <v>1</v>
      </c>
    </row>
    <row r="90" spans="1:17" x14ac:dyDescent="0.25">
      <c r="A90" t="s">
        <v>0</v>
      </c>
      <c r="B90" s="2">
        <v>0</v>
      </c>
      <c r="C90" t="s">
        <v>2</v>
      </c>
      <c r="D90" t="s">
        <v>94</v>
      </c>
      <c r="E90" t="s">
        <v>4</v>
      </c>
      <c r="F90" t="s">
        <v>5</v>
      </c>
      <c r="G90" t="s">
        <v>6</v>
      </c>
      <c r="H90">
        <v>0</v>
      </c>
      <c r="I90">
        <v>0</v>
      </c>
      <c r="J90">
        <v>1</v>
      </c>
      <c r="K90">
        <f t="shared" si="3"/>
        <v>0</v>
      </c>
      <c r="M90" s="1" t="e">
        <f>#N/A</f>
        <v>#N/A</v>
      </c>
      <c r="N90" t="e">
        <f t="shared" si="5"/>
        <v>#N/A</v>
      </c>
      <c r="O90" s="1" t="e">
        <f t="shared" si="4"/>
        <v>#N/A</v>
      </c>
      <c r="P90" s="3">
        <v>1</v>
      </c>
    </row>
    <row r="91" spans="1:17" x14ac:dyDescent="0.25">
      <c r="A91" t="s">
        <v>0</v>
      </c>
      <c r="B91" s="2">
        <v>0</v>
      </c>
      <c r="C91" t="s">
        <v>2</v>
      </c>
      <c r="D91" t="s">
        <v>95</v>
      </c>
      <c r="E91" t="s">
        <v>4</v>
      </c>
      <c r="F91" t="s">
        <v>5</v>
      </c>
      <c r="G91" t="s">
        <v>6</v>
      </c>
      <c r="H91">
        <v>329357996.66267502</v>
      </c>
      <c r="I91">
        <v>329357996.66267502</v>
      </c>
      <c r="J91">
        <v>1</v>
      </c>
      <c r="K91">
        <f t="shared" si="3"/>
        <v>329357996.66267502</v>
      </c>
      <c r="M91" s="1" t="e">
        <f>#N/A</f>
        <v>#N/A</v>
      </c>
      <c r="N91" t="e">
        <f t="shared" si="5"/>
        <v>#N/A</v>
      </c>
      <c r="O91" s="1" t="e">
        <f t="shared" si="4"/>
        <v>#N/A</v>
      </c>
      <c r="P91" s="3">
        <v>1</v>
      </c>
    </row>
    <row r="92" spans="1:17" x14ac:dyDescent="0.25">
      <c r="I92" s="19" t="s">
        <v>278</v>
      </c>
      <c r="J92" s="19"/>
    </row>
    <row r="93" spans="1:17" x14ac:dyDescent="0.25">
      <c r="I93" s="20" t="s">
        <v>277</v>
      </c>
      <c r="J93" s="19"/>
      <c r="P93" s="3">
        <v>0.20527512675026499</v>
      </c>
      <c r="Q93" s="3">
        <v>1.59798022684258</v>
      </c>
    </row>
  </sheetData>
  <conditionalFormatting sqref="N1:N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M29" sqref="M29"/>
    </sheetView>
  </sheetViews>
  <sheetFormatPr defaultRowHeight="15" x14ac:dyDescent="0.25"/>
  <cols>
    <col min="1" max="16384" width="9.140625" style="23"/>
  </cols>
  <sheetData>
    <row r="1" spans="1:9" x14ac:dyDescent="0.25">
      <c r="A1" s="23" t="s">
        <v>0</v>
      </c>
      <c r="B1" s="23" t="s">
        <v>96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>
        <v>6637.4959019999997</v>
      </c>
      <c r="I1" s="23" t="s">
        <v>7</v>
      </c>
    </row>
    <row r="2" spans="1:9" x14ac:dyDescent="0.25">
      <c r="A2" s="23" t="s">
        <v>0</v>
      </c>
      <c r="B2" s="23" t="s">
        <v>96</v>
      </c>
      <c r="C2" s="23" t="s">
        <v>2</v>
      </c>
      <c r="D2" s="23" t="s">
        <v>8</v>
      </c>
      <c r="E2" s="23" t="s">
        <v>4</v>
      </c>
      <c r="F2" s="23" t="s">
        <v>5</v>
      </c>
      <c r="G2" s="23" t="s">
        <v>6</v>
      </c>
      <c r="H2" s="23">
        <v>4510.6713600000003</v>
      </c>
      <c r="I2" s="23" t="s">
        <v>7</v>
      </c>
    </row>
    <row r="3" spans="1:9" x14ac:dyDescent="0.25">
      <c r="A3" s="23" t="s">
        <v>0</v>
      </c>
      <c r="B3" s="23" t="s">
        <v>96</v>
      </c>
      <c r="C3" s="23" t="s">
        <v>2</v>
      </c>
      <c r="D3" s="23" t="s">
        <v>9</v>
      </c>
      <c r="E3" s="23" t="s">
        <v>4</v>
      </c>
      <c r="F3" s="23" t="s">
        <v>5</v>
      </c>
      <c r="G3" s="23" t="s">
        <v>6</v>
      </c>
      <c r="H3" s="23">
        <v>80218.808644000004</v>
      </c>
      <c r="I3" s="23" t="s">
        <v>7</v>
      </c>
    </row>
    <row r="4" spans="1:9" x14ac:dyDescent="0.25">
      <c r="A4" s="23" t="s">
        <v>0</v>
      </c>
      <c r="B4" s="23" t="s">
        <v>96</v>
      </c>
      <c r="C4" s="23" t="s">
        <v>2</v>
      </c>
      <c r="D4" s="23" t="s">
        <v>10</v>
      </c>
      <c r="E4" s="23" t="s">
        <v>4</v>
      </c>
      <c r="F4" s="23" t="s">
        <v>5</v>
      </c>
      <c r="G4" s="23" t="s">
        <v>6</v>
      </c>
      <c r="H4" s="23">
        <v>2697.0004300000001</v>
      </c>
      <c r="I4" s="23" t="s">
        <v>7</v>
      </c>
    </row>
    <row r="5" spans="1:9" x14ac:dyDescent="0.25">
      <c r="A5" s="23" t="s">
        <v>0</v>
      </c>
      <c r="B5" s="23" t="s">
        <v>96</v>
      </c>
      <c r="C5" s="23" t="s">
        <v>2</v>
      </c>
      <c r="D5" s="23" t="s">
        <v>11</v>
      </c>
      <c r="E5" s="23" t="s">
        <v>4</v>
      </c>
      <c r="F5" s="23" t="s">
        <v>5</v>
      </c>
      <c r="G5" s="23" t="s">
        <v>6</v>
      </c>
      <c r="H5" s="23">
        <v>12347.116472</v>
      </c>
      <c r="I5" s="23" t="s">
        <v>7</v>
      </c>
    </row>
    <row r="6" spans="1:9" x14ac:dyDescent="0.25">
      <c r="A6" s="23" t="s">
        <v>0</v>
      </c>
      <c r="B6" s="23" t="s">
        <v>96</v>
      </c>
      <c r="C6" s="23" t="s">
        <v>2</v>
      </c>
      <c r="D6" s="23" t="s">
        <v>12</v>
      </c>
      <c r="E6" s="23" t="s">
        <v>4</v>
      </c>
      <c r="F6" s="23" t="s">
        <v>5</v>
      </c>
      <c r="G6" s="23" t="s">
        <v>6</v>
      </c>
      <c r="H6" s="23">
        <v>3907.6526079999999</v>
      </c>
      <c r="I6" s="23" t="s">
        <v>7</v>
      </c>
    </row>
    <row r="7" spans="1:9" x14ac:dyDescent="0.25">
      <c r="A7" s="23" t="s">
        <v>0</v>
      </c>
      <c r="B7" s="23" t="s">
        <v>96</v>
      </c>
      <c r="C7" s="23" t="s">
        <v>2</v>
      </c>
      <c r="D7" s="23" t="s">
        <v>13</v>
      </c>
      <c r="E7" s="23" t="s">
        <v>4</v>
      </c>
      <c r="F7" s="23" t="s">
        <v>5</v>
      </c>
      <c r="G7" s="23" t="s">
        <v>6</v>
      </c>
      <c r="H7" s="23">
        <v>35892.077847</v>
      </c>
      <c r="I7" s="23" t="s">
        <v>7</v>
      </c>
    </row>
    <row r="8" spans="1:9" x14ac:dyDescent="0.25">
      <c r="A8" s="23" t="s">
        <v>0</v>
      </c>
      <c r="B8" s="23" t="s">
        <v>96</v>
      </c>
      <c r="C8" s="23" t="s">
        <v>2</v>
      </c>
      <c r="D8" s="23" t="s">
        <v>14</v>
      </c>
      <c r="E8" s="23" t="s">
        <v>4</v>
      </c>
      <c r="F8" s="23" t="s">
        <v>5</v>
      </c>
      <c r="G8" s="23" t="s">
        <v>6</v>
      </c>
      <c r="H8" s="23">
        <v>21423.056309</v>
      </c>
      <c r="I8" s="23" t="s">
        <v>7</v>
      </c>
    </row>
    <row r="9" spans="1:9" x14ac:dyDescent="0.25">
      <c r="A9" s="23" t="s">
        <v>0</v>
      </c>
      <c r="B9" s="23" t="s">
        <v>96</v>
      </c>
      <c r="C9" s="23" t="s">
        <v>2</v>
      </c>
      <c r="D9" s="23" t="s">
        <v>15</v>
      </c>
      <c r="E9" s="23" t="s">
        <v>4</v>
      </c>
      <c r="F9" s="23" t="s">
        <v>5</v>
      </c>
      <c r="G9" s="23" t="s">
        <v>6</v>
      </c>
      <c r="H9" s="23">
        <v>8105.3036590000002</v>
      </c>
      <c r="I9" s="23" t="s">
        <v>7</v>
      </c>
    </row>
    <row r="10" spans="1:9" x14ac:dyDescent="0.25">
      <c r="A10" s="23" t="s">
        <v>0</v>
      </c>
      <c r="B10" s="23" t="s">
        <v>96</v>
      </c>
      <c r="C10" s="23" t="s">
        <v>2</v>
      </c>
      <c r="D10" s="23" t="s">
        <v>16</v>
      </c>
      <c r="E10" s="23" t="s">
        <v>4</v>
      </c>
      <c r="F10" s="23" t="s">
        <v>5</v>
      </c>
      <c r="G10" s="23" t="s">
        <v>6</v>
      </c>
      <c r="H10" s="23">
        <v>3649.2469569999998</v>
      </c>
      <c r="I10" s="23" t="s">
        <v>7</v>
      </c>
    </row>
    <row r="11" spans="1:9" x14ac:dyDescent="0.25">
      <c r="A11" s="23" t="s">
        <v>0</v>
      </c>
      <c r="B11" s="23" t="s">
        <v>96</v>
      </c>
      <c r="C11" s="23" t="s">
        <v>2</v>
      </c>
      <c r="D11" s="23" t="s">
        <v>17</v>
      </c>
      <c r="E11" s="23" t="s">
        <v>4</v>
      </c>
      <c r="F11" s="23" t="s">
        <v>5</v>
      </c>
      <c r="G11" s="23" t="s">
        <v>6</v>
      </c>
      <c r="H11" s="23">
        <v>38854.943089</v>
      </c>
      <c r="I11" s="23" t="s">
        <v>7</v>
      </c>
    </row>
    <row r="12" spans="1:9" x14ac:dyDescent="0.25">
      <c r="A12" s="23" t="s">
        <v>0</v>
      </c>
      <c r="B12" s="23" t="s">
        <v>96</v>
      </c>
      <c r="C12" s="23" t="s">
        <v>2</v>
      </c>
      <c r="D12" s="23" t="s">
        <v>18</v>
      </c>
      <c r="E12" s="23" t="s">
        <v>4</v>
      </c>
      <c r="F12" s="23" t="s">
        <v>5</v>
      </c>
      <c r="G12" s="23" t="s">
        <v>6</v>
      </c>
      <c r="H12" s="23">
        <v>98.230304000000004</v>
      </c>
      <c r="I12" s="23" t="s">
        <v>7</v>
      </c>
    </row>
    <row r="13" spans="1:9" x14ac:dyDescent="0.25">
      <c r="A13" s="23" t="s">
        <v>0</v>
      </c>
      <c r="B13" s="23" t="s">
        <v>96</v>
      </c>
      <c r="C13" s="23" t="s">
        <v>2</v>
      </c>
      <c r="D13" s="23" t="s">
        <v>19</v>
      </c>
      <c r="E13" s="23" t="s">
        <v>4</v>
      </c>
      <c r="F13" s="23" t="s">
        <v>5</v>
      </c>
      <c r="G13" s="23" t="s">
        <v>6</v>
      </c>
      <c r="H13" s="23">
        <v>1596.4034349999999</v>
      </c>
      <c r="I13" s="23" t="s">
        <v>7</v>
      </c>
    </row>
    <row r="14" spans="1:9" x14ac:dyDescent="0.25">
      <c r="A14" s="23" t="s">
        <v>0</v>
      </c>
      <c r="B14" s="23" t="s">
        <v>96</v>
      </c>
      <c r="C14" s="23" t="s">
        <v>2</v>
      </c>
      <c r="D14" s="23" t="s">
        <v>20</v>
      </c>
      <c r="E14" s="23" t="s">
        <v>4</v>
      </c>
      <c r="F14" s="23" t="s">
        <v>5</v>
      </c>
      <c r="G14" s="23" t="s">
        <v>6</v>
      </c>
      <c r="H14" s="23">
        <v>2273.6719269999999</v>
      </c>
      <c r="I14" s="23" t="s">
        <v>7</v>
      </c>
    </row>
    <row r="15" spans="1:9" x14ac:dyDescent="0.25">
      <c r="A15" s="23" t="s">
        <v>0</v>
      </c>
      <c r="B15" s="23" t="s">
        <v>96</v>
      </c>
      <c r="C15" s="23" t="s">
        <v>2</v>
      </c>
      <c r="D15" s="23" t="s">
        <v>21</v>
      </c>
      <c r="E15" s="23" t="s">
        <v>4</v>
      </c>
      <c r="F15" s="23" t="s">
        <v>5</v>
      </c>
      <c r="G15" s="23" t="s">
        <v>6</v>
      </c>
      <c r="H15" s="23">
        <v>967.52342699999997</v>
      </c>
      <c r="I15" s="23" t="s">
        <v>7</v>
      </c>
    </row>
    <row r="16" spans="1:9" x14ac:dyDescent="0.25">
      <c r="A16" s="23" t="s">
        <v>0</v>
      </c>
      <c r="B16" s="23" t="s">
        <v>96</v>
      </c>
      <c r="C16" s="23" t="s">
        <v>2</v>
      </c>
      <c r="D16" s="23" t="s">
        <v>22</v>
      </c>
      <c r="E16" s="23" t="s">
        <v>4</v>
      </c>
      <c r="F16" s="23" t="s">
        <v>5</v>
      </c>
      <c r="G16" s="23" t="s">
        <v>6</v>
      </c>
      <c r="H16" s="23">
        <v>4.8584500000000004</v>
      </c>
      <c r="I16" s="23" t="s">
        <v>7</v>
      </c>
    </row>
    <row r="17" spans="1:9" x14ac:dyDescent="0.25">
      <c r="A17" s="23" t="s">
        <v>0</v>
      </c>
      <c r="B17" s="23" t="s">
        <v>96</v>
      </c>
      <c r="C17" s="23" t="s">
        <v>2</v>
      </c>
      <c r="D17" s="23" t="s">
        <v>23</v>
      </c>
      <c r="E17" s="23" t="s">
        <v>4</v>
      </c>
      <c r="F17" s="23" t="s">
        <v>5</v>
      </c>
      <c r="G17" s="23" t="s">
        <v>6</v>
      </c>
      <c r="H17" s="23">
        <v>5673.3258619999997</v>
      </c>
      <c r="I17" s="23" t="s">
        <v>7</v>
      </c>
    </row>
    <row r="18" spans="1:9" x14ac:dyDescent="0.25">
      <c r="A18" s="23" t="s">
        <v>0</v>
      </c>
      <c r="B18" s="23" t="s">
        <v>96</v>
      </c>
      <c r="C18" s="23" t="s">
        <v>2</v>
      </c>
      <c r="D18" s="23" t="s">
        <v>24</v>
      </c>
      <c r="E18" s="23" t="s">
        <v>4</v>
      </c>
      <c r="F18" s="23" t="s">
        <v>5</v>
      </c>
      <c r="G18" s="23" t="s">
        <v>6</v>
      </c>
      <c r="H18" s="23">
        <v>12508.145054000001</v>
      </c>
      <c r="I18" s="23" t="s">
        <v>7</v>
      </c>
    </row>
    <row r="19" spans="1:9" x14ac:dyDescent="0.25">
      <c r="A19" s="23" t="s">
        <v>0</v>
      </c>
      <c r="B19" s="23" t="s">
        <v>96</v>
      </c>
      <c r="C19" s="23" t="s">
        <v>2</v>
      </c>
      <c r="D19" s="23" t="s">
        <v>25</v>
      </c>
      <c r="E19" s="23" t="s">
        <v>4</v>
      </c>
      <c r="F19" s="23" t="s">
        <v>5</v>
      </c>
      <c r="G19" s="23" t="s">
        <v>6</v>
      </c>
      <c r="H19" s="23">
        <v>2343.3369710000002</v>
      </c>
      <c r="I19" s="23" t="s">
        <v>7</v>
      </c>
    </row>
    <row r="20" spans="1:9" x14ac:dyDescent="0.25">
      <c r="A20" s="23" t="s">
        <v>0</v>
      </c>
      <c r="B20" s="23" t="s">
        <v>96</v>
      </c>
      <c r="C20" s="23" t="s">
        <v>2</v>
      </c>
      <c r="D20" s="23" t="s">
        <v>26</v>
      </c>
      <c r="E20" s="23" t="s">
        <v>4</v>
      </c>
      <c r="F20" s="23" t="s">
        <v>5</v>
      </c>
      <c r="G20" s="23" t="s">
        <v>6</v>
      </c>
      <c r="H20" s="23">
        <v>66381.205606999996</v>
      </c>
      <c r="I20" s="23" t="s">
        <v>7</v>
      </c>
    </row>
    <row r="21" spans="1:9" x14ac:dyDescent="0.25">
      <c r="A21" s="23" t="s">
        <v>0</v>
      </c>
      <c r="B21" s="23" t="s">
        <v>96</v>
      </c>
      <c r="C21" s="23" t="s">
        <v>2</v>
      </c>
      <c r="D21" s="23" t="s">
        <v>27</v>
      </c>
      <c r="E21" s="23" t="s">
        <v>4</v>
      </c>
      <c r="F21" s="23" t="s">
        <v>5</v>
      </c>
      <c r="G21" s="23" t="s">
        <v>6</v>
      </c>
      <c r="H21" s="23">
        <v>3164.9500739999999</v>
      </c>
      <c r="I21" s="23" t="s">
        <v>7</v>
      </c>
    </row>
    <row r="22" spans="1:9" x14ac:dyDescent="0.25">
      <c r="A22" s="23" t="s">
        <v>0</v>
      </c>
      <c r="B22" s="23" t="s">
        <v>96</v>
      </c>
      <c r="C22" s="23" t="s">
        <v>2</v>
      </c>
      <c r="D22" s="23" t="s">
        <v>28</v>
      </c>
      <c r="E22" s="23" t="s">
        <v>4</v>
      </c>
      <c r="F22" s="23" t="s">
        <v>5</v>
      </c>
      <c r="G22" s="23" t="s">
        <v>6</v>
      </c>
      <c r="H22" s="23">
        <v>4742.7570290000003</v>
      </c>
      <c r="I22" s="23" t="s">
        <v>7</v>
      </c>
    </row>
    <row r="23" spans="1:9" x14ac:dyDescent="0.25">
      <c r="A23" s="23" t="s">
        <v>0</v>
      </c>
      <c r="B23" s="23" t="s">
        <v>96</v>
      </c>
      <c r="C23" s="23" t="s">
        <v>2</v>
      </c>
      <c r="D23" s="23" t="s">
        <v>29</v>
      </c>
      <c r="E23" s="23" t="s">
        <v>4</v>
      </c>
      <c r="F23" s="23" t="s">
        <v>5</v>
      </c>
      <c r="G23" s="23" t="s">
        <v>6</v>
      </c>
      <c r="H23" s="23">
        <v>312490.60912500002</v>
      </c>
      <c r="I23" s="23" t="s">
        <v>7</v>
      </c>
    </row>
    <row r="24" spans="1:9" x14ac:dyDescent="0.25">
      <c r="A24" s="23" t="s">
        <v>0</v>
      </c>
      <c r="B24" s="23" t="s">
        <v>96</v>
      </c>
      <c r="C24" s="23" t="s">
        <v>2</v>
      </c>
      <c r="D24" s="23" t="s">
        <v>30</v>
      </c>
      <c r="E24" s="23" t="s">
        <v>4</v>
      </c>
      <c r="F24" s="23" t="s">
        <v>5</v>
      </c>
      <c r="G24" s="23" t="s">
        <v>6</v>
      </c>
      <c r="H24" s="23">
        <v>124595.37625</v>
      </c>
      <c r="I24" s="23" t="s">
        <v>7</v>
      </c>
    </row>
    <row r="25" spans="1:9" x14ac:dyDescent="0.25">
      <c r="A25" s="23" t="s">
        <v>0</v>
      </c>
      <c r="B25" s="23" t="s">
        <v>96</v>
      </c>
      <c r="C25" s="23" t="s">
        <v>2</v>
      </c>
      <c r="D25" s="23" t="s">
        <v>31</v>
      </c>
      <c r="E25" s="23" t="s">
        <v>4</v>
      </c>
      <c r="F25" s="23" t="s">
        <v>5</v>
      </c>
      <c r="G25" s="23" t="s">
        <v>6</v>
      </c>
      <c r="H25" s="23">
        <v>639.05083200000001</v>
      </c>
      <c r="I25" s="23" t="s">
        <v>7</v>
      </c>
    </row>
    <row r="26" spans="1:9" x14ac:dyDescent="0.25">
      <c r="A26" s="23" t="s">
        <v>0</v>
      </c>
      <c r="B26" s="23" t="s">
        <v>96</v>
      </c>
      <c r="C26" s="23" t="s">
        <v>2</v>
      </c>
      <c r="D26" s="23" t="s">
        <v>32</v>
      </c>
      <c r="E26" s="23" t="s">
        <v>4</v>
      </c>
      <c r="F26" s="23" t="s">
        <v>5</v>
      </c>
      <c r="G26" s="23" t="s">
        <v>6</v>
      </c>
      <c r="H26" s="23">
        <v>247495.66666799999</v>
      </c>
      <c r="I26" s="23" t="s">
        <v>7</v>
      </c>
    </row>
    <row r="27" spans="1:9" x14ac:dyDescent="0.25">
      <c r="A27" s="23" t="s">
        <v>0</v>
      </c>
      <c r="B27" s="23" t="s">
        <v>96</v>
      </c>
      <c r="C27" s="23" t="s">
        <v>2</v>
      </c>
      <c r="D27" s="23" t="s">
        <v>33</v>
      </c>
      <c r="E27" s="23" t="s">
        <v>4</v>
      </c>
      <c r="F27" s="23" t="s">
        <v>5</v>
      </c>
      <c r="G27" s="23" t="s">
        <v>6</v>
      </c>
      <c r="H27" s="23">
        <v>68850.754119000005</v>
      </c>
      <c r="I27" s="23" t="s">
        <v>7</v>
      </c>
    </row>
    <row r="28" spans="1:9" x14ac:dyDescent="0.25">
      <c r="A28" s="23" t="s">
        <v>0</v>
      </c>
      <c r="B28" s="23" t="s">
        <v>96</v>
      </c>
      <c r="C28" s="23" t="s">
        <v>2</v>
      </c>
      <c r="D28" s="23" t="s">
        <v>34</v>
      </c>
      <c r="E28" s="23" t="s">
        <v>4</v>
      </c>
      <c r="F28" s="23" t="s">
        <v>5</v>
      </c>
      <c r="G28" s="23" t="s">
        <v>6</v>
      </c>
      <c r="H28" s="23">
        <v>858.564886</v>
      </c>
      <c r="I28" s="23" t="s">
        <v>7</v>
      </c>
    </row>
    <row r="29" spans="1:9" x14ac:dyDescent="0.25">
      <c r="A29" s="23" t="s">
        <v>0</v>
      </c>
      <c r="B29" s="23" t="s">
        <v>96</v>
      </c>
      <c r="C29" s="23" t="s">
        <v>2</v>
      </c>
      <c r="D29" s="23" t="s">
        <v>35</v>
      </c>
      <c r="E29" s="23" t="s">
        <v>4</v>
      </c>
      <c r="F29" s="23" t="s">
        <v>5</v>
      </c>
      <c r="G29" s="23" t="s">
        <v>6</v>
      </c>
      <c r="H29" s="23">
        <v>8099.3555390000001</v>
      </c>
      <c r="I29" s="23" t="s">
        <v>7</v>
      </c>
    </row>
    <row r="30" spans="1:9" x14ac:dyDescent="0.25">
      <c r="A30" s="23" t="s">
        <v>0</v>
      </c>
      <c r="B30" s="23" t="s">
        <v>96</v>
      </c>
      <c r="C30" s="23" t="s">
        <v>2</v>
      </c>
      <c r="D30" s="23" t="s">
        <v>36</v>
      </c>
      <c r="E30" s="23" t="s">
        <v>4</v>
      </c>
      <c r="F30" s="23" t="s">
        <v>5</v>
      </c>
      <c r="G30" s="23" t="s">
        <v>6</v>
      </c>
      <c r="H30" s="23">
        <v>466.23652600000003</v>
      </c>
      <c r="I30" s="23" t="s">
        <v>7</v>
      </c>
    </row>
    <row r="31" spans="1:9" x14ac:dyDescent="0.25">
      <c r="A31" s="23" t="s">
        <v>0</v>
      </c>
      <c r="B31" s="23" t="s">
        <v>96</v>
      </c>
      <c r="C31" s="23" t="s">
        <v>2</v>
      </c>
      <c r="D31" s="23" t="s">
        <v>37</v>
      </c>
      <c r="E31" s="23" t="s">
        <v>4</v>
      </c>
      <c r="F31" s="23" t="s">
        <v>5</v>
      </c>
      <c r="G31" s="23" t="s">
        <v>6</v>
      </c>
      <c r="H31" s="23">
        <v>204570.51816800001</v>
      </c>
      <c r="I31" s="23" t="s">
        <v>7</v>
      </c>
    </row>
    <row r="32" spans="1:9" x14ac:dyDescent="0.25">
      <c r="A32" s="23" t="s">
        <v>0</v>
      </c>
      <c r="B32" s="23" t="s">
        <v>96</v>
      </c>
      <c r="C32" s="23" t="s">
        <v>2</v>
      </c>
      <c r="D32" s="23" t="s">
        <v>38</v>
      </c>
      <c r="E32" s="23" t="s">
        <v>4</v>
      </c>
      <c r="F32" s="23" t="s">
        <v>5</v>
      </c>
      <c r="G32" s="23" t="s">
        <v>6</v>
      </c>
      <c r="H32" s="23">
        <v>68242.916243</v>
      </c>
      <c r="I32" s="23" t="s">
        <v>7</v>
      </c>
    </row>
    <row r="33" spans="1:9" x14ac:dyDescent="0.25">
      <c r="A33" s="23" t="s">
        <v>0</v>
      </c>
      <c r="B33" s="23" t="s">
        <v>96</v>
      </c>
      <c r="C33" s="23" t="s">
        <v>2</v>
      </c>
      <c r="D33" s="23" t="s">
        <v>39</v>
      </c>
      <c r="E33" s="23" t="s">
        <v>4</v>
      </c>
      <c r="F33" s="23" t="s">
        <v>5</v>
      </c>
      <c r="G33" s="23" t="s">
        <v>6</v>
      </c>
      <c r="H33" s="23">
        <v>26.482011</v>
      </c>
      <c r="I33" s="23" t="s">
        <v>7</v>
      </c>
    </row>
    <row r="34" spans="1:9" x14ac:dyDescent="0.25">
      <c r="A34" s="23" t="s">
        <v>0</v>
      </c>
      <c r="B34" s="23" t="s">
        <v>96</v>
      </c>
      <c r="C34" s="23" t="s">
        <v>2</v>
      </c>
      <c r="D34" s="23" t="s">
        <v>40</v>
      </c>
      <c r="E34" s="23" t="s">
        <v>4</v>
      </c>
      <c r="F34" s="23" t="s">
        <v>5</v>
      </c>
      <c r="G34" s="23" t="s">
        <v>6</v>
      </c>
      <c r="H34" s="23">
        <v>444.91299600000002</v>
      </c>
      <c r="I34" s="23" t="s">
        <v>7</v>
      </c>
    </row>
    <row r="35" spans="1:9" x14ac:dyDescent="0.25">
      <c r="A35" s="23" t="s">
        <v>0</v>
      </c>
      <c r="B35" s="23" t="s">
        <v>96</v>
      </c>
      <c r="C35" s="23" t="s">
        <v>2</v>
      </c>
      <c r="D35" s="23" t="s">
        <v>41</v>
      </c>
      <c r="E35" s="23" t="s">
        <v>4</v>
      </c>
      <c r="F35" s="23" t="s">
        <v>5</v>
      </c>
      <c r="G35" s="23" t="s">
        <v>6</v>
      </c>
      <c r="H35" s="23">
        <v>2039.6676359999999</v>
      </c>
      <c r="I35" s="23" t="s">
        <v>7</v>
      </c>
    </row>
    <row r="36" spans="1:9" x14ac:dyDescent="0.25">
      <c r="A36" s="23" t="s">
        <v>0</v>
      </c>
      <c r="B36" s="23" t="s">
        <v>96</v>
      </c>
      <c r="C36" s="23" t="s">
        <v>2</v>
      </c>
      <c r="D36" s="23" t="s">
        <v>42</v>
      </c>
      <c r="E36" s="23" t="s">
        <v>4</v>
      </c>
      <c r="F36" s="23" t="s">
        <v>5</v>
      </c>
      <c r="G36" s="23" t="s">
        <v>6</v>
      </c>
      <c r="H36" s="23">
        <v>386.006303</v>
      </c>
      <c r="I36" s="23" t="s">
        <v>7</v>
      </c>
    </row>
    <row r="37" spans="1:9" x14ac:dyDescent="0.25">
      <c r="A37" s="23" t="s">
        <v>0</v>
      </c>
      <c r="B37" s="23" t="s">
        <v>96</v>
      </c>
      <c r="C37" s="23" t="s">
        <v>2</v>
      </c>
      <c r="D37" s="23" t="s">
        <v>43</v>
      </c>
      <c r="E37" s="23" t="s">
        <v>4</v>
      </c>
      <c r="F37" s="23" t="s">
        <v>5</v>
      </c>
      <c r="G37" s="23" t="s">
        <v>6</v>
      </c>
      <c r="H37" s="23">
        <v>6193.5911349999997</v>
      </c>
      <c r="I37" s="23" t="s">
        <v>7</v>
      </c>
    </row>
    <row r="38" spans="1:9" x14ac:dyDescent="0.25">
      <c r="A38" s="23" t="s">
        <v>0</v>
      </c>
      <c r="B38" s="23" t="s">
        <v>96</v>
      </c>
      <c r="C38" s="23" t="s">
        <v>2</v>
      </c>
      <c r="D38" s="23" t="s">
        <v>44</v>
      </c>
      <c r="E38" s="23" t="s">
        <v>4</v>
      </c>
      <c r="F38" s="23" t="s">
        <v>5</v>
      </c>
      <c r="G38" s="23" t="s">
        <v>6</v>
      </c>
      <c r="H38" s="23">
        <v>639.99042999999995</v>
      </c>
      <c r="I38" s="23" t="s">
        <v>7</v>
      </c>
    </row>
    <row r="39" spans="1:9" x14ac:dyDescent="0.25">
      <c r="A39" s="23" t="s">
        <v>0</v>
      </c>
      <c r="B39" s="23" t="s">
        <v>96</v>
      </c>
      <c r="C39" s="23" t="s">
        <v>2</v>
      </c>
      <c r="D39" s="23" t="s">
        <v>45</v>
      </c>
      <c r="E39" s="23" t="s">
        <v>4</v>
      </c>
      <c r="F39" s="23" t="s">
        <v>5</v>
      </c>
      <c r="G39" s="23" t="s">
        <v>6</v>
      </c>
      <c r="H39" s="23">
        <v>287990.403123</v>
      </c>
      <c r="I39" s="23" t="s">
        <v>7</v>
      </c>
    </row>
    <row r="40" spans="1:9" x14ac:dyDescent="0.25">
      <c r="A40" s="23" t="s">
        <v>0</v>
      </c>
      <c r="B40" s="23" t="s">
        <v>96</v>
      </c>
      <c r="C40" s="23" t="s">
        <v>2</v>
      </c>
      <c r="D40" s="23" t="s">
        <v>46</v>
      </c>
      <c r="E40" s="23" t="s">
        <v>4</v>
      </c>
      <c r="F40" s="23" t="s">
        <v>5</v>
      </c>
      <c r="G40" s="23" t="s">
        <v>6</v>
      </c>
      <c r="H40" s="23">
        <v>837622.22019300004</v>
      </c>
      <c r="I40" s="23" t="s">
        <v>7</v>
      </c>
    </row>
    <row r="41" spans="1:9" x14ac:dyDescent="0.25">
      <c r="A41" s="23" t="s">
        <v>0</v>
      </c>
      <c r="B41" s="23" t="s">
        <v>96</v>
      </c>
      <c r="C41" s="23" t="s">
        <v>2</v>
      </c>
      <c r="D41" s="23" t="s">
        <v>47</v>
      </c>
      <c r="E41" s="23" t="s">
        <v>4</v>
      </c>
      <c r="F41" s="23" t="s">
        <v>5</v>
      </c>
      <c r="G41" s="23" t="s">
        <v>6</v>
      </c>
      <c r="H41" s="23">
        <v>88958.143876000002</v>
      </c>
      <c r="I41" s="23" t="s">
        <v>7</v>
      </c>
    </row>
    <row r="42" spans="1:9" x14ac:dyDescent="0.25">
      <c r="A42" s="23" t="s">
        <v>0</v>
      </c>
      <c r="B42" s="23" t="s">
        <v>96</v>
      </c>
      <c r="C42" s="23" t="s">
        <v>2</v>
      </c>
      <c r="D42" s="23" t="s">
        <v>48</v>
      </c>
      <c r="E42" s="23" t="s">
        <v>4</v>
      </c>
      <c r="F42" s="23" t="s">
        <v>5</v>
      </c>
      <c r="G42" s="23" t="s">
        <v>6</v>
      </c>
      <c r="H42" s="23">
        <v>633207.85751899995</v>
      </c>
      <c r="I42" s="23" t="s">
        <v>7</v>
      </c>
    </row>
    <row r="43" spans="1:9" x14ac:dyDescent="0.25">
      <c r="A43" s="23" t="s">
        <v>0</v>
      </c>
      <c r="B43" s="23" t="s">
        <v>96</v>
      </c>
      <c r="C43" s="23" t="s">
        <v>2</v>
      </c>
      <c r="D43" s="23" t="s">
        <v>49</v>
      </c>
      <c r="E43" s="23" t="s">
        <v>4</v>
      </c>
      <c r="F43" s="23" t="s">
        <v>5</v>
      </c>
      <c r="G43" s="23" t="s">
        <v>6</v>
      </c>
      <c r="H43" s="23">
        <v>17226.448445000002</v>
      </c>
      <c r="I43" s="23" t="s">
        <v>7</v>
      </c>
    </row>
    <row r="44" spans="1:9" x14ac:dyDescent="0.25">
      <c r="A44" s="23" t="s">
        <v>0</v>
      </c>
      <c r="B44" s="23" t="s">
        <v>96</v>
      </c>
      <c r="C44" s="23" t="s">
        <v>2</v>
      </c>
      <c r="D44" s="23" t="s">
        <v>50</v>
      </c>
      <c r="E44" s="23" t="s">
        <v>4</v>
      </c>
      <c r="F44" s="23" t="s">
        <v>5</v>
      </c>
      <c r="G44" s="23" t="s">
        <v>6</v>
      </c>
      <c r="H44" s="23">
        <v>3484.778041</v>
      </c>
      <c r="I44" s="23" t="s">
        <v>7</v>
      </c>
    </row>
    <row r="45" spans="1:9" x14ac:dyDescent="0.25">
      <c r="A45" s="23" t="s">
        <v>0</v>
      </c>
      <c r="B45" s="23" t="s">
        <v>96</v>
      </c>
      <c r="C45" s="23" t="s">
        <v>2</v>
      </c>
      <c r="D45" s="23" t="s">
        <v>51</v>
      </c>
      <c r="E45" s="23" t="s">
        <v>4</v>
      </c>
      <c r="F45" s="23" t="s">
        <v>5</v>
      </c>
      <c r="G45" s="23" t="s">
        <v>6</v>
      </c>
      <c r="H45" s="23">
        <v>1253.3514560000001</v>
      </c>
      <c r="I45" s="23" t="s">
        <v>7</v>
      </c>
    </row>
    <row r="46" spans="1:9" x14ac:dyDescent="0.25">
      <c r="A46" s="23" t="s">
        <v>0</v>
      </c>
      <c r="B46" s="23" t="s">
        <v>96</v>
      </c>
      <c r="C46" s="23" t="s">
        <v>2</v>
      </c>
      <c r="D46" s="23" t="s">
        <v>52</v>
      </c>
      <c r="E46" s="23" t="s">
        <v>4</v>
      </c>
      <c r="F46" s="23" t="s">
        <v>5</v>
      </c>
      <c r="G46" s="23" t="s">
        <v>6</v>
      </c>
      <c r="H46" s="23">
        <v>2873.3981699999999</v>
      </c>
      <c r="I46" s="23" t="s">
        <v>7</v>
      </c>
    </row>
    <row r="47" spans="1:9" x14ac:dyDescent="0.25">
      <c r="A47" s="23" t="s">
        <v>0</v>
      </c>
      <c r="B47" s="23" t="s">
        <v>96</v>
      </c>
      <c r="C47" s="23" t="s">
        <v>2</v>
      </c>
      <c r="D47" s="23" t="s">
        <v>53</v>
      </c>
      <c r="E47" s="23" t="s">
        <v>4</v>
      </c>
      <c r="F47" s="23" t="s">
        <v>5</v>
      </c>
      <c r="G47" s="23" t="s">
        <v>6</v>
      </c>
      <c r="H47" s="23">
        <v>1436.700685</v>
      </c>
      <c r="I47" s="23" t="s">
        <v>7</v>
      </c>
    </row>
    <row r="48" spans="1:9" x14ac:dyDescent="0.25">
      <c r="A48" s="23" t="s">
        <v>0</v>
      </c>
      <c r="B48" s="23" t="s">
        <v>96</v>
      </c>
      <c r="C48" s="23" t="s">
        <v>2</v>
      </c>
      <c r="D48" s="23" t="s">
        <v>54</v>
      </c>
      <c r="E48" s="23" t="s">
        <v>4</v>
      </c>
      <c r="F48" s="23" t="s">
        <v>5</v>
      </c>
      <c r="G48" s="23" t="s">
        <v>6</v>
      </c>
      <c r="H48" s="23">
        <v>3114.6947620000001</v>
      </c>
      <c r="I48" s="23" t="s">
        <v>7</v>
      </c>
    </row>
    <row r="49" spans="1:9" x14ac:dyDescent="0.25">
      <c r="A49" s="23" t="s">
        <v>0</v>
      </c>
      <c r="B49" s="23" t="s">
        <v>96</v>
      </c>
      <c r="C49" s="23" t="s">
        <v>2</v>
      </c>
      <c r="D49" s="23" t="s">
        <v>55</v>
      </c>
      <c r="E49" s="23" t="s">
        <v>4</v>
      </c>
      <c r="F49" s="23" t="s">
        <v>5</v>
      </c>
      <c r="G49" s="23" t="s">
        <v>6</v>
      </c>
      <c r="H49" s="23">
        <v>128679.608072</v>
      </c>
      <c r="I49" s="23" t="s">
        <v>7</v>
      </c>
    </row>
    <row r="50" spans="1:9" x14ac:dyDescent="0.25">
      <c r="A50" s="23" t="s">
        <v>0</v>
      </c>
      <c r="B50" s="23" t="s">
        <v>96</v>
      </c>
      <c r="C50" s="23" t="s">
        <v>2</v>
      </c>
      <c r="D50" s="23" t="s">
        <v>56</v>
      </c>
      <c r="E50" s="23" t="s">
        <v>4</v>
      </c>
      <c r="F50" s="23" t="s">
        <v>5</v>
      </c>
      <c r="G50" s="23" t="s">
        <v>6</v>
      </c>
      <c r="H50" s="23">
        <v>130790.640315</v>
      </c>
      <c r="I50" s="23" t="s">
        <v>7</v>
      </c>
    </row>
    <row r="51" spans="1:9" x14ac:dyDescent="0.25">
      <c r="A51" s="23" t="s">
        <v>0</v>
      </c>
      <c r="B51" s="23" t="s">
        <v>96</v>
      </c>
      <c r="C51" s="23" t="s">
        <v>2</v>
      </c>
      <c r="D51" s="23" t="s">
        <v>57</v>
      </c>
      <c r="E51" s="23" t="s">
        <v>4</v>
      </c>
      <c r="F51" s="23" t="s">
        <v>5</v>
      </c>
      <c r="G51" s="23" t="s">
        <v>6</v>
      </c>
      <c r="H51" s="23">
        <v>181996.79599499999</v>
      </c>
      <c r="I51" s="23" t="s">
        <v>7</v>
      </c>
    </row>
    <row r="52" spans="1:9" x14ac:dyDescent="0.25">
      <c r="A52" s="23" t="s">
        <v>0</v>
      </c>
      <c r="B52" s="23" t="s">
        <v>96</v>
      </c>
      <c r="C52" s="23" t="s">
        <v>2</v>
      </c>
      <c r="D52" s="23" t="s">
        <v>58</v>
      </c>
      <c r="E52" s="23" t="s">
        <v>4</v>
      </c>
      <c r="F52" s="23" t="s">
        <v>5</v>
      </c>
      <c r="G52" s="23" t="s">
        <v>6</v>
      </c>
      <c r="H52" s="23">
        <v>1808.500084</v>
      </c>
      <c r="I52" s="23" t="s">
        <v>7</v>
      </c>
    </row>
    <row r="53" spans="1:9" x14ac:dyDescent="0.25">
      <c r="A53" s="23" t="s">
        <v>0</v>
      </c>
      <c r="B53" s="23" t="s">
        <v>96</v>
      </c>
      <c r="C53" s="23" t="s">
        <v>2</v>
      </c>
      <c r="D53" s="23" t="s">
        <v>59</v>
      </c>
      <c r="E53" s="23" t="s">
        <v>4</v>
      </c>
      <c r="F53" s="23" t="s">
        <v>5</v>
      </c>
      <c r="G53" s="23" t="s">
        <v>6</v>
      </c>
      <c r="H53" s="23">
        <v>7660.8048220000001</v>
      </c>
      <c r="I53" s="23" t="s">
        <v>7</v>
      </c>
    </row>
    <row r="54" spans="1:9" x14ac:dyDescent="0.25">
      <c r="A54" s="23" t="s">
        <v>0</v>
      </c>
      <c r="B54" s="23" t="s">
        <v>96</v>
      </c>
      <c r="C54" s="23" t="s">
        <v>2</v>
      </c>
      <c r="D54" s="23" t="s">
        <v>60</v>
      </c>
      <c r="E54" s="23" t="s">
        <v>4</v>
      </c>
      <c r="F54" s="23" t="s">
        <v>5</v>
      </c>
      <c r="G54" s="23" t="s">
        <v>6</v>
      </c>
      <c r="H54" s="23">
        <v>803.20054900000002</v>
      </c>
      <c r="I54" s="23" t="s">
        <v>7</v>
      </c>
    </row>
    <row r="55" spans="1:9" x14ac:dyDescent="0.25">
      <c r="A55" s="23" t="s">
        <v>0</v>
      </c>
      <c r="B55" s="23" t="s">
        <v>96</v>
      </c>
      <c r="C55" s="23" t="s">
        <v>2</v>
      </c>
      <c r="D55" s="23" t="s">
        <v>61</v>
      </c>
      <c r="E55" s="23" t="s">
        <v>4</v>
      </c>
      <c r="F55" s="23" t="s">
        <v>5</v>
      </c>
      <c r="G55" s="23" t="s">
        <v>6</v>
      </c>
      <c r="H55" s="23">
        <v>18046.165148</v>
      </c>
      <c r="I55" s="23" t="s">
        <v>7</v>
      </c>
    </row>
    <row r="56" spans="1:9" x14ac:dyDescent="0.25">
      <c r="A56" s="23" t="s">
        <v>0</v>
      </c>
      <c r="B56" s="23" t="s">
        <v>96</v>
      </c>
      <c r="C56" s="23" t="s">
        <v>2</v>
      </c>
      <c r="D56" s="23" t="s">
        <v>62</v>
      </c>
      <c r="E56" s="23" t="s">
        <v>4</v>
      </c>
      <c r="F56" s="23" t="s">
        <v>5</v>
      </c>
      <c r="G56" s="23" t="s">
        <v>6</v>
      </c>
      <c r="H56" s="23">
        <v>72184.564578999998</v>
      </c>
      <c r="I56" s="23" t="s">
        <v>7</v>
      </c>
    </row>
    <row r="57" spans="1:9" x14ac:dyDescent="0.25">
      <c r="A57" s="23" t="s">
        <v>0</v>
      </c>
      <c r="B57" s="23" t="s">
        <v>96</v>
      </c>
      <c r="C57" s="23" t="s">
        <v>2</v>
      </c>
      <c r="D57" s="23" t="s">
        <v>63</v>
      </c>
      <c r="E57" s="23" t="s">
        <v>4</v>
      </c>
      <c r="F57" s="23" t="s">
        <v>5</v>
      </c>
      <c r="G57" s="23" t="s">
        <v>6</v>
      </c>
      <c r="H57" s="23">
        <v>11998.444073000001</v>
      </c>
      <c r="I57" s="23" t="s">
        <v>7</v>
      </c>
    </row>
    <row r="58" spans="1:9" x14ac:dyDescent="0.25">
      <c r="A58" s="23" t="s">
        <v>0</v>
      </c>
      <c r="B58" s="23" t="s">
        <v>96</v>
      </c>
      <c r="C58" s="23" t="s">
        <v>2</v>
      </c>
      <c r="D58" s="23" t="s">
        <v>64</v>
      </c>
      <c r="E58" s="23" t="s">
        <v>4</v>
      </c>
      <c r="F58" s="23" t="s">
        <v>5</v>
      </c>
      <c r="G58" s="23" t="s">
        <v>6</v>
      </c>
      <c r="H58" s="23">
        <v>7999.0622240000002</v>
      </c>
      <c r="I58" s="23" t="s">
        <v>7</v>
      </c>
    </row>
    <row r="59" spans="1:9" x14ac:dyDescent="0.25">
      <c r="A59" s="23" t="s">
        <v>0</v>
      </c>
      <c r="B59" s="23" t="s">
        <v>96</v>
      </c>
      <c r="C59" s="23" t="s">
        <v>2</v>
      </c>
      <c r="D59" s="23" t="s">
        <v>65</v>
      </c>
      <c r="E59" s="23" t="s">
        <v>4</v>
      </c>
      <c r="F59" s="23" t="s">
        <v>5</v>
      </c>
      <c r="G59" s="23" t="s">
        <v>6</v>
      </c>
      <c r="H59" s="23">
        <v>2616.3895320000001</v>
      </c>
      <c r="I59" s="23" t="s">
        <v>7</v>
      </c>
    </row>
    <row r="60" spans="1:9" x14ac:dyDescent="0.25">
      <c r="A60" s="23" t="s">
        <v>0</v>
      </c>
      <c r="B60" s="23" t="s">
        <v>96</v>
      </c>
      <c r="C60" s="23" t="s">
        <v>2</v>
      </c>
      <c r="D60" s="23" t="s">
        <v>66</v>
      </c>
      <c r="E60" s="23" t="s">
        <v>4</v>
      </c>
      <c r="F60" s="23" t="s">
        <v>5</v>
      </c>
      <c r="G60" s="23" t="s">
        <v>6</v>
      </c>
      <c r="H60" s="23">
        <v>37011.849554</v>
      </c>
      <c r="I60" s="23" t="s">
        <v>7</v>
      </c>
    </row>
    <row r="61" spans="1:9" x14ac:dyDescent="0.25">
      <c r="A61" s="23" t="s">
        <v>0</v>
      </c>
      <c r="B61" s="23" t="s">
        <v>96</v>
      </c>
      <c r="C61" s="23" t="s">
        <v>2</v>
      </c>
      <c r="D61" s="23" t="s">
        <v>67</v>
      </c>
      <c r="E61" s="23" t="s">
        <v>4</v>
      </c>
      <c r="F61" s="23" t="s">
        <v>5</v>
      </c>
      <c r="G61" s="23" t="s">
        <v>6</v>
      </c>
      <c r="H61" s="23">
        <v>4309.3681429999997</v>
      </c>
      <c r="I61" s="23" t="s">
        <v>7</v>
      </c>
    </row>
    <row r="62" spans="1:9" x14ac:dyDescent="0.25">
      <c r="A62" s="23" t="s">
        <v>0</v>
      </c>
      <c r="B62" s="23" t="s">
        <v>96</v>
      </c>
      <c r="C62" s="23" t="s">
        <v>2</v>
      </c>
      <c r="D62" s="23" t="s">
        <v>68</v>
      </c>
      <c r="E62" s="23" t="s">
        <v>4</v>
      </c>
      <c r="F62" s="23" t="s">
        <v>5</v>
      </c>
      <c r="G62" s="23" t="s">
        <v>6</v>
      </c>
      <c r="H62" s="23">
        <v>56361.683889</v>
      </c>
      <c r="I62" s="23" t="s">
        <v>7</v>
      </c>
    </row>
    <row r="63" spans="1:9" x14ac:dyDescent="0.25">
      <c r="A63" s="23" t="s">
        <v>0</v>
      </c>
      <c r="B63" s="23" t="s">
        <v>96</v>
      </c>
      <c r="C63" s="23" t="s">
        <v>2</v>
      </c>
      <c r="D63" s="23" t="s">
        <v>69</v>
      </c>
      <c r="E63" s="23" t="s">
        <v>4</v>
      </c>
      <c r="F63" s="23" t="s">
        <v>5</v>
      </c>
      <c r="G63" s="23" t="s">
        <v>6</v>
      </c>
      <c r="H63" s="23">
        <v>3999999.9999680002</v>
      </c>
      <c r="I63" s="23" t="s">
        <v>7</v>
      </c>
    </row>
    <row r="64" spans="1:9" x14ac:dyDescent="0.25">
      <c r="A64" s="23" t="s">
        <v>0</v>
      </c>
      <c r="B64" s="23" t="s">
        <v>96</v>
      </c>
      <c r="C64" s="23" t="s">
        <v>2</v>
      </c>
      <c r="D64" s="23" t="s">
        <v>70</v>
      </c>
      <c r="E64" s="23" t="s">
        <v>4</v>
      </c>
      <c r="F64" s="23" t="s">
        <v>5</v>
      </c>
      <c r="G64" s="23" t="s">
        <v>6</v>
      </c>
      <c r="H64" s="23">
        <v>999999.99999699998</v>
      </c>
      <c r="I64" s="23" t="s">
        <v>7</v>
      </c>
    </row>
    <row r="65" spans="1:9" x14ac:dyDescent="0.25">
      <c r="A65" s="23" t="s">
        <v>0</v>
      </c>
      <c r="B65" s="23" t="s">
        <v>96</v>
      </c>
      <c r="C65" s="23" t="s">
        <v>2</v>
      </c>
      <c r="D65" s="23" t="s">
        <v>71</v>
      </c>
      <c r="E65" s="23" t="s">
        <v>4</v>
      </c>
      <c r="F65" s="23" t="s">
        <v>5</v>
      </c>
      <c r="G65" s="23" t="s">
        <v>6</v>
      </c>
      <c r="H65" s="23">
        <v>18017.283443</v>
      </c>
      <c r="I65" s="23" t="s">
        <v>7</v>
      </c>
    </row>
    <row r="66" spans="1:9" x14ac:dyDescent="0.25">
      <c r="A66" s="23" t="s">
        <v>0</v>
      </c>
      <c r="B66" s="23" t="s">
        <v>96</v>
      </c>
      <c r="C66" s="23" t="s">
        <v>2</v>
      </c>
      <c r="D66" s="23" t="s">
        <v>72</v>
      </c>
      <c r="E66" s="23" t="s">
        <v>4</v>
      </c>
      <c r="F66" s="23" t="s">
        <v>5</v>
      </c>
      <c r="G66" s="23" t="s">
        <v>6</v>
      </c>
      <c r="H66" s="23">
        <v>50305.658228</v>
      </c>
      <c r="I66" s="23" t="s">
        <v>7</v>
      </c>
    </row>
    <row r="67" spans="1:9" x14ac:dyDescent="0.25">
      <c r="A67" s="23" t="s">
        <v>0</v>
      </c>
      <c r="B67" s="23" t="s">
        <v>96</v>
      </c>
      <c r="C67" s="23" t="s">
        <v>2</v>
      </c>
      <c r="D67" s="23" t="s">
        <v>73</v>
      </c>
      <c r="E67" s="23" t="s">
        <v>4</v>
      </c>
      <c r="F67" s="23" t="s">
        <v>5</v>
      </c>
      <c r="G67" s="23" t="s">
        <v>6</v>
      </c>
      <c r="H67" s="23">
        <v>20548.220792</v>
      </c>
      <c r="I67" s="23" t="s">
        <v>7</v>
      </c>
    </row>
    <row r="68" spans="1:9" x14ac:dyDescent="0.25">
      <c r="A68" s="23" t="s">
        <v>0</v>
      </c>
      <c r="B68" s="23" t="s">
        <v>96</v>
      </c>
      <c r="C68" s="23" t="s">
        <v>2</v>
      </c>
      <c r="D68" s="23" t="s">
        <v>74</v>
      </c>
      <c r="E68" s="23" t="s">
        <v>4</v>
      </c>
      <c r="F68" s="23" t="s">
        <v>5</v>
      </c>
      <c r="G68" s="23" t="s">
        <v>6</v>
      </c>
      <c r="H68" s="23">
        <v>1913.4710809999999</v>
      </c>
      <c r="I68" s="23" t="s">
        <v>7</v>
      </c>
    </row>
    <row r="69" spans="1:9" x14ac:dyDescent="0.25">
      <c r="A69" s="23" t="s">
        <v>0</v>
      </c>
      <c r="B69" s="23" t="s">
        <v>96</v>
      </c>
      <c r="C69" s="23" t="s">
        <v>2</v>
      </c>
      <c r="D69" s="23" t="s">
        <v>75</v>
      </c>
      <c r="E69" s="23" t="s">
        <v>4</v>
      </c>
      <c r="F69" s="23" t="s">
        <v>5</v>
      </c>
      <c r="G69" s="23" t="s">
        <v>6</v>
      </c>
      <c r="H69" s="23">
        <v>803070.14760000003</v>
      </c>
      <c r="I69" s="23" t="s">
        <v>7</v>
      </c>
    </row>
    <row r="70" spans="1:9" x14ac:dyDescent="0.25">
      <c r="A70" s="23" t="s">
        <v>0</v>
      </c>
      <c r="B70" s="23" t="s">
        <v>96</v>
      </c>
      <c r="C70" s="23" t="s">
        <v>2</v>
      </c>
      <c r="D70" s="23" t="s">
        <v>76</v>
      </c>
      <c r="E70" s="23" t="s">
        <v>4</v>
      </c>
      <c r="F70" s="23" t="s">
        <v>5</v>
      </c>
      <c r="G70" s="23" t="s">
        <v>6</v>
      </c>
      <c r="H70" s="23">
        <v>20556.776107000002</v>
      </c>
      <c r="I70" s="23" t="s">
        <v>7</v>
      </c>
    </row>
    <row r="71" spans="1:9" x14ac:dyDescent="0.25">
      <c r="A71" s="23" t="s">
        <v>0</v>
      </c>
      <c r="B71" s="23" t="s">
        <v>96</v>
      </c>
      <c r="C71" s="23" t="s">
        <v>2</v>
      </c>
      <c r="D71" s="23" t="s">
        <v>77</v>
      </c>
      <c r="E71" s="23" t="s">
        <v>4</v>
      </c>
      <c r="F71" s="23" t="s">
        <v>5</v>
      </c>
      <c r="G71" s="23" t="s">
        <v>6</v>
      </c>
      <c r="H71" s="23">
        <v>60718.854376000003</v>
      </c>
      <c r="I71" s="23" t="s">
        <v>7</v>
      </c>
    </row>
    <row r="72" spans="1:9" x14ac:dyDescent="0.25">
      <c r="A72" s="23" t="s">
        <v>0</v>
      </c>
      <c r="B72" s="23" t="s">
        <v>96</v>
      </c>
      <c r="C72" s="23" t="s">
        <v>2</v>
      </c>
      <c r="D72" s="23" t="s">
        <v>78</v>
      </c>
      <c r="E72" s="23" t="s">
        <v>4</v>
      </c>
      <c r="F72" s="23" t="s">
        <v>5</v>
      </c>
      <c r="G72" s="23" t="s">
        <v>6</v>
      </c>
      <c r="H72" s="23">
        <v>144409.636524</v>
      </c>
      <c r="I72" s="23" t="s">
        <v>7</v>
      </c>
    </row>
    <row r="73" spans="1:9" x14ac:dyDescent="0.25">
      <c r="A73" s="23" t="s">
        <v>0</v>
      </c>
      <c r="B73" s="23" t="s">
        <v>96</v>
      </c>
      <c r="C73" s="23" t="s">
        <v>2</v>
      </c>
      <c r="D73" s="23" t="s">
        <v>79</v>
      </c>
      <c r="E73" s="23" t="s">
        <v>4</v>
      </c>
      <c r="F73" s="23" t="s">
        <v>5</v>
      </c>
      <c r="G73" s="23" t="s">
        <v>6</v>
      </c>
      <c r="H73" s="23">
        <v>37503.620778999997</v>
      </c>
      <c r="I73" s="23" t="s">
        <v>7</v>
      </c>
    </row>
    <row r="74" spans="1:9" x14ac:dyDescent="0.25">
      <c r="A74" s="23" t="s">
        <v>0</v>
      </c>
      <c r="B74" s="23" t="s">
        <v>96</v>
      </c>
      <c r="C74" s="23" t="s">
        <v>2</v>
      </c>
      <c r="D74" s="23" t="s">
        <v>80</v>
      </c>
      <c r="E74" s="23" t="s">
        <v>4</v>
      </c>
      <c r="F74" s="23" t="s">
        <v>5</v>
      </c>
      <c r="G74" s="23" t="s">
        <v>6</v>
      </c>
      <c r="H74" s="23">
        <v>0</v>
      </c>
      <c r="I74" s="23" t="s">
        <v>7</v>
      </c>
    </row>
    <row r="75" spans="1:9" x14ac:dyDescent="0.25">
      <c r="A75" s="23" t="s">
        <v>0</v>
      </c>
      <c r="B75" s="23" t="s">
        <v>96</v>
      </c>
      <c r="C75" s="23" t="s">
        <v>2</v>
      </c>
      <c r="D75" s="23" t="s">
        <v>81</v>
      </c>
      <c r="E75" s="23" t="s">
        <v>4</v>
      </c>
      <c r="F75" s="23" t="s">
        <v>5</v>
      </c>
      <c r="G75" s="23" t="s">
        <v>6</v>
      </c>
      <c r="H75" s="23">
        <v>0</v>
      </c>
      <c r="I75" s="23" t="s">
        <v>7</v>
      </c>
    </row>
    <row r="76" spans="1:9" x14ac:dyDescent="0.25">
      <c r="A76" s="23" t="s">
        <v>0</v>
      </c>
      <c r="B76" s="23" t="s">
        <v>96</v>
      </c>
      <c r="C76" s="23" t="s">
        <v>2</v>
      </c>
      <c r="D76" s="23" t="s">
        <v>82</v>
      </c>
      <c r="E76" s="23" t="s">
        <v>4</v>
      </c>
      <c r="F76" s="23" t="s">
        <v>5</v>
      </c>
      <c r="G76" s="23" t="s">
        <v>6</v>
      </c>
      <c r="H76" s="23">
        <v>1204191.3054859999</v>
      </c>
      <c r="I76" s="23" t="s">
        <v>7</v>
      </c>
    </row>
    <row r="77" spans="1:9" x14ac:dyDescent="0.25">
      <c r="A77" s="23" t="s">
        <v>0</v>
      </c>
      <c r="B77" s="23" t="s">
        <v>96</v>
      </c>
      <c r="C77" s="23" t="s">
        <v>2</v>
      </c>
      <c r="D77" s="23" t="s">
        <v>83</v>
      </c>
      <c r="E77" s="23" t="s">
        <v>4</v>
      </c>
      <c r="F77" s="23" t="s">
        <v>5</v>
      </c>
      <c r="G77" s="23" t="s">
        <v>6</v>
      </c>
      <c r="H77" s="23">
        <v>247229.29772900001</v>
      </c>
      <c r="I77" s="23" t="s">
        <v>7</v>
      </c>
    </row>
    <row r="78" spans="1:9" x14ac:dyDescent="0.25">
      <c r="A78" s="23" t="s">
        <v>0</v>
      </c>
      <c r="B78" s="23" t="s">
        <v>96</v>
      </c>
      <c r="C78" s="23" t="s">
        <v>2</v>
      </c>
      <c r="D78" s="23" t="s">
        <v>84</v>
      </c>
      <c r="E78" s="23" t="s">
        <v>4</v>
      </c>
      <c r="F78" s="23" t="s">
        <v>5</v>
      </c>
      <c r="G78" s="23" t="s">
        <v>6</v>
      </c>
      <c r="H78" s="23">
        <v>77101.412633</v>
      </c>
      <c r="I78" s="23" t="s">
        <v>7</v>
      </c>
    </row>
    <row r="79" spans="1:9" x14ac:dyDescent="0.25">
      <c r="A79" s="23" t="s">
        <v>0</v>
      </c>
      <c r="B79" s="23" t="s">
        <v>96</v>
      </c>
      <c r="C79" s="23" t="s">
        <v>2</v>
      </c>
      <c r="D79" s="23" t="s">
        <v>85</v>
      </c>
      <c r="E79" s="23" t="s">
        <v>4</v>
      </c>
      <c r="F79" s="23" t="s">
        <v>5</v>
      </c>
      <c r="G79" s="23" t="s">
        <v>6</v>
      </c>
      <c r="H79" s="23">
        <v>25670.629901</v>
      </c>
      <c r="I79" s="23" t="s">
        <v>7</v>
      </c>
    </row>
    <row r="80" spans="1:9" x14ac:dyDescent="0.25">
      <c r="A80" s="23" t="s">
        <v>0</v>
      </c>
      <c r="B80" s="23" t="s">
        <v>96</v>
      </c>
      <c r="C80" s="23" t="s">
        <v>2</v>
      </c>
      <c r="D80" s="23" t="s">
        <v>86</v>
      </c>
      <c r="E80" s="23" t="s">
        <v>4</v>
      </c>
      <c r="F80" s="23" t="s">
        <v>5</v>
      </c>
      <c r="G80" s="23" t="s">
        <v>6</v>
      </c>
      <c r="H80" s="23">
        <v>182091.54790599999</v>
      </c>
      <c r="I80" s="23" t="s">
        <v>7</v>
      </c>
    </row>
    <row r="81" spans="1:9" x14ac:dyDescent="0.25">
      <c r="A81" s="23" t="s">
        <v>0</v>
      </c>
      <c r="B81" s="23" t="s">
        <v>96</v>
      </c>
      <c r="C81" s="23" t="s">
        <v>2</v>
      </c>
      <c r="D81" s="23" t="s">
        <v>87</v>
      </c>
      <c r="E81" s="23" t="s">
        <v>4</v>
      </c>
      <c r="F81" s="23" t="s">
        <v>5</v>
      </c>
      <c r="G81" s="23" t="s">
        <v>6</v>
      </c>
      <c r="H81" s="23">
        <v>154807.13035399999</v>
      </c>
      <c r="I81" s="23" t="s">
        <v>7</v>
      </c>
    </row>
    <row r="82" spans="1:9" x14ac:dyDescent="0.25">
      <c r="A82" s="23" t="s">
        <v>0</v>
      </c>
      <c r="B82" s="23" t="s">
        <v>96</v>
      </c>
      <c r="C82" s="23" t="s">
        <v>2</v>
      </c>
      <c r="D82" s="23" t="s">
        <v>88</v>
      </c>
      <c r="E82" s="23" t="s">
        <v>4</v>
      </c>
      <c r="F82" s="23" t="s">
        <v>5</v>
      </c>
      <c r="G82" s="23" t="s">
        <v>6</v>
      </c>
      <c r="H82" s="23">
        <v>609986.30467700004</v>
      </c>
      <c r="I82" s="23" t="s">
        <v>7</v>
      </c>
    </row>
    <row r="83" spans="1:9" x14ac:dyDescent="0.25">
      <c r="A83" s="23" t="s">
        <v>0</v>
      </c>
      <c r="B83" s="23" t="s">
        <v>96</v>
      </c>
      <c r="C83" s="23" t="s">
        <v>2</v>
      </c>
      <c r="D83" s="23" t="s">
        <v>89</v>
      </c>
      <c r="E83" s="23" t="s">
        <v>4</v>
      </c>
      <c r="F83" s="23" t="s">
        <v>5</v>
      </c>
      <c r="G83" s="23" t="s">
        <v>6</v>
      </c>
      <c r="H83" s="23">
        <v>31811.945437999999</v>
      </c>
      <c r="I83" s="23" t="s">
        <v>7</v>
      </c>
    </row>
    <row r="84" spans="1:9" x14ac:dyDescent="0.25">
      <c r="A84" s="23" t="s">
        <v>0</v>
      </c>
      <c r="B84" s="23" t="s">
        <v>96</v>
      </c>
      <c r="C84" s="23" t="s">
        <v>2</v>
      </c>
      <c r="D84" s="23" t="s">
        <v>90</v>
      </c>
      <c r="E84" s="23" t="s">
        <v>4</v>
      </c>
      <c r="F84" s="23" t="s">
        <v>5</v>
      </c>
      <c r="G84" s="23" t="s">
        <v>6</v>
      </c>
      <c r="H84" s="23">
        <v>15052.391319</v>
      </c>
      <c r="I84" s="23" t="s">
        <v>7</v>
      </c>
    </row>
    <row r="85" spans="1:9" x14ac:dyDescent="0.25">
      <c r="A85" s="23" t="s">
        <v>0</v>
      </c>
      <c r="B85" s="23" t="s">
        <v>96</v>
      </c>
      <c r="C85" s="23" t="s">
        <v>2</v>
      </c>
      <c r="D85" s="23" t="s">
        <v>91</v>
      </c>
      <c r="E85" s="23" t="s">
        <v>4</v>
      </c>
      <c r="F85" s="23" t="s">
        <v>5</v>
      </c>
      <c r="G85" s="23" t="s">
        <v>6</v>
      </c>
      <c r="H85" s="23">
        <v>316100.21769000002</v>
      </c>
      <c r="I85" s="23" t="s">
        <v>7</v>
      </c>
    </row>
    <row r="86" spans="1:9" x14ac:dyDescent="0.25">
      <c r="A86" s="23" t="s">
        <v>0</v>
      </c>
      <c r="B86" s="23" t="s">
        <v>96</v>
      </c>
      <c r="C86" s="23" t="s">
        <v>2</v>
      </c>
      <c r="D86" s="23" t="s">
        <v>92</v>
      </c>
      <c r="E86" s="23" t="s">
        <v>4</v>
      </c>
      <c r="F86" s="23" t="s">
        <v>5</v>
      </c>
      <c r="G86" s="23" t="s">
        <v>6</v>
      </c>
      <c r="H86" s="23">
        <v>15052391.318573</v>
      </c>
      <c r="I86" s="23" t="s">
        <v>7</v>
      </c>
    </row>
    <row r="87" spans="1:9" x14ac:dyDescent="0.25">
      <c r="A87" s="23" t="s">
        <v>0</v>
      </c>
      <c r="B87" s="23" t="s">
        <v>96</v>
      </c>
      <c r="C87" s="23" t="s">
        <v>2</v>
      </c>
      <c r="D87" s="23" t="s">
        <v>93</v>
      </c>
      <c r="E87" s="23" t="s">
        <v>4</v>
      </c>
      <c r="F87" s="23" t="s">
        <v>5</v>
      </c>
      <c r="G87" s="23" t="s">
        <v>6</v>
      </c>
      <c r="H87" s="23">
        <v>60209.565274</v>
      </c>
      <c r="I87" s="23" t="s">
        <v>7</v>
      </c>
    </row>
    <row r="88" spans="1:9" x14ac:dyDescent="0.25">
      <c r="A88" s="23" t="s">
        <v>0</v>
      </c>
      <c r="B88" s="23" t="s">
        <v>96</v>
      </c>
      <c r="C88" s="23" t="s">
        <v>2</v>
      </c>
      <c r="D88" s="23" t="s">
        <v>94</v>
      </c>
      <c r="E88" s="23" t="s">
        <v>4</v>
      </c>
      <c r="F88" s="23" t="s">
        <v>5</v>
      </c>
      <c r="G88" s="23" t="s">
        <v>6</v>
      </c>
      <c r="H88" s="23">
        <v>0</v>
      </c>
      <c r="I88" s="23" t="s">
        <v>7</v>
      </c>
    </row>
    <row r="89" spans="1:9" x14ac:dyDescent="0.25">
      <c r="A89" s="23" t="s">
        <v>0</v>
      </c>
      <c r="B89" s="23" t="s">
        <v>96</v>
      </c>
      <c r="C89" s="23" t="s">
        <v>2</v>
      </c>
      <c r="D89" s="23" t="s">
        <v>95</v>
      </c>
      <c r="E89" s="23" t="s">
        <v>4</v>
      </c>
      <c r="F89" s="23" t="s">
        <v>5</v>
      </c>
      <c r="G89" s="23" t="s">
        <v>6</v>
      </c>
      <c r="H89" s="23">
        <v>329357996.66267502</v>
      </c>
      <c r="I89" s="23" t="s">
        <v>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93"/>
  <sheetViews>
    <sheetView topLeftCell="A19" workbookViewId="0">
      <selection activeCell="P12" sqref="P12"/>
    </sheetView>
  </sheetViews>
  <sheetFormatPr defaultRowHeight="15" x14ac:dyDescent="0.25"/>
  <sheetData>
    <row r="1" spans="1:14" x14ac:dyDescent="0.25">
      <c r="J1" t="s">
        <v>184</v>
      </c>
      <c r="K1" t="s">
        <v>98</v>
      </c>
      <c r="M1" t="s">
        <v>445</v>
      </c>
    </row>
    <row r="2" spans="1:14" x14ac:dyDescent="0.25">
      <c r="A2" t="s">
        <v>0</v>
      </c>
      <c r="B2" s="2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2267.3101179999999</v>
      </c>
      <c r="I2" t="s">
        <v>7</v>
      </c>
      <c r="J2" t="s">
        <v>3</v>
      </c>
      <c r="K2">
        <v>6637.5</v>
      </c>
      <c r="M2">
        <f>K2/H2</f>
        <v>2.9274777840514186</v>
      </c>
      <c r="N2" s="48">
        <v>2.9274777840514186</v>
      </c>
    </row>
    <row r="3" spans="1:14" x14ac:dyDescent="0.25">
      <c r="A3" t="s">
        <v>0</v>
      </c>
      <c r="B3" s="2">
        <v>0</v>
      </c>
      <c r="C3" t="s">
        <v>2</v>
      </c>
      <c r="D3" t="s">
        <v>8</v>
      </c>
      <c r="E3" t="s">
        <v>4</v>
      </c>
      <c r="F3" t="s">
        <v>5</v>
      </c>
      <c r="G3" t="s">
        <v>6</v>
      </c>
      <c r="H3">
        <v>4510.6034209999998</v>
      </c>
      <c r="I3" t="s">
        <v>7</v>
      </c>
      <c r="J3" t="s">
        <v>8</v>
      </c>
      <c r="K3">
        <v>4510.6719999999996</v>
      </c>
      <c r="M3">
        <f t="shared" ref="M3:M66" si="0">K3/H3</f>
        <v>1.0000152039524646</v>
      </c>
      <c r="N3" s="48">
        <v>1.0000152039524646</v>
      </c>
    </row>
    <row r="4" spans="1:14" x14ac:dyDescent="0.25">
      <c r="A4" t="s">
        <v>0</v>
      </c>
      <c r="B4" s="2">
        <v>0</v>
      </c>
      <c r="C4" t="s">
        <v>2</v>
      </c>
      <c r="D4" t="s">
        <v>9</v>
      </c>
      <c r="E4" t="s">
        <v>4</v>
      </c>
      <c r="F4" t="s">
        <v>5</v>
      </c>
      <c r="G4" t="s">
        <v>6</v>
      </c>
      <c r="H4">
        <v>80218.697696000003</v>
      </c>
      <c r="I4" t="s">
        <v>7</v>
      </c>
      <c r="J4" t="s">
        <v>9</v>
      </c>
      <c r="K4">
        <v>80218.806890000007</v>
      </c>
      <c r="M4">
        <f t="shared" si="0"/>
        <v>1.0000013612038483</v>
      </c>
      <c r="N4" s="48">
        <v>1.0000013612038483</v>
      </c>
    </row>
    <row r="5" spans="1:14" x14ac:dyDescent="0.25">
      <c r="A5" t="s">
        <v>0</v>
      </c>
      <c r="B5" s="2">
        <v>0</v>
      </c>
      <c r="C5" t="s">
        <v>2</v>
      </c>
      <c r="D5" t="s">
        <v>10</v>
      </c>
      <c r="E5" t="s">
        <v>4</v>
      </c>
      <c r="F5" t="s">
        <v>5</v>
      </c>
      <c r="G5" t="s">
        <v>6</v>
      </c>
      <c r="H5">
        <v>831.76705800000002</v>
      </c>
      <c r="I5" t="s">
        <v>7</v>
      </c>
      <c r="J5" t="s">
        <v>10</v>
      </c>
      <c r="K5">
        <v>2697</v>
      </c>
      <c r="M5">
        <f t="shared" si="0"/>
        <v>3.2424943667341055</v>
      </c>
      <c r="N5" s="48">
        <v>3.2424943667341055</v>
      </c>
    </row>
    <row r="6" spans="1:14" x14ac:dyDescent="0.25">
      <c r="A6" t="s">
        <v>0</v>
      </c>
      <c r="B6" s="2">
        <v>0</v>
      </c>
      <c r="C6" t="s">
        <v>2</v>
      </c>
      <c r="D6" t="s">
        <v>11</v>
      </c>
      <c r="E6" t="s">
        <v>4</v>
      </c>
      <c r="F6" t="s">
        <v>5</v>
      </c>
      <c r="G6" t="s">
        <v>6</v>
      </c>
      <c r="H6">
        <v>6390.9324530000004</v>
      </c>
      <c r="I6" t="s">
        <v>7</v>
      </c>
      <c r="J6" t="s">
        <v>11</v>
      </c>
      <c r="K6">
        <v>12347.108630000001</v>
      </c>
      <c r="M6">
        <f t="shared" si="0"/>
        <v>1.931972950864796</v>
      </c>
      <c r="N6" s="48">
        <v>1.931972950864796</v>
      </c>
    </row>
    <row r="7" spans="1:14" x14ac:dyDescent="0.25">
      <c r="A7" t="s">
        <v>0</v>
      </c>
      <c r="B7" s="2">
        <v>0</v>
      </c>
      <c r="C7" t="s">
        <v>2</v>
      </c>
      <c r="D7" t="s">
        <v>12</v>
      </c>
      <c r="E7" t="s">
        <v>4</v>
      </c>
      <c r="F7" t="s">
        <v>5</v>
      </c>
      <c r="G7" t="s">
        <v>6</v>
      </c>
      <c r="H7">
        <v>2036.1931070000001</v>
      </c>
      <c r="I7" t="s">
        <v>7</v>
      </c>
      <c r="J7" t="s">
        <v>12</v>
      </c>
      <c r="K7">
        <v>3907.9740299999999</v>
      </c>
      <c r="M7">
        <f t="shared" si="0"/>
        <v>1.9192551121822454</v>
      </c>
      <c r="N7" s="48">
        <v>1.9192551121822454</v>
      </c>
    </row>
    <row r="8" spans="1:14" x14ac:dyDescent="0.25">
      <c r="A8" t="s">
        <v>0</v>
      </c>
      <c r="B8" s="2">
        <v>0</v>
      </c>
      <c r="C8" t="s">
        <v>2</v>
      </c>
      <c r="D8" t="s">
        <v>13</v>
      </c>
      <c r="E8" t="s">
        <v>4</v>
      </c>
      <c r="F8" t="s">
        <v>5</v>
      </c>
      <c r="G8" t="s">
        <v>6</v>
      </c>
      <c r="H8">
        <v>34146.628350999999</v>
      </c>
      <c r="I8" t="s">
        <v>7</v>
      </c>
      <c r="J8" t="s">
        <v>13</v>
      </c>
      <c r="K8">
        <v>35892.089209999998</v>
      </c>
      <c r="M8">
        <f t="shared" si="0"/>
        <v>1.0511166385465076</v>
      </c>
      <c r="N8" s="48">
        <v>1.0511166385465076</v>
      </c>
    </row>
    <row r="9" spans="1:14" x14ac:dyDescent="0.25">
      <c r="A9" t="s">
        <v>0</v>
      </c>
      <c r="B9" s="2">
        <v>0</v>
      </c>
      <c r="C9" t="s">
        <v>2</v>
      </c>
      <c r="D9" t="s">
        <v>14</v>
      </c>
      <c r="E9" t="s">
        <v>4</v>
      </c>
      <c r="F9" t="s">
        <v>5</v>
      </c>
      <c r="G9" t="s">
        <v>6</v>
      </c>
      <c r="H9">
        <v>8797.8802790000009</v>
      </c>
      <c r="I9" t="s">
        <v>7</v>
      </c>
      <c r="J9" t="s">
        <v>14</v>
      </c>
      <c r="K9">
        <v>21423.01856</v>
      </c>
      <c r="M9">
        <f t="shared" si="0"/>
        <v>2.4350204686389549</v>
      </c>
      <c r="N9" s="48">
        <v>2.4350204686389549</v>
      </c>
    </row>
    <row r="10" spans="1:14" x14ac:dyDescent="0.25">
      <c r="A10" t="s">
        <v>0</v>
      </c>
      <c r="B10" s="2">
        <v>0</v>
      </c>
      <c r="C10" t="s">
        <v>2</v>
      </c>
      <c r="D10" t="s">
        <v>15</v>
      </c>
      <c r="E10" t="s">
        <v>4</v>
      </c>
      <c r="F10" t="s">
        <v>5</v>
      </c>
      <c r="G10" t="s">
        <v>6</v>
      </c>
      <c r="H10">
        <v>3982.5464459999998</v>
      </c>
      <c r="I10" t="s">
        <v>7</v>
      </c>
      <c r="J10" t="s">
        <v>15</v>
      </c>
      <c r="K10">
        <v>8105.2905899999996</v>
      </c>
      <c r="M10">
        <f t="shared" si="0"/>
        <v>2.0352030289918681</v>
      </c>
      <c r="N10" s="48">
        <v>2.0352030289918681</v>
      </c>
    </row>
    <row r="11" spans="1:14" x14ac:dyDescent="0.25">
      <c r="A11" t="s">
        <v>0</v>
      </c>
      <c r="B11" s="2">
        <v>0</v>
      </c>
      <c r="C11" t="s">
        <v>2</v>
      </c>
      <c r="D11" t="s">
        <v>16</v>
      </c>
      <c r="E11" t="s">
        <v>4</v>
      </c>
      <c r="F11" t="s">
        <v>5</v>
      </c>
      <c r="G11" t="s">
        <v>6</v>
      </c>
      <c r="H11">
        <v>1277.4101880000001</v>
      </c>
      <c r="I11" t="s">
        <v>7</v>
      </c>
      <c r="J11" t="s">
        <v>16</v>
      </c>
      <c r="K11">
        <v>3646.2221399999999</v>
      </c>
      <c r="M11">
        <f t="shared" si="0"/>
        <v>2.8543862999157477</v>
      </c>
      <c r="N11" s="48">
        <v>2.8543862999157477</v>
      </c>
    </row>
    <row r="12" spans="1:14" x14ac:dyDescent="0.25">
      <c r="A12" t="s">
        <v>0</v>
      </c>
      <c r="B12" s="2">
        <v>0</v>
      </c>
      <c r="C12" t="s">
        <v>2</v>
      </c>
      <c r="D12" t="s">
        <v>17</v>
      </c>
      <c r="E12" t="s">
        <v>4</v>
      </c>
      <c r="F12" t="s">
        <v>5</v>
      </c>
      <c r="G12" t="s">
        <v>6</v>
      </c>
      <c r="H12">
        <v>18436.748959</v>
      </c>
      <c r="I12" t="s">
        <v>7</v>
      </c>
      <c r="J12" t="s">
        <v>17</v>
      </c>
      <c r="K12">
        <v>38854.992890000001</v>
      </c>
      <c r="M12">
        <f t="shared" si="0"/>
        <v>2.1074752916800294</v>
      </c>
      <c r="N12" s="48">
        <v>2.1074752916800294</v>
      </c>
    </row>
    <row r="13" spans="1:14" x14ac:dyDescent="0.25">
      <c r="A13" t="s">
        <v>0</v>
      </c>
      <c r="B13" s="2">
        <v>0</v>
      </c>
      <c r="C13" t="s">
        <v>2</v>
      </c>
      <c r="D13" t="s">
        <v>18</v>
      </c>
      <c r="E13" t="s">
        <v>4</v>
      </c>
      <c r="F13" t="s">
        <v>5</v>
      </c>
      <c r="G13" t="s">
        <v>6</v>
      </c>
      <c r="H13">
        <v>98.291037000000003</v>
      </c>
      <c r="I13" t="s">
        <v>7</v>
      </c>
      <c r="J13" t="s">
        <v>18</v>
      </c>
      <c r="K13">
        <v>98.229510000000005</v>
      </c>
      <c r="M13">
        <f t="shared" si="0"/>
        <v>0.99937403244611211</v>
      </c>
      <c r="N13" s="48">
        <v>0.99937403244611211</v>
      </c>
    </row>
    <row r="14" spans="1:14" x14ac:dyDescent="0.25">
      <c r="A14" t="s">
        <v>0</v>
      </c>
      <c r="B14" s="2">
        <v>0</v>
      </c>
      <c r="C14" t="s">
        <v>2</v>
      </c>
      <c r="D14" t="s">
        <v>19</v>
      </c>
      <c r="E14" t="s">
        <v>4</v>
      </c>
      <c r="F14" t="s">
        <v>5</v>
      </c>
      <c r="G14" t="s">
        <v>6</v>
      </c>
      <c r="H14">
        <v>602.71234800000002</v>
      </c>
      <c r="I14" t="s">
        <v>7</v>
      </c>
      <c r="J14" t="s">
        <v>19</v>
      </c>
      <c r="K14">
        <v>1596.4079999999999</v>
      </c>
      <c r="M14">
        <f t="shared" si="0"/>
        <v>2.6487063112236084</v>
      </c>
      <c r="N14" s="48">
        <v>2.6487063112236084</v>
      </c>
    </row>
    <row r="15" spans="1:14" x14ac:dyDescent="0.25">
      <c r="A15" t="s">
        <v>0</v>
      </c>
      <c r="B15" s="2">
        <v>0</v>
      </c>
      <c r="C15" t="s">
        <v>2</v>
      </c>
      <c r="D15" t="s">
        <v>20</v>
      </c>
      <c r="E15" t="s">
        <v>4</v>
      </c>
      <c r="F15" t="s">
        <v>5</v>
      </c>
      <c r="G15" t="s">
        <v>6</v>
      </c>
      <c r="H15">
        <v>915.87123199999996</v>
      </c>
      <c r="I15" t="s">
        <v>7</v>
      </c>
      <c r="J15" t="s">
        <v>20</v>
      </c>
      <c r="K15">
        <v>2273.672</v>
      </c>
      <c r="M15">
        <f t="shared" si="0"/>
        <v>2.4825236567753666</v>
      </c>
      <c r="N15" s="48">
        <v>2.4825236567753666</v>
      </c>
    </row>
    <row r="16" spans="1:14" x14ac:dyDescent="0.25">
      <c r="A16" t="s">
        <v>0</v>
      </c>
      <c r="B16" s="2">
        <v>0</v>
      </c>
      <c r="C16" t="s">
        <v>2</v>
      </c>
      <c r="D16" t="s">
        <v>21</v>
      </c>
      <c r="E16" t="s">
        <v>4</v>
      </c>
      <c r="F16" t="s">
        <v>5</v>
      </c>
      <c r="G16" t="s">
        <v>6</v>
      </c>
      <c r="H16">
        <v>262.60830900000002</v>
      </c>
      <c r="I16" t="s">
        <v>7</v>
      </c>
      <c r="J16" t="s">
        <v>21</v>
      </c>
      <c r="K16">
        <v>967.52</v>
      </c>
      <c r="M16">
        <f t="shared" si="0"/>
        <v>3.6842703252013247</v>
      </c>
      <c r="N16" s="48">
        <v>3.6842703252013247</v>
      </c>
    </row>
    <row r="17" spans="1:14" x14ac:dyDescent="0.25">
      <c r="A17" t="s">
        <v>0</v>
      </c>
      <c r="B17" s="2">
        <v>0</v>
      </c>
      <c r="C17" t="s">
        <v>2</v>
      </c>
      <c r="D17" t="s">
        <v>22</v>
      </c>
      <c r="E17" t="s">
        <v>4</v>
      </c>
      <c r="F17" t="s">
        <v>5</v>
      </c>
      <c r="G17" t="s">
        <v>6</v>
      </c>
      <c r="H17">
        <v>3.2698230000000001</v>
      </c>
      <c r="I17" t="s">
        <v>7</v>
      </c>
      <c r="J17" t="s">
        <v>22</v>
      </c>
      <c r="K17">
        <v>4.8584350000000001</v>
      </c>
      <c r="M17">
        <f t="shared" si="0"/>
        <v>1.4858403650595153</v>
      </c>
      <c r="N17" s="48">
        <v>1.4858403650595153</v>
      </c>
    </row>
    <row r="18" spans="1:14" x14ac:dyDescent="0.25">
      <c r="A18" t="s">
        <v>0</v>
      </c>
      <c r="B18" s="2">
        <v>0</v>
      </c>
      <c r="C18" t="s">
        <v>2</v>
      </c>
      <c r="D18" t="s">
        <v>23</v>
      </c>
      <c r="E18" t="s">
        <v>4</v>
      </c>
      <c r="F18" t="s">
        <v>5</v>
      </c>
      <c r="G18" t="s">
        <v>6</v>
      </c>
      <c r="H18">
        <v>5673.3478290000003</v>
      </c>
      <c r="I18" t="s">
        <v>7</v>
      </c>
      <c r="J18" t="s">
        <v>23</v>
      </c>
      <c r="K18">
        <v>5673.2709999999997</v>
      </c>
      <c r="M18">
        <f t="shared" si="0"/>
        <v>0.99998645790769114</v>
      </c>
      <c r="N18" s="48">
        <v>0.99998645790769114</v>
      </c>
    </row>
    <row r="19" spans="1:14" x14ac:dyDescent="0.25">
      <c r="A19" t="s">
        <v>0</v>
      </c>
      <c r="B19" s="2">
        <v>0</v>
      </c>
      <c r="C19" t="s">
        <v>2</v>
      </c>
      <c r="D19" t="s">
        <v>24</v>
      </c>
      <c r="E19" t="s">
        <v>4</v>
      </c>
      <c r="F19" t="s">
        <v>5</v>
      </c>
      <c r="G19" t="s">
        <v>6</v>
      </c>
      <c r="H19">
        <v>12508.163429</v>
      </c>
      <c r="I19" t="s">
        <v>7</v>
      </c>
      <c r="J19" t="s">
        <v>24</v>
      </c>
      <c r="K19">
        <v>12508.14644</v>
      </c>
      <c r="M19">
        <f t="shared" si="0"/>
        <v>0.99999864176702713</v>
      </c>
      <c r="N19" s="48">
        <v>0.99999864176702713</v>
      </c>
    </row>
    <row r="20" spans="1:14" x14ac:dyDescent="0.25">
      <c r="A20" t="s">
        <v>0</v>
      </c>
      <c r="B20" s="2">
        <v>0</v>
      </c>
      <c r="C20" t="s">
        <v>2</v>
      </c>
      <c r="D20" t="s">
        <v>25</v>
      </c>
      <c r="E20" t="s">
        <v>4</v>
      </c>
      <c r="F20" t="s">
        <v>5</v>
      </c>
      <c r="G20" t="s">
        <v>6</v>
      </c>
      <c r="H20">
        <v>2574.8793679999999</v>
      </c>
      <c r="I20" t="s">
        <v>7</v>
      </c>
      <c r="J20" t="s">
        <v>25</v>
      </c>
      <c r="K20">
        <v>2343.3339999999998</v>
      </c>
      <c r="M20">
        <f t="shared" si="0"/>
        <v>0.9100752559993327</v>
      </c>
      <c r="N20" s="48">
        <v>0.9100752559993327</v>
      </c>
    </row>
    <row r="21" spans="1:14" x14ac:dyDescent="0.25">
      <c r="A21" t="s">
        <v>0</v>
      </c>
      <c r="B21" s="2">
        <v>0</v>
      </c>
      <c r="C21" t="s">
        <v>2</v>
      </c>
      <c r="D21" t="s">
        <v>26</v>
      </c>
      <c r="E21" t="s">
        <v>4</v>
      </c>
      <c r="F21" t="s">
        <v>5</v>
      </c>
      <c r="G21" t="s">
        <v>6</v>
      </c>
      <c r="H21">
        <v>66381.176867999995</v>
      </c>
      <c r="I21" t="s">
        <v>7</v>
      </c>
      <c r="J21" t="s">
        <v>26</v>
      </c>
      <c r="K21">
        <v>66381.201029999997</v>
      </c>
      <c r="M21">
        <f t="shared" si="0"/>
        <v>1.000000363988726</v>
      </c>
      <c r="N21" s="48">
        <v>1.000000363988726</v>
      </c>
    </row>
    <row r="22" spans="1:14" x14ac:dyDescent="0.25">
      <c r="A22" t="s">
        <v>0</v>
      </c>
      <c r="B22" s="2">
        <v>0</v>
      </c>
      <c r="C22" t="s">
        <v>2</v>
      </c>
      <c r="D22" t="s">
        <v>27</v>
      </c>
      <c r="E22" t="s">
        <v>4</v>
      </c>
      <c r="F22" t="s">
        <v>5</v>
      </c>
      <c r="G22" t="s">
        <v>6</v>
      </c>
      <c r="H22">
        <v>3164.8747370000001</v>
      </c>
      <c r="I22" t="s">
        <v>7</v>
      </c>
      <c r="J22" t="s">
        <v>27</v>
      </c>
      <c r="K22">
        <v>3164.95</v>
      </c>
      <c r="M22">
        <f t="shared" si="0"/>
        <v>1.0000237807200139</v>
      </c>
      <c r="N22" s="48">
        <v>1.0000237807200139</v>
      </c>
    </row>
    <row r="23" spans="1:14" x14ac:dyDescent="0.25">
      <c r="A23" t="s">
        <v>0</v>
      </c>
      <c r="B23" s="2">
        <v>0</v>
      </c>
      <c r="C23" t="s">
        <v>2</v>
      </c>
      <c r="D23" t="s">
        <v>28</v>
      </c>
      <c r="E23" t="s">
        <v>4</v>
      </c>
      <c r="F23" t="s">
        <v>5</v>
      </c>
      <c r="G23" t="s">
        <v>6</v>
      </c>
      <c r="H23">
        <v>4742.7609039999998</v>
      </c>
      <c r="I23" t="s">
        <v>7</v>
      </c>
      <c r="J23" t="s">
        <v>28</v>
      </c>
      <c r="K23">
        <v>4742.7510000000002</v>
      </c>
      <c r="M23">
        <f t="shared" si="0"/>
        <v>0.99999791176485597</v>
      </c>
      <c r="N23" s="48">
        <v>0.99999791176485597</v>
      </c>
    </row>
    <row r="24" spans="1:14" x14ac:dyDescent="0.25">
      <c r="A24" t="s">
        <v>0</v>
      </c>
      <c r="B24" s="2">
        <v>0</v>
      </c>
      <c r="C24" t="s">
        <v>2</v>
      </c>
      <c r="D24" t="s">
        <v>29</v>
      </c>
      <c r="E24" t="s">
        <v>4</v>
      </c>
      <c r="F24" t="s">
        <v>5</v>
      </c>
      <c r="G24" t="s">
        <v>6</v>
      </c>
      <c r="H24">
        <v>131357.46526500001</v>
      </c>
      <c r="I24" t="s">
        <v>7</v>
      </c>
      <c r="J24" t="s">
        <v>29</v>
      </c>
      <c r="K24">
        <v>312490.47648000001</v>
      </c>
      <c r="M24">
        <f t="shared" si="0"/>
        <v>2.3789319917949316</v>
      </c>
      <c r="N24" s="48">
        <v>2.3789319917949316</v>
      </c>
    </row>
    <row r="25" spans="1:14" x14ac:dyDescent="0.25">
      <c r="A25" t="s">
        <v>0</v>
      </c>
      <c r="B25" s="2">
        <v>0</v>
      </c>
      <c r="C25" t="s">
        <v>2</v>
      </c>
      <c r="D25" t="s">
        <v>30</v>
      </c>
      <c r="E25" t="s">
        <v>4</v>
      </c>
      <c r="F25" t="s">
        <v>5</v>
      </c>
      <c r="G25" t="s">
        <v>6</v>
      </c>
      <c r="H25">
        <v>124594.863745</v>
      </c>
      <c r="I25" t="s">
        <v>7</v>
      </c>
      <c r="J25" t="s">
        <v>30</v>
      </c>
      <c r="K25">
        <v>124595.38234</v>
      </c>
      <c r="M25">
        <f t="shared" si="0"/>
        <v>1.0000041622502278</v>
      </c>
      <c r="N25" s="48">
        <v>1.0000041622502278</v>
      </c>
    </row>
    <row r="26" spans="1:14" x14ac:dyDescent="0.25">
      <c r="A26" t="s">
        <v>0</v>
      </c>
      <c r="B26" s="2">
        <v>0</v>
      </c>
      <c r="C26" t="s">
        <v>2</v>
      </c>
      <c r="D26" t="s">
        <v>31</v>
      </c>
      <c r="E26" t="s">
        <v>4</v>
      </c>
      <c r="F26" t="s">
        <v>5</v>
      </c>
      <c r="G26" t="s">
        <v>6</v>
      </c>
      <c r="H26">
        <v>407.63330200000001</v>
      </c>
      <c r="I26" t="s">
        <v>7</v>
      </c>
      <c r="J26" t="s">
        <v>31</v>
      </c>
      <c r="K26">
        <v>639.21481000000006</v>
      </c>
      <c r="M26">
        <f t="shared" si="0"/>
        <v>1.5681123373968107</v>
      </c>
      <c r="N26" s="48">
        <v>1.5681123373968107</v>
      </c>
    </row>
    <row r="27" spans="1:14" x14ac:dyDescent="0.25">
      <c r="A27" t="s">
        <v>0</v>
      </c>
      <c r="B27" s="2">
        <v>0</v>
      </c>
      <c r="C27" t="s">
        <v>2</v>
      </c>
      <c r="D27" t="s">
        <v>32</v>
      </c>
      <c r="E27" t="s">
        <v>4</v>
      </c>
      <c r="F27" t="s">
        <v>5</v>
      </c>
      <c r="G27" t="s">
        <v>6</v>
      </c>
      <c r="H27">
        <v>120956.797435</v>
      </c>
      <c r="I27" t="s">
        <v>7</v>
      </c>
      <c r="J27" t="s">
        <v>32</v>
      </c>
      <c r="K27">
        <v>247495.45460999999</v>
      </c>
      <c r="M27">
        <f t="shared" si="0"/>
        <v>2.0461475490288139</v>
      </c>
      <c r="N27" s="48">
        <v>2.0461475490288139</v>
      </c>
    </row>
    <row r="28" spans="1:14" x14ac:dyDescent="0.25">
      <c r="A28" t="s">
        <v>0</v>
      </c>
      <c r="B28" s="2">
        <v>0</v>
      </c>
      <c r="C28" t="s">
        <v>2</v>
      </c>
      <c r="D28" t="s">
        <v>33</v>
      </c>
      <c r="E28" t="s">
        <v>4</v>
      </c>
      <c r="F28" t="s">
        <v>5</v>
      </c>
      <c r="G28" t="s">
        <v>6</v>
      </c>
      <c r="H28">
        <v>34783.288369000002</v>
      </c>
      <c r="I28" t="s">
        <v>7</v>
      </c>
      <c r="J28" t="s">
        <v>33</v>
      </c>
      <c r="K28">
        <v>68851.370939999993</v>
      </c>
      <c r="M28">
        <f t="shared" si="0"/>
        <v>1.9794382350969029</v>
      </c>
      <c r="N28" s="48">
        <v>1.9794382350969029</v>
      </c>
    </row>
    <row r="29" spans="1:14" x14ac:dyDescent="0.25">
      <c r="A29" t="s">
        <v>0</v>
      </c>
      <c r="B29" s="2">
        <v>0</v>
      </c>
      <c r="C29" t="s">
        <v>2</v>
      </c>
      <c r="D29" t="s">
        <v>34</v>
      </c>
      <c r="E29" t="s">
        <v>4</v>
      </c>
      <c r="F29" t="s">
        <v>5</v>
      </c>
      <c r="G29" t="s">
        <v>6</v>
      </c>
      <c r="H29">
        <v>444.20597800000002</v>
      </c>
      <c r="I29" t="s">
        <v>7</v>
      </c>
      <c r="J29" t="s">
        <v>34</v>
      </c>
      <c r="K29">
        <v>858.70898</v>
      </c>
      <c r="M29">
        <f t="shared" si="0"/>
        <v>1.9331324262367311</v>
      </c>
      <c r="N29" s="48">
        <v>1.9331324262367311</v>
      </c>
    </row>
    <row r="30" spans="1:14" x14ac:dyDescent="0.25">
      <c r="A30" t="s">
        <v>0</v>
      </c>
      <c r="B30" s="2">
        <v>0</v>
      </c>
      <c r="C30" t="s">
        <v>2</v>
      </c>
      <c r="D30" t="s">
        <v>35</v>
      </c>
      <c r="E30" t="s">
        <v>4</v>
      </c>
      <c r="F30" t="s">
        <v>5</v>
      </c>
      <c r="G30" t="s">
        <v>6</v>
      </c>
      <c r="H30">
        <v>3916.7779930000002</v>
      </c>
      <c r="I30" t="s">
        <v>7</v>
      </c>
      <c r="J30" t="s">
        <v>35</v>
      </c>
      <c r="K30">
        <v>8099.2672199999997</v>
      </c>
      <c r="M30">
        <f t="shared" si="0"/>
        <v>2.0678392378824824</v>
      </c>
      <c r="N30" s="48">
        <v>2.0678392378824824</v>
      </c>
    </row>
    <row r="31" spans="1:14" x14ac:dyDescent="0.25">
      <c r="A31" t="s">
        <v>0</v>
      </c>
      <c r="B31" s="2">
        <v>0</v>
      </c>
      <c r="C31" t="s">
        <v>2</v>
      </c>
      <c r="D31" t="s">
        <v>36</v>
      </c>
      <c r="E31" t="s">
        <v>4</v>
      </c>
      <c r="F31" t="s">
        <v>5</v>
      </c>
      <c r="G31" t="s">
        <v>6</v>
      </c>
      <c r="H31">
        <v>202.72362899999999</v>
      </c>
      <c r="I31" t="s">
        <v>7</v>
      </c>
      <c r="J31" t="s">
        <v>36</v>
      </c>
      <c r="K31">
        <v>466.91953999999998</v>
      </c>
      <c r="M31">
        <f t="shared" si="0"/>
        <v>2.3032319532914438</v>
      </c>
      <c r="N31" s="48">
        <v>2.3032319532914438</v>
      </c>
    </row>
    <row r="32" spans="1:14" x14ac:dyDescent="0.25">
      <c r="A32" t="s">
        <v>0</v>
      </c>
      <c r="B32" s="2">
        <v>0</v>
      </c>
      <c r="C32" t="s">
        <v>2</v>
      </c>
      <c r="D32" t="s">
        <v>37</v>
      </c>
      <c r="E32" t="s">
        <v>4</v>
      </c>
      <c r="F32" t="s">
        <v>5</v>
      </c>
      <c r="G32" t="s">
        <v>6</v>
      </c>
      <c r="H32">
        <v>11948.73969</v>
      </c>
      <c r="I32" t="s">
        <v>7</v>
      </c>
      <c r="J32" t="s">
        <v>37</v>
      </c>
      <c r="K32">
        <v>204570.50472</v>
      </c>
      <c r="M32">
        <f t="shared" si="0"/>
        <v>17.120676324650937</v>
      </c>
      <c r="N32" s="48">
        <v>17.120676324650937</v>
      </c>
    </row>
    <row r="33" spans="1:14" x14ac:dyDescent="0.25">
      <c r="A33" t="s">
        <v>0</v>
      </c>
      <c r="B33" s="2">
        <v>0</v>
      </c>
      <c r="C33" t="s">
        <v>2</v>
      </c>
      <c r="D33" t="s">
        <v>38</v>
      </c>
      <c r="E33" t="s">
        <v>4</v>
      </c>
      <c r="F33" t="s">
        <v>5</v>
      </c>
      <c r="G33" t="s">
        <v>6</v>
      </c>
      <c r="H33">
        <v>28313.283649000001</v>
      </c>
      <c r="I33" t="s">
        <v>7</v>
      </c>
      <c r="J33" t="s">
        <v>38</v>
      </c>
      <c r="K33">
        <v>68242.971520000006</v>
      </c>
      <c r="M33">
        <f t="shared" si="0"/>
        <v>2.4102810668663039</v>
      </c>
      <c r="N33" s="48">
        <v>2.4102810668663039</v>
      </c>
    </row>
    <row r="34" spans="1:14" x14ac:dyDescent="0.25">
      <c r="A34" t="s">
        <v>0</v>
      </c>
      <c r="B34" s="2">
        <v>0</v>
      </c>
      <c r="C34" t="s">
        <v>2</v>
      </c>
      <c r="D34" t="s">
        <v>39</v>
      </c>
      <c r="E34" t="s">
        <v>4</v>
      </c>
      <c r="F34" t="s">
        <v>5</v>
      </c>
      <c r="G34" t="s">
        <v>6</v>
      </c>
      <c r="H34">
        <v>13.578836000000001</v>
      </c>
      <c r="I34" t="s">
        <v>7</v>
      </c>
      <c r="J34" t="s">
        <v>39</v>
      </c>
      <c r="K34">
        <v>26.160060000000001</v>
      </c>
      <c r="M34">
        <f t="shared" si="0"/>
        <v>1.9265318470596449</v>
      </c>
      <c r="N34" s="48">
        <v>1.9265318470596449</v>
      </c>
    </row>
    <row r="35" spans="1:14" x14ac:dyDescent="0.25">
      <c r="A35" t="s">
        <v>0</v>
      </c>
      <c r="B35" s="2">
        <v>0</v>
      </c>
      <c r="C35" t="s">
        <v>2</v>
      </c>
      <c r="D35" t="s">
        <v>40</v>
      </c>
      <c r="E35" t="s">
        <v>4</v>
      </c>
      <c r="F35" t="s">
        <v>5</v>
      </c>
      <c r="G35" t="s">
        <v>6</v>
      </c>
      <c r="H35">
        <v>276.77333199999998</v>
      </c>
      <c r="I35" t="s">
        <v>7</v>
      </c>
      <c r="J35" t="s">
        <v>40</v>
      </c>
      <c r="K35">
        <v>444.32128</v>
      </c>
      <c r="M35">
        <f t="shared" si="0"/>
        <v>1.6053616032631353</v>
      </c>
      <c r="N35" s="48">
        <v>1.6053616032631353</v>
      </c>
    </row>
    <row r="36" spans="1:14" x14ac:dyDescent="0.25">
      <c r="A36" t="s">
        <v>0</v>
      </c>
      <c r="B36" s="2">
        <v>0</v>
      </c>
      <c r="C36" t="s">
        <v>2</v>
      </c>
      <c r="D36" t="s">
        <v>41</v>
      </c>
      <c r="E36" t="s">
        <v>4</v>
      </c>
      <c r="F36" t="s">
        <v>5</v>
      </c>
      <c r="G36" t="s">
        <v>6</v>
      </c>
      <c r="H36">
        <v>1004.028413</v>
      </c>
      <c r="I36" t="s">
        <v>7</v>
      </c>
      <c r="J36" t="s">
        <v>41</v>
      </c>
      <c r="K36">
        <v>2041.1949999999999</v>
      </c>
      <c r="M36">
        <f t="shared" si="0"/>
        <v>2.0330052153613702</v>
      </c>
      <c r="N36" s="48">
        <v>2.0330052153613702</v>
      </c>
    </row>
    <row r="37" spans="1:14" x14ac:dyDescent="0.25">
      <c r="A37" t="s">
        <v>0</v>
      </c>
      <c r="B37" s="2">
        <v>0</v>
      </c>
      <c r="C37" t="s">
        <v>2</v>
      </c>
      <c r="D37" t="s">
        <v>42</v>
      </c>
      <c r="E37" t="s">
        <v>4</v>
      </c>
      <c r="F37" t="s">
        <v>5</v>
      </c>
      <c r="G37" t="s">
        <v>6</v>
      </c>
      <c r="H37">
        <v>159.050847</v>
      </c>
      <c r="I37" t="s">
        <v>7</v>
      </c>
      <c r="J37" t="s">
        <v>42</v>
      </c>
      <c r="K37">
        <v>385.52397999999999</v>
      </c>
      <c r="M37">
        <f t="shared" si="0"/>
        <v>2.4239039732998089</v>
      </c>
      <c r="N37" s="48">
        <v>2.4239039732998089</v>
      </c>
    </row>
    <row r="38" spans="1:14" x14ac:dyDescent="0.25">
      <c r="A38" t="s">
        <v>0</v>
      </c>
      <c r="B38" s="2">
        <v>0</v>
      </c>
      <c r="C38" t="s">
        <v>2</v>
      </c>
      <c r="D38" t="s">
        <v>43</v>
      </c>
      <c r="E38" t="s">
        <v>4</v>
      </c>
      <c r="F38" t="s">
        <v>5</v>
      </c>
      <c r="G38" t="s">
        <v>6</v>
      </c>
      <c r="H38">
        <v>2032.883724</v>
      </c>
      <c r="I38" t="s">
        <v>7</v>
      </c>
      <c r="J38" t="s">
        <v>43</v>
      </c>
      <c r="K38">
        <v>6193.6677499999996</v>
      </c>
      <c r="M38">
        <f t="shared" si="0"/>
        <v>3.0467397996640164</v>
      </c>
      <c r="N38" s="48">
        <v>3.0467397996640164</v>
      </c>
    </row>
    <row r="39" spans="1:14" x14ac:dyDescent="0.25">
      <c r="A39" t="s">
        <v>0</v>
      </c>
      <c r="B39" s="2">
        <v>0</v>
      </c>
      <c r="C39" t="s">
        <v>2</v>
      </c>
      <c r="D39" t="s">
        <v>44</v>
      </c>
      <c r="E39" t="s">
        <v>4</v>
      </c>
      <c r="F39" t="s">
        <v>5</v>
      </c>
      <c r="G39" t="s">
        <v>6</v>
      </c>
      <c r="H39">
        <v>130.66581400000001</v>
      </c>
      <c r="I39" t="s">
        <v>7</v>
      </c>
      <c r="J39" t="s">
        <v>44</v>
      </c>
      <c r="K39">
        <v>638.52646000000004</v>
      </c>
      <c r="M39">
        <f t="shared" si="0"/>
        <v>4.8867139801386763</v>
      </c>
      <c r="N39" s="48">
        <v>4.8867139801386763</v>
      </c>
    </row>
    <row r="40" spans="1:14" x14ac:dyDescent="0.25">
      <c r="A40" t="s">
        <v>0</v>
      </c>
      <c r="B40" s="2">
        <v>0</v>
      </c>
      <c r="C40" t="s">
        <v>2</v>
      </c>
      <c r="D40" t="s">
        <v>45</v>
      </c>
      <c r="E40" t="s">
        <v>4</v>
      </c>
      <c r="F40" t="s">
        <v>5</v>
      </c>
      <c r="G40" t="s">
        <v>6</v>
      </c>
      <c r="H40">
        <v>287990.63533600001</v>
      </c>
      <c r="I40" t="s">
        <v>7</v>
      </c>
      <c r="J40" t="s">
        <v>45</v>
      </c>
      <c r="K40">
        <v>287990.48550000001</v>
      </c>
      <c r="M40">
        <f t="shared" si="0"/>
        <v>0.99999947971919356</v>
      </c>
      <c r="N40" s="48">
        <v>0.99999947971919356</v>
      </c>
    </row>
    <row r="41" spans="1:14" x14ac:dyDescent="0.25">
      <c r="A41" t="s">
        <v>0</v>
      </c>
      <c r="B41" s="2">
        <v>0</v>
      </c>
      <c r="C41" t="s">
        <v>2</v>
      </c>
      <c r="D41" t="s">
        <v>46</v>
      </c>
      <c r="E41" t="s">
        <v>4</v>
      </c>
      <c r="F41" t="s">
        <v>5</v>
      </c>
      <c r="G41" t="s">
        <v>6</v>
      </c>
      <c r="H41">
        <v>506427.85821699997</v>
      </c>
      <c r="I41" t="s">
        <v>7</v>
      </c>
      <c r="J41" t="s">
        <v>46</v>
      </c>
      <c r="K41">
        <v>837622.32530000003</v>
      </c>
      <c r="M41">
        <f t="shared" si="0"/>
        <v>1.6539815330243663</v>
      </c>
      <c r="N41" s="48">
        <v>1.6539815330243663</v>
      </c>
    </row>
    <row r="42" spans="1:14" x14ac:dyDescent="0.25">
      <c r="A42" t="s">
        <v>0</v>
      </c>
      <c r="B42" s="2">
        <v>0</v>
      </c>
      <c r="C42" t="s">
        <v>2</v>
      </c>
      <c r="D42" t="s">
        <v>47</v>
      </c>
      <c r="E42" t="s">
        <v>4</v>
      </c>
      <c r="F42" t="s">
        <v>5</v>
      </c>
      <c r="G42" t="s">
        <v>6</v>
      </c>
      <c r="H42">
        <v>88958.525309000004</v>
      </c>
      <c r="I42" t="s">
        <v>7</v>
      </c>
      <c r="J42" t="s">
        <v>47</v>
      </c>
      <c r="K42">
        <v>88958.136549999996</v>
      </c>
      <c r="M42">
        <f t="shared" si="0"/>
        <v>0.99999562988484059</v>
      </c>
      <c r="N42" s="48">
        <v>0.99999562988484059</v>
      </c>
    </row>
    <row r="43" spans="1:14" x14ac:dyDescent="0.25">
      <c r="A43" t="s">
        <v>0</v>
      </c>
      <c r="B43" s="2">
        <v>0</v>
      </c>
      <c r="C43" t="s">
        <v>2</v>
      </c>
      <c r="D43" t="s">
        <v>48</v>
      </c>
      <c r="E43" t="s">
        <v>4</v>
      </c>
      <c r="F43" t="s">
        <v>5</v>
      </c>
      <c r="G43" t="s">
        <v>6</v>
      </c>
      <c r="H43">
        <v>218190.56901899999</v>
      </c>
      <c r="I43" t="s">
        <v>7</v>
      </c>
      <c r="J43" t="s">
        <v>48</v>
      </c>
      <c r="K43">
        <v>633208.32400000002</v>
      </c>
      <c r="M43">
        <f t="shared" si="0"/>
        <v>2.9020884213600469</v>
      </c>
      <c r="N43" s="48">
        <v>2.9020884213600469</v>
      </c>
    </row>
    <row r="44" spans="1:14" x14ac:dyDescent="0.25">
      <c r="A44" t="s">
        <v>0</v>
      </c>
      <c r="B44" s="2">
        <v>0</v>
      </c>
      <c r="C44" t="s">
        <v>2</v>
      </c>
      <c r="D44" t="s">
        <v>49</v>
      </c>
      <c r="E44" t="s">
        <v>4</v>
      </c>
      <c r="F44" t="s">
        <v>5</v>
      </c>
      <c r="G44" t="s">
        <v>6</v>
      </c>
      <c r="H44">
        <v>10321.754959</v>
      </c>
      <c r="I44" t="s">
        <v>7</v>
      </c>
      <c r="J44" t="s">
        <v>49</v>
      </c>
      <c r="K44">
        <v>17226.46154</v>
      </c>
      <c r="M44">
        <f t="shared" si="0"/>
        <v>1.6689469579956921</v>
      </c>
      <c r="N44" s="48">
        <v>1.6689469579956921</v>
      </c>
    </row>
    <row r="45" spans="1:14" x14ac:dyDescent="0.25">
      <c r="A45" t="s">
        <v>0</v>
      </c>
      <c r="B45" s="2">
        <v>0</v>
      </c>
      <c r="C45" t="s">
        <v>2</v>
      </c>
      <c r="D45" t="s">
        <v>50</v>
      </c>
      <c r="E45" t="s">
        <v>4</v>
      </c>
      <c r="F45" t="s">
        <v>5</v>
      </c>
      <c r="G45" t="s">
        <v>6</v>
      </c>
      <c r="H45">
        <v>2169.059096</v>
      </c>
      <c r="I45" t="s">
        <v>7</v>
      </c>
      <c r="J45" t="s">
        <v>50</v>
      </c>
      <c r="K45">
        <v>3484.8640300000002</v>
      </c>
      <c r="M45">
        <f t="shared" si="0"/>
        <v>1.6066247509929532</v>
      </c>
      <c r="N45" s="48">
        <v>1.6066247509929532</v>
      </c>
    </row>
    <row r="46" spans="1:14" x14ac:dyDescent="0.25">
      <c r="A46" t="s">
        <v>0</v>
      </c>
      <c r="B46" s="2">
        <v>0</v>
      </c>
      <c r="C46" t="s">
        <v>2</v>
      </c>
      <c r="D46" t="s">
        <v>51</v>
      </c>
      <c r="E46" t="s">
        <v>4</v>
      </c>
      <c r="F46" t="s">
        <v>5</v>
      </c>
      <c r="G46" t="s">
        <v>6</v>
      </c>
      <c r="H46">
        <v>597.60646399999996</v>
      </c>
      <c r="I46" t="s">
        <v>7</v>
      </c>
      <c r="J46" t="s">
        <v>51</v>
      </c>
      <c r="K46">
        <v>1253.7247</v>
      </c>
      <c r="M46">
        <f t="shared" si="0"/>
        <v>2.097910206004733</v>
      </c>
      <c r="N46" s="48">
        <v>2.097910206004733</v>
      </c>
    </row>
    <row r="47" spans="1:14" x14ac:dyDescent="0.25">
      <c r="A47" t="s">
        <v>0</v>
      </c>
      <c r="B47" s="2">
        <v>0</v>
      </c>
      <c r="C47" t="s">
        <v>2</v>
      </c>
      <c r="D47" t="s">
        <v>52</v>
      </c>
      <c r="E47" t="s">
        <v>4</v>
      </c>
      <c r="F47" t="s">
        <v>5</v>
      </c>
      <c r="G47" t="s">
        <v>6</v>
      </c>
      <c r="H47">
        <v>1232.1899840000001</v>
      </c>
      <c r="I47" t="s">
        <v>7</v>
      </c>
      <c r="J47" t="s">
        <v>52</v>
      </c>
      <c r="K47">
        <v>2873.4</v>
      </c>
      <c r="M47">
        <f t="shared" si="0"/>
        <v>2.331945590624116</v>
      </c>
      <c r="N47" s="48">
        <v>2.331945590624116</v>
      </c>
    </row>
    <row r="48" spans="1:14" x14ac:dyDescent="0.25">
      <c r="A48" t="s">
        <v>0</v>
      </c>
      <c r="B48" s="2">
        <v>0</v>
      </c>
      <c r="C48" t="s">
        <v>2</v>
      </c>
      <c r="D48" t="s">
        <v>53</v>
      </c>
      <c r="E48" t="s">
        <v>4</v>
      </c>
      <c r="F48" t="s">
        <v>5</v>
      </c>
      <c r="G48" t="s">
        <v>6</v>
      </c>
      <c r="H48">
        <v>536.24299299999996</v>
      </c>
      <c r="I48" t="s">
        <v>7</v>
      </c>
      <c r="J48" t="s">
        <v>53</v>
      </c>
      <c r="K48">
        <v>1436.7</v>
      </c>
      <c r="M48">
        <f t="shared" si="0"/>
        <v>2.6791958473199111</v>
      </c>
      <c r="N48" s="48">
        <v>2.6791958473199111</v>
      </c>
    </row>
    <row r="49" spans="1:14" x14ac:dyDescent="0.25">
      <c r="A49" t="s">
        <v>0</v>
      </c>
      <c r="B49" s="2">
        <v>0</v>
      </c>
      <c r="C49" t="s">
        <v>2</v>
      </c>
      <c r="D49" t="s">
        <v>54</v>
      </c>
      <c r="E49" t="s">
        <v>4</v>
      </c>
      <c r="F49" t="s">
        <v>5</v>
      </c>
      <c r="G49" t="s">
        <v>6</v>
      </c>
      <c r="H49">
        <v>1138.892511</v>
      </c>
      <c r="I49" t="s">
        <v>7</v>
      </c>
      <c r="J49" t="s">
        <v>54</v>
      </c>
      <c r="K49">
        <v>3114.6878999999999</v>
      </c>
      <c r="M49">
        <f t="shared" si="0"/>
        <v>2.734839214339166</v>
      </c>
      <c r="N49" s="48">
        <v>2.734839214339166</v>
      </c>
    </row>
    <row r="50" spans="1:14" x14ac:dyDescent="0.25">
      <c r="A50" t="s">
        <v>0</v>
      </c>
      <c r="B50" s="2">
        <v>0</v>
      </c>
      <c r="C50" t="s">
        <v>2</v>
      </c>
      <c r="D50" t="s">
        <v>55</v>
      </c>
      <c r="E50" t="s">
        <v>4</v>
      </c>
      <c r="F50" t="s">
        <v>5</v>
      </c>
      <c r="G50" t="s">
        <v>6</v>
      </c>
      <c r="H50">
        <v>40866.901871000002</v>
      </c>
      <c r="I50" t="s">
        <v>7</v>
      </c>
      <c r="J50" t="s">
        <v>55</v>
      </c>
      <c r="K50">
        <v>128678.71575</v>
      </c>
      <c r="M50">
        <f t="shared" si="0"/>
        <v>3.1487269613974109</v>
      </c>
      <c r="N50" s="48">
        <v>3.1487269613974109</v>
      </c>
    </row>
    <row r="51" spans="1:14" x14ac:dyDescent="0.25">
      <c r="A51" t="s">
        <v>0</v>
      </c>
      <c r="B51" s="2">
        <v>0</v>
      </c>
      <c r="C51" t="s">
        <v>2</v>
      </c>
      <c r="D51" t="s">
        <v>56</v>
      </c>
      <c r="E51" t="s">
        <v>4</v>
      </c>
      <c r="F51" t="s">
        <v>5</v>
      </c>
      <c r="G51" t="s">
        <v>6</v>
      </c>
      <c r="H51">
        <v>60602.461710000003</v>
      </c>
      <c r="I51" t="s">
        <v>7</v>
      </c>
      <c r="J51" t="s">
        <v>56</v>
      </c>
      <c r="K51">
        <v>130790.82432</v>
      </c>
      <c r="M51">
        <f t="shared" si="0"/>
        <v>2.1581767576682158</v>
      </c>
      <c r="N51" s="48">
        <v>2.1581767576682158</v>
      </c>
    </row>
    <row r="52" spans="1:14" x14ac:dyDescent="0.25">
      <c r="A52" t="s">
        <v>0</v>
      </c>
      <c r="B52" s="2">
        <v>0</v>
      </c>
      <c r="C52" t="s">
        <v>2</v>
      </c>
      <c r="D52" t="s">
        <v>57</v>
      </c>
      <c r="E52" t="s">
        <v>4</v>
      </c>
      <c r="F52" t="s">
        <v>5</v>
      </c>
      <c r="G52" t="s">
        <v>6</v>
      </c>
      <c r="H52">
        <v>64603.001606999998</v>
      </c>
      <c r="I52" t="s">
        <v>7</v>
      </c>
      <c r="J52" t="s">
        <v>57</v>
      </c>
      <c r="K52">
        <v>181995.72683</v>
      </c>
      <c r="M52">
        <f t="shared" si="0"/>
        <v>2.8171404161239471</v>
      </c>
      <c r="N52" s="48">
        <v>2.8171404161239471</v>
      </c>
    </row>
    <row r="53" spans="1:14" x14ac:dyDescent="0.25">
      <c r="A53" t="s">
        <v>0</v>
      </c>
      <c r="B53" s="2">
        <v>0</v>
      </c>
      <c r="C53" t="s">
        <v>2</v>
      </c>
      <c r="D53" t="s">
        <v>58</v>
      </c>
      <c r="E53" t="s">
        <v>4</v>
      </c>
      <c r="F53" t="s">
        <v>5</v>
      </c>
      <c r="G53" t="s">
        <v>6</v>
      </c>
      <c r="H53">
        <v>1240.8033539999999</v>
      </c>
      <c r="I53" t="s">
        <v>7</v>
      </c>
      <c r="J53" t="s">
        <v>58</v>
      </c>
      <c r="K53">
        <v>1808.5</v>
      </c>
      <c r="M53">
        <f t="shared" si="0"/>
        <v>1.4575234618522801</v>
      </c>
      <c r="N53" s="48">
        <v>1.4575234618522801</v>
      </c>
    </row>
    <row r="54" spans="1:14" x14ac:dyDescent="0.25">
      <c r="A54" t="s">
        <v>0</v>
      </c>
      <c r="B54" s="2">
        <v>0</v>
      </c>
      <c r="C54" t="s">
        <v>2</v>
      </c>
      <c r="D54" t="s">
        <v>59</v>
      </c>
      <c r="E54" t="s">
        <v>4</v>
      </c>
      <c r="F54" t="s">
        <v>5</v>
      </c>
      <c r="G54" t="s">
        <v>6</v>
      </c>
      <c r="H54">
        <v>4549.1608850000002</v>
      </c>
      <c r="I54" t="s">
        <v>7</v>
      </c>
      <c r="J54" t="s">
        <v>59</v>
      </c>
      <c r="K54">
        <v>7660.8</v>
      </c>
      <c r="M54">
        <f t="shared" si="0"/>
        <v>1.6840028729825851</v>
      </c>
      <c r="N54" s="48">
        <v>1.6840028729825851</v>
      </c>
    </row>
    <row r="55" spans="1:14" x14ac:dyDescent="0.25">
      <c r="A55" t="s">
        <v>0</v>
      </c>
      <c r="B55" s="2">
        <v>0</v>
      </c>
      <c r="C55" t="s">
        <v>2</v>
      </c>
      <c r="D55" t="s">
        <v>60</v>
      </c>
      <c r="E55" t="s">
        <v>4</v>
      </c>
      <c r="F55" t="s">
        <v>5</v>
      </c>
      <c r="G55" t="s">
        <v>6</v>
      </c>
      <c r="H55">
        <v>404.96483999999998</v>
      </c>
      <c r="I55" t="s">
        <v>7</v>
      </c>
      <c r="J55" t="s">
        <v>60</v>
      </c>
      <c r="K55">
        <v>803.2</v>
      </c>
      <c r="M55">
        <f t="shared" si="0"/>
        <v>1.983382063489759</v>
      </c>
      <c r="N55" s="48">
        <v>1.983382063489759</v>
      </c>
    </row>
    <row r="56" spans="1:14" x14ac:dyDescent="0.25">
      <c r="A56" t="s">
        <v>0</v>
      </c>
      <c r="B56" s="2">
        <v>0</v>
      </c>
      <c r="C56" t="s">
        <v>2</v>
      </c>
      <c r="D56" t="s">
        <v>61</v>
      </c>
      <c r="E56" t="s">
        <v>4</v>
      </c>
      <c r="F56" t="s">
        <v>5</v>
      </c>
      <c r="G56" t="s">
        <v>6</v>
      </c>
      <c r="H56">
        <v>10475.349254999999</v>
      </c>
      <c r="I56" t="s">
        <v>7</v>
      </c>
      <c r="J56" t="s">
        <v>61</v>
      </c>
      <c r="K56">
        <v>18046.14</v>
      </c>
      <c r="M56">
        <f t="shared" si="0"/>
        <v>1.7227244229003991</v>
      </c>
      <c r="N56" s="48">
        <v>1.7227244229003991</v>
      </c>
    </row>
    <row r="57" spans="1:14" x14ac:dyDescent="0.25">
      <c r="A57" t="s">
        <v>0</v>
      </c>
      <c r="B57" s="2">
        <v>0</v>
      </c>
      <c r="C57" t="s">
        <v>2</v>
      </c>
      <c r="D57" t="s">
        <v>62</v>
      </c>
      <c r="E57" t="s">
        <v>4</v>
      </c>
      <c r="F57" t="s">
        <v>5</v>
      </c>
      <c r="G57" t="s">
        <v>6</v>
      </c>
      <c r="H57">
        <v>47003.314363999998</v>
      </c>
      <c r="I57" t="s">
        <v>7</v>
      </c>
      <c r="J57" t="s">
        <v>62</v>
      </c>
      <c r="K57">
        <v>72184.56</v>
      </c>
      <c r="M57">
        <f t="shared" si="0"/>
        <v>1.5357334046912743</v>
      </c>
      <c r="N57" s="48">
        <v>1.5357334046912743</v>
      </c>
    </row>
    <row r="58" spans="1:14" x14ac:dyDescent="0.25">
      <c r="A58" t="s">
        <v>0</v>
      </c>
      <c r="B58" s="2">
        <v>0</v>
      </c>
      <c r="C58" t="s">
        <v>2</v>
      </c>
      <c r="D58" t="s">
        <v>63</v>
      </c>
      <c r="E58" t="s">
        <v>4</v>
      </c>
      <c r="F58" t="s">
        <v>5</v>
      </c>
      <c r="G58" t="s">
        <v>6</v>
      </c>
      <c r="H58">
        <v>6525.8556820000003</v>
      </c>
      <c r="I58" t="s">
        <v>7</v>
      </c>
      <c r="J58" t="s">
        <v>63</v>
      </c>
      <c r="K58">
        <v>11998.44</v>
      </c>
      <c r="M58">
        <f t="shared" si="0"/>
        <v>1.8386002671028727</v>
      </c>
      <c r="N58" s="48">
        <v>1.8386002671028727</v>
      </c>
    </row>
    <row r="59" spans="1:14" x14ac:dyDescent="0.25">
      <c r="A59" t="s">
        <v>0</v>
      </c>
      <c r="B59" s="2">
        <v>0</v>
      </c>
      <c r="C59" t="s">
        <v>2</v>
      </c>
      <c r="D59" t="s">
        <v>64</v>
      </c>
      <c r="E59" t="s">
        <v>4</v>
      </c>
      <c r="F59" t="s">
        <v>5</v>
      </c>
      <c r="G59" t="s">
        <v>6</v>
      </c>
      <c r="H59">
        <v>4350.6246069999997</v>
      </c>
      <c r="I59" t="s">
        <v>7</v>
      </c>
      <c r="J59" t="s">
        <v>64</v>
      </c>
      <c r="K59">
        <v>7998.96</v>
      </c>
      <c r="M59">
        <f t="shared" si="0"/>
        <v>1.8385773819993476</v>
      </c>
      <c r="N59" s="48">
        <v>1.8385773819993476</v>
      </c>
    </row>
    <row r="60" spans="1:14" x14ac:dyDescent="0.25">
      <c r="A60" t="s">
        <v>0</v>
      </c>
      <c r="B60" s="2">
        <v>0</v>
      </c>
      <c r="C60" t="s">
        <v>2</v>
      </c>
      <c r="D60" t="s">
        <v>65</v>
      </c>
      <c r="E60" t="s">
        <v>4</v>
      </c>
      <c r="F60" t="s">
        <v>5</v>
      </c>
      <c r="G60" t="s">
        <v>6</v>
      </c>
      <c r="H60">
        <v>1624.910408</v>
      </c>
      <c r="I60" t="s">
        <v>7</v>
      </c>
      <c r="J60" t="s">
        <v>65</v>
      </c>
      <c r="K60">
        <v>2616.0059999999999</v>
      </c>
      <c r="M60">
        <f t="shared" si="0"/>
        <v>1.6099386077659981</v>
      </c>
      <c r="N60" s="48">
        <v>1.6099386077659981</v>
      </c>
    </row>
    <row r="61" spans="1:14" x14ac:dyDescent="0.25">
      <c r="A61" t="s">
        <v>0</v>
      </c>
      <c r="B61" s="2">
        <v>0</v>
      </c>
      <c r="C61" t="s">
        <v>2</v>
      </c>
      <c r="D61" t="s">
        <v>66</v>
      </c>
      <c r="E61" t="s">
        <v>4</v>
      </c>
      <c r="F61" t="s">
        <v>5</v>
      </c>
      <c r="G61" t="s">
        <v>6</v>
      </c>
      <c r="H61">
        <v>37011.849554</v>
      </c>
      <c r="I61" t="s">
        <v>7</v>
      </c>
      <c r="J61" t="s">
        <v>66</v>
      </c>
      <c r="K61">
        <v>44619.42</v>
      </c>
      <c r="M61">
        <f t="shared" si="0"/>
        <v>1.2055441848400634</v>
      </c>
      <c r="N61">
        <v>1</v>
      </c>
    </row>
    <row r="62" spans="1:14" x14ac:dyDescent="0.25">
      <c r="A62" t="s">
        <v>0</v>
      </c>
      <c r="B62" s="2">
        <v>0</v>
      </c>
      <c r="C62" t="s">
        <v>2</v>
      </c>
      <c r="D62" t="s">
        <v>67</v>
      </c>
      <c r="E62" t="s">
        <v>4</v>
      </c>
      <c r="F62" t="s">
        <v>5</v>
      </c>
      <c r="G62" t="s">
        <v>6</v>
      </c>
      <c r="H62">
        <v>4309.3681429999997</v>
      </c>
      <c r="I62" t="s">
        <v>7</v>
      </c>
      <c r="J62" t="s">
        <v>67</v>
      </c>
      <c r="K62">
        <v>29746.28</v>
      </c>
      <c r="M62">
        <f t="shared" si="0"/>
        <v>6.9027010487184546</v>
      </c>
      <c r="N62">
        <v>1</v>
      </c>
    </row>
    <row r="63" spans="1:14" x14ac:dyDescent="0.25">
      <c r="A63" t="s">
        <v>0</v>
      </c>
      <c r="B63" s="2">
        <v>0</v>
      </c>
      <c r="C63" t="s">
        <v>2</v>
      </c>
      <c r="D63" t="s">
        <v>68</v>
      </c>
      <c r="E63" t="s">
        <v>4</v>
      </c>
      <c r="F63" t="s">
        <v>5</v>
      </c>
      <c r="G63" t="s">
        <v>6</v>
      </c>
      <c r="H63">
        <v>56361.683889</v>
      </c>
      <c r="I63" t="s">
        <v>7</v>
      </c>
      <c r="J63" t="s">
        <v>68</v>
      </c>
      <c r="K63">
        <v>4656.1183199999996</v>
      </c>
      <c r="M63">
        <f t="shared" si="0"/>
        <v>8.2611412554136357E-2</v>
      </c>
      <c r="N63">
        <v>1</v>
      </c>
    </row>
    <row r="64" spans="1:14" x14ac:dyDescent="0.25">
      <c r="A64" t="s">
        <v>0</v>
      </c>
      <c r="B64" s="2">
        <v>0</v>
      </c>
      <c r="C64" t="s">
        <v>2</v>
      </c>
      <c r="D64" t="s">
        <v>69</v>
      </c>
      <c r="E64" t="s">
        <v>4</v>
      </c>
      <c r="F64" t="s">
        <v>5</v>
      </c>
      <c r="G64" t="s">
        <v>6</v>
      </c>
      <c r="H64">
        <v>3999999.9999680002</v>
      </c>
      <c r="I64" t="s">
        <v>7</v>
      </c>
      <c r="J64" t="s">
        <v>69</v>
      </c>
      <c r="K64">
        <v>6.5920009999999998</v>
      </c>
      <c r="M64">
        <f t="shared" si="0"/>
        <v>1.6480002500131838E-6</v>
      </c>
      <c r="N64">
        <v>1</v>
      </c>
    </row>
    <row r="65" spans="1:14" x14ac:dyDescent="0.25">
      <c r="A65" t="s">
        <v>0</v>
      </c>
      <c r="B65" s="2">
        <v>0</v>
      </c>
      <c r="C65" t="s">
        <v>2</v>
      </c>
      <c r="D65" t="s">
        <v>70</v>
      </c>
      <c r="E65" t="s">
        <v>4</v>
      </c>
      <c r="F65" t="s">
        <v>5</v>
      </c>
      <c r="G65" t="s">
        <v>6</v>
      </c>
      <c r="H65">
        <v>999999.99999699998</v>
      </c>
      <c r="I65" t="s">
        <v>7</v>
      </c>
      <c r="J65" t="s">
        <v>70</v>
      </c>
      <c r="K65">
        <v>181253.05</v>
      </c>
      <c r="M65">
        <f t="shared" si="0"/>
        <v>0.18125305000054376</v>
      </c>
      <c r="N65">
        <v>1</v>
      </c>
    </row>
    <row r="66" spans="1:14" x14ac:dyDescent="0.25">
      <c r="A66" t="s">
        <v>0</v>
      </c>
      <c r="B66" s="2">
        <v>0</v>
      </c>
      <c r="C66" t="s">
        <v>2</v>
      </c>
      <c r="D66" t="s">
        <v>71</v>
      </c>
      <c r="E66" t="s">
        <v>4</v>
      </c>
      <c r="F66" t="s">
        <v>5</v>
      </c>
      <c r="G66" t="s">
        <v>6</v>
      </c>
      <c r="H66">
        <v>18017.283443</v>
      </c>
      <c r="I66" t="s">
        <v>7</v>
      </c>
      <c r="J66" t="s">
        <v>71</v>
      </c>
      <c r="K66">
        <v>1540650.925</v>
      </c>
      <c r="M66">
        <f t="shared" si="0"/>
        <v>85.509612471494265</v>
      </c>
      <c r="N66">
        <v>1</v>
      </c>
    </row>
    <row r="67" spans="1:14" x14ac:dyDescent="0.25">
      <c r="A67" t="s">
        <v>0</v>
      </c>
      <c r="B67" s="2">
        <v>0</v>
      </c>
      <c r="C67" t="s">
        <v>2</v>
      </c>
      <c r="D67" t="s">
        <v>72</v>
      </c>
      <c r="E67" t="s">
        <v>4</v>
      </c>
      <c r="F67" t="s">
        <v>5</v>
      </c>
      <c r="G67" t="s">
        <v>6</v>
      </c>
      <c r="H67">
        <v>50305.658228</v>
      </c>
      <c r="I67" t="s">
        <v>7</v>
      </c>
      <c r="J67" t="s">
        <v>72</v>
      </c>
      <c r="K67">
        <v>5035438.5999999996</v>
      </c>
      <c r="M67">
        <f t="shared" ref="M67:M74" si="1">K67/H67</f>
        <v>100.09686340208322</v>
      </c>
      <c r="N67">
        <v>1</v>
      </c>
    </row>
    <row r="68" spans="1:14" x14ac:dyDescent="0.25">
      <c r="A68" t="s">
        <v>0</v>
      </c>
      <c r="B68" s="2">
        <v>0</v>
      </c>
      <c r="C68" t="s">
        <v>2</v>
      </c>
      <c r="D68" t="s">
        <v>73</v>
      </c>
      <c r="E68" t="s">
        <v>4</v>
      </c>
      <c r="F68" t="s">
        <v>5</v>
      </c>
      <c r="G68" t="s">
        <v>6</v>
      </c>
      <c r="H68">
        <v>20548.220792</v>
      </c>
      <c r="I68" t="s">
        <v>7</v>
      </c>
      <c r="J68" t="s">
        <v>73</v>
      </c>
      <c r="K68">
        <v>20570</v>
      </c>
      <c r="M68">
        <f t="shared" si="1"/>
        <v>1.0010599072406541</v>
      </c>
      <c r="N68">
        <v>1</v>
      </c>
    </row>
    <row r="69" spans="1:14" x14ac:dyDescent="0.25">
      <c r="A69" t="s">
        <v>0</v>
      </c>
      <c r="B69" s="2">
        <v>0</v>
      </c>
      <c r="C69" t="s">
        <v>2</v>
      </c>
      <c r="D69" t="s">
        <v>74</v>
      </c>
      <c r="E69" t="s">
        <v>4</v>
      </c>
      <c r="F69" t="s">
        <v>5</v>
      </c>
      <c r="G69" t="s">
        <v>6</v>
      </c>
      <c r="H69">
        <v>1913.4710809999999</v>
      </c>
      <c r="I69" t="s">
        <v>7</v>
      </c>
      <c r="J69" t="s">
        <v>74</v>
      </c>
      <c r="K69">
        <v>7.1902939999999997</v>
      </c>
      <c r="M69">
        <f t="shared" si="1"/>
        <v>3.7577228479681426E-3</v>
      </c>
      <c r="N69">
        <v>1</v>
      </c>
    </row>
    <row r="70" spans="1:14" x14ac:dyDescent="0.25">
      <c r="A70" t="s">
        <v>0</v>
      </c>
      <c r="B70" s="2">
        <v>0</v>
      </c>
      <c r="C70" t="s">
        <v>2</v>
      </c>
      <c r="D70" t="s">
        <v>75</v>
      </c>
      <c r="E70" t="s">
        <v>4</v>
      </c>
      <c r="F70" t="s">
        <v>5</v>
      </c>
      <c r="G70" t="s">
        <v>6</v>
      </c>
      <c r="H70">
        <v>803070.14760000003</v>
      </c>
      <c r="I70" t="s">
        <v>7</v>
      </c>
      <c r="J70" t="s">
        <v>75</v>
      </c>
      <c r="K70">
        <v>723132.18</v>
      </c>
      <c r="M70">
        <f t="shared" si="1"/>
        <v>0.90045954535989536</v>
      </c>
      <c r="N70">
        <v>1</v>
      </c>
    </row>
    <row r="71" spans="1:14" x14ac:dyDescent="0.25">
      <c r="A71" t="s">
        <v>0</v>
      </c>
      <c r="B71" s="2">
        <v>0</v>
      </c>
      <c r="C71" t="s">
        <v>2</v>
      </c>
      <c r="D71" t="s">
        <v>76</v>
      </c>
      <c r="E71" t="s">
        <v>4</v>
      </c>
      <c r="F71" t="s">
        <v>5</v>
      </c>
      <c r="G71" t="s">
        <v>6</v>
      </c>
      <c r="H71">
        <v>20556.776107000002</v>
      </c>
      <c r="I71" t="s">
        <v>7</v>
      </c>
      <c r="J71" t="s">
        <v>76</v>
      </c>
      <c r="K71">
        <v>1704.171</v>
      </c>
      <c r="M71">
        <f t="shared" si="1"/>
        <v>8.2900693724036578E-2</v>
      </c>
      <c r="N71">
        <v>1</v>
      </c>
    </row>
    <row r="72" spans="1:14" x14ac:dyDescent="0.25">
      <c r="A72" t="s">
        <v>0</v>
      </c>
      <c r="B72" s="2">
        <v>0</v>
      </c>
      <c r="C72" t="s">
        <v>2</v>
      </c>
      <c r="D72" t="s">
        <v>77</v>
      </c>
      <c r="E72" t="s">
        <v>4</v>
      </c>
      <c r="F72" t="s">
        <v>5</v>
      </c>
      <c r="G72" t="s">
        <v>6</v>
      </c>
      <c r="H72">
        <v>60718.854376000003</v>
      </c>
      <c r="I72" t="s">
        <v>7</v>
      </c>
      <c r="J72" t="s">
        <v>77</v>
      </c>
      <c r="K72">
        <v>3018.587</v>
      </c>
      <c r="M72">
        <f t="shared" si="1"/>
        <v>4.9714162610965527E-2</v>
      </c>
      <c r="N72">
        <v>1</v>
      </c>
    </row>
    <row r="73" spans="1:14" x14ac:dyDescent="0.25">
      <c r="A73" t="s">
        <v>0</v>
      </c>
      <c r="B73" s="2">
        <v>0</v>
      </c>
      <c r="C73" t="s">
        <v>2</v>
      </c>
      <c r="D73" t="s">
        <v>78</v>
      </c>
      <c r="E73" t="s">
        <v>4</v>
      </c>
      <c r="F73" t="s">
        <v>5</v>
      </c>
      <c r="G73" t="s">
        <v>6</v>
      </c>
      <c r="H73">
        <v>144409.636524</v>
      </c>
      <c r="I73" t="s">
        <v>7</v>
      </c>
      <c r="J73" t="s">
        <v>78</v>
      </c>
      <c r="K73">
        <v>88497.144625719302</v>
      </c>
      <c r="M73">
        <f t="shared" si="1"/>
        <v>0.61282021585181135</v>
      </c>
      <c r="N73">
        <v>1</v>
      </c>
    </row>
    <row r="74" spans="1:14" x14ac:dyDescent="0.25">
      <c r="A74" t="s">
        <v>0</v>
      </c>
      <c r="B74" s="2">
        <v>0</v>
      </c>
      <c r="C74" t="s">
        <v>2</v>
      </c>
      <c r="D74" t="s">
        <v>79</v>
      </c>
      <c r="E74" t="s">
        <v>4</v>
      </c>
      <c r="F74" t="s">
        <v>5</v>
      </c>
      <c r="G74" t="s">
        <v>6</v>
      </c>
      <c r="H74">
        <v>37503.620778999997</v>
      </c>
      <c r="I74" t="s">
        <v>7</v>
      </c>
      <c r="J74" t="s">
        <v>79</v>
      </c>
      <c r="K74">
        <v>375230138.30000001</v>
      </c>
      <c r="M74">
        <f t="shared" si="1"/>
        <v>10005.170980987217</v>
      </c>
      <c r="N74">
        <v>1</v>
      </c>
    </row>
    <row r="75" spans="1:14" x14ac:dyDescent="0.25">
      <c r="A75" t="s">
        <v>0</v>
      </c>
      <c r="B75" s="2">
        <v>0</v>
      </c>
      <c r="C75" t="s">
        <v>2</v>
      </c>
      <c r="D75" t="s">
        <v>80</v>
      </c>
      <c r="E75" t="s">
        <v>4</v>
      </c>
      <c r="F75" t="s">
        <v>5</v>
      </c>
      <c r="G75" t="s">
        <v>6</v>
      </c>
      <c r="H75">
        <v>53524.928353000003</v>
      </c>
      <c r="I75" t="s">
        <v>7</v>
      </c>
      <c r="J75" t="s">
        <v>80</v>
      </c>
      <c r="K75">
        <v>0</v>
      </c>
      <c r="M75">
        <v>1</v>
      </c>
      <c r="N75">
        <v>1</v>
      </c>
    </row>
    <row r="76" spans="1:14" x14ac:dyDescent="0.25">
      <c r="A76" t="s">
        <v>0</v>
      </c>
      <c r="B76" s="2">
        <v>0</v>
      </c>
      <c r="C76" t="s">
        <v>2</v>
      </c>
      <c r="D76" t="s">
        <v>81</v>
      </c>
      <c r="E76" t="s">
        <v>4</v>
      </c>
      <c r="F76" t="s">
        <v>5</v>
      </c>
      <c r="G76" t="s">
        <v>6</v>
      </c>
      <c r="H76">
        <v>0</v>
      </c>
      <c r="I76" t="s">
        <v>7</v>
      </c>
      <c r="J76" t="s">
        <v>81</v>
      </c>
      <c r="K76">
        <v>0</v>
      </c>
      <c r="M76">
        <v>1</v>
      </c>
      <c r="N76">
        <v>1</v>
      </c>
    </row>
    <row r="77" spans="1:14" x14ac:dyDescent="0.25">
      <c r="A77" t="s">
        <v>0</v>
      </c>
      <c r="B77" s="2">
        <v>0</v>
      </c>
      <c r="C77" t="s">
        <v>2</v>
      </c>
      <c r="D77" t="s">
        <v>262</v>
      </c>
      <c r="E77" t="s">
        <v>4</v>
      </c>
      <c r="F77" t="s">
        <v>5</v>
      </c>
      <c r="G77" t="s">
        <v>6</v>
      </c>
      <c r="H77">
        <v>20571.616115000001</v>
      </c>
      <c r="I77" t="s">
        <v>7</v>
      </c>
      <c r="M77">
        <v>1</v>
      </c>
      <c r="N77">
        <v>1</v>
      </c>
    </row>
    <row r="78" spans="1:14" x14ac:dyDescent="0.25">
      <c r="A78" t="s">
        <v>0</v>
      </c>
      <c r="B78" s="2">
        <v>0</v>
      </c>
      <c r="C78" t="s">
        <v>2</v>
      </c>
      <c r="D78" t="s">
        <v>82</v>
      </c>
      <c r="E78" t="s">
        <v>4</v>
      </c>
      <c r="F78" t="s">
        <v>5</v>
      </c>
      <c r="G78" t="s">
        <v>6</v>
      </c>
      <c r="H78">
        <v>1204191.3054859999</v>
      </c>
      <c r="I78" t="s">
        <v>7</v>
      </c>
      <c r="J78" t="s">
        <v>82</v>
      </c>
      <c r="K78">
        <v>6025037.2999999998</v>
      </c>
      <c r="M78">
        <f t="shared" ref="M78:M87" si="2">K78/H77</f>
        <v>292.88108752947142</v>
      </c>
      <c r="N78">
        <v>1</v>
      </c>
    </row>
    <row r="79" spans="1:14" x14ac:dyDescent="0.25">
      <c r="A79" t="s">
        <v>0</v>
      </c>
      <c r="B79" s="2">
        <v>0</v>
      </c>
      <c r="C79" t="s">
        <v>2</v>
      </c>
      <c r="D79" t="s">
        <v>83</v>
      </c>
      <c r="E79" t="s">
        <v>4</v>
      </c>
      <c r="F79" t="s">
        <v>5</v>
      </c>
      <c r="G79" t="s">
        <v>6</v>
      </c>
      <c r="H79">
        <v>247229.29772900001</v>
      </c>
      <c r="I79" t="s">
        <v>7</v>
      </c>
      <c r="J79" t="s">
        <v>83</v>
      </c>
      <c r="K79">
        <v>151644.371947782</v>
      </c>
      <c r="M79">
        <f t="shared" si="2"/>
        <v>0.12593046574653669</v>
      </c>
      <c r="N79">
        <v>1</v>
      </c>
    </row>
    <row r="80" spans="1:14" x14ac:dyDescent="0.25">
      <c r="A80" t="s">
        <v>0</v>
      </c>
      <c r="B80" s="2">
        <v>0</v>
      </c>
      <c r="C80" t="s">
        <v>2</v>
      </c>
      <c r="D80" t="s">
        <v>84</v>
      </c>
      <c r="E80" t="s">
        <v>4</v>
      </c>
      <c r="F80" t="s">
        <v>5</v>
      </c>
      <c r="G80" t="s">
        <v>6</v>
      </c>
      <c r="H80">
        <v>77101.412633</v>
      </c>
      <c r="I80" t="s">
        <v>7</v>
      </c>
      <c r="J80" t="s">
        <v>84</v>
      </c>
      <c r="K80">
        <v>548371.06777746405</v>
      </c>
      <c r="M80">
        <f t="shared" si="2"/>
        <v>2.2180666806672731</v>
      </c>
      <c r="N80">
        <v>1</v>
      </c>
    </row>
    <row r="81" spans="1:103" x14ac:dyDescent="0.25">
      <c r="A81" t="s">
        <v>0</v>
      </c>
      <c r="B81" s="2">
        <v>0</v>
      </c>
      <c r="C81" t="s">
        <v>2</v>
      </c>
      <c r="D81" t="s">
        <v>85</v>
      </c>
      <c r="E81" t="s">
        <v>4</v>
      </c>
      <c r="F81" t="s">
        <v>5</v>
      </c>
      <c r="G81" t="s">
        <v>6</v>
      </c>
      <c r="H81">
        <v>25670.629901</v>
      </c>
      <c r="I81" t="s">
        <v>7</v>
      </c>
      <c r="J81" t="s">
        <v>85</v>
      </c>
      <c r="K81">
        <v>201134.73789574299</v>
      </c>
      <c r="M81">
        <f t="shared" si="2"/>
        <v>2.6087036673781481</v>
      </c>
      <c r="N81">
        <v>1</v>
      </c>
    </row>
    <row r="82" spans="1:103" x14ac:dyDescent="0.25">
      <c r="A82" t="s">
        <v>0</v>
      </c>
      <c r="B82" s="2">
        <v>0</v>
      </c>
      <c r="C82" t="s">
        <v>2</v>
      </c>
      <c r="D82" t="s">
        <v>86</v>
      </c>
      <c r="E82" t="s">
        <v>4</v>
      </c>
      <c r="F82" t="s">
        <v>5</v>
      </c>
      <c r="G82" t="s">
        <v>6</v>
      </c>
      <c r="H82">
        <v>182091.54790599999</v>
      </c>
      <c r="I82" t="s">
        <v>7</v>
      </c>
      <c r="J82" t="s">
        <v>86</v>
      </c>
      <c r="K82">
        <v>163315.90861250801</v>
      </c>
      <c r="M82">
        <f t="shared" si="2"/>
        <v>6.3619751148430534</v>
      </c>
      <c r="N82">
        <v>1</v>
      </c>
    </row>
    <row r="83" spans="1:103" x14ac:dyDescent="0.25">
      <c r="A83" t="s">
        <v>0</v>
      </c>
      <c r="B83" s="2">
        <v>0</v>
      </c>
      <c r="C83" t="s">
        <v>2</v>
      </c>
      <c r="D83" t="s">
        <v>87</v>
      </c>
      <c r="E83" t="s">
        <v>4</v>
      </c>
      <c r="F83" t="s">
        <v>5</v>
      </c>
      <c r="G83" t="s">
        <v>6</v>
      </c>
      <c r="H83">
        <v>154807.13035399999</v>
      </c>
      <c r="I83" t="s">
        <v>7</v>
      </c>
      <c r="J83" t="s">
        <v>87</v>
      </c>
      <c r="K83">
        <v>94440.610721329402</v>
      </c>
      <c r="M83">
        <f t="shared" si="2"/>
        <v>0.51864357136489336</v>
      </c>
      <c r="N83">
        <v>1</v>
      </c>
    </row>
    <row r="84" spans="1:103" x14ac:dyDescent="0.25">
      <c r="A84" t="s">
        <v>0</v>
      </c>
      <c r="B84" s="2">
        <v>0</v>
      </c>
      <c r="C84" t="s">
        <v>2</v>
      </c>
      <c r="D84" t="s">
        <v>88</v>
      </c>
      <c r="E84" t="s">
        <v>4</v>
      </c>
      <c r="F84" t="s">
        <v>5</v>
      </c>
      <c r="G84" t="s">
        <v>6</v>
      </c>
      <c r="H84">
        <v>609986.30467700004</v>
      </c>
      <c r="I84" t="s">
        <v>7</v>
      </c>
      <c r="J84" t="s">
        <v>88</v>
      </c>
      <c r="K84">
        <v>374087.87270517001</v>
      </c>
      <c r="M84">
        <f t="shared" si="2"/>
        <v>2.4164770178850108</v>
      </c>
      <c r="N84">
        <v>1</v>
      </c>
    </row>
    <row r="85" spans="1:103" x14ac:dyDescent="0.25">
      <c r="A85" t="s">
        <v>0</v>
      </c>
      <c r="B85" s="2">
        <v>0</v>
      </c>
      <c r="C85" t="s">
        <v>2</v>
      </c>
      <c r="D85" t="s">
        <v>89</v>
      </c>
      <c r="E85" t="s">
        <v>4</v>
      </c>
      <c r="F85" t="s">
        <v>5</v>
      </c>
      <c r="G85" t="s">
        <v>6</v>
      </c>
      <c r="H85">
        <v>31811.945437999999</v>
      </c>
      <c r="I85" t="s">
        <v>7</v>
      </c>
      <c r="J85" t="s">
        <v>89</v>
      </c>
      <c r="K85">
        <v>31842.799999999999</v>
      </c>
      <c r="M85">
        <f t="shared" si="2"/>
        <v>5.220248349159478E-2</v>
      </c>
      <c r="N85">
        <v>1</v>
      </c>
    </row>
    <row r="86" spans="1:103" x14ac:dyDescent="0.25">
      <c r="A86" t="s">
        <v>0</v>
      </c>
      <c r="B86" s="2">
        <v>0</v>
      </c>
      <c r="C86" t="s">
        <v>2</v>
      </c>
      <c r="D86" t="s">
        <v>90</v>
      </c>
      <c r="E86" t="s">
        <v>4</v>
      </c>
      <c r="F86" t="s">
        <v>5</v>
      </c>
      <c r="G86" t="s">
        <v>6</v>
      </c>
      <c r="H86">
        <v>15052.391319</v>
      </c>
      <c r="I86" t="s">
        <v>7</v>
      </c>
      <c r="J86" t="s">
        <v>90</v>
      </c>
      <c r="K86">
        <v>15062593.300000001</v>
      </c>
      <c r="M86">
        <f t="shared" si="2"/>
        <v>473.48859343909959</v>
      </c>
      <c r="N86">
        <v>1</v>
      </c>
    </row>
    <row r="87" spans="1:103" x14ac:dyDescent="0.25">
      <c r="A87" t="s">
        <v>0</v>
      </c>
      <c r="B87" s="2">
        <v>0</v>
      </c>
      <c r="C87" t="s">
        <v>2</v>
      </c>
      <c r="D87" t="s">
        <v>91</v>
      </c>
      <c r="E87" t="s">
        <v>4</v>
      </c>
      <c r="F87" t="s">
        <v>5</v>
      </c>
      <c r="G87" t="s">
        <v>6</v>
      </c>
      <c r="H87">
        <v>316100.21769000002</v>
      </c>
      <c r="I87" t="s">
        <v>7</v>
      </c>
      <c r="J87" t="s">
        <v>91</v>
      </c>
      <c r="K87">
        <v>60250373.299999997</v>
      </c>
      <c r="M87">
        <f t="shared" si="2"/>
        <v>4002.7110658456299</v>
      </c>
      <c r="N87">
        <v>1</v>
      </c>
    </row>
    <row r="88" spans="1:103" x14ac:dyDescent="0.25">
      <c r="A88" t="s">
        <v>0</v>
      </c>
      <c r="B88" s="2">
        <v>0</v>
      </c>
      <c r="C88" t="s">
        <v>2</v>
      </c>
      <c r="D88" t="s">
        <v>92</v>
      </c>
      <c r="E88" t="s">
        <v>4</v>
      </c>
      <c r="F88" t="s">
        <v>5</v>
      </c>
      <c r="G88" t="s">
        <v>6</v>
      </c>
      <c r="H88">
        <v>15052391.318573</v>
      </c>
      <c r="I88" t="s">
        <v>7</v>
      </c>
      <c r="J88" t="s">
        <v>92</v>
      </c>
      <c r="K88">
        <v>0</v>
      </c>
      <c r="M88">
        <v>1</v>
      </c>
      <c r="N88">
        <v>1</v>
      </c>
    </row>
    <row r="89" spans="1:103" x14ac:dyDescent="0.25">
      <c r="A89" t="s">
        <v>0</v>
      </c>
      <c r="B89" s="2">
        <v>0</v>
      </c>
      <c r="C89" t="s">
        <v>2</v>
      </c>
      <c r="D89" t="s">
        <v>93</v>
      </c>
      <c r="E89" t="s">
        <v>4</v>
      </c>
      <c r="F89" t="s">
        <v>5</v>
      </c>
      <c r="G89" t="s">
        <v>6</v>
      </c>
      <c r="H89">
        <v>60209.565274</v>
      </c>
      <c r="I89" t="s">
        <v>7</v>
      </c>
      <c r="J89" t="s">
        <v>93</v>
      </c>
      <c r="K89">
        <v>0</v>
      </c>
      <c r="M89">
        <v>1</v>
      </c>
      <c r="N89">
        <v>1</v>
      </c>
    </row>
    <row r="90" spans="1:103" x14ac:dyDescent="0.25">
      <c r="A90" t="s">
        <v>0</v>
      </c>
      <c r="B90" s="2">
        <v>0</v>
      </c>
      <c r="C90" t="s">
        <v>2</v>
      </c>
      <c r="D90" t="s">
        <v>94</v>
      </c>
      <c r="E90" t="s">
        <v>4</v>
      </c>
      <c r="F90" t="s">
        <v>5</v>
      </c>
      <c r="G90" t="s">
        <v>6</v>
      </c>
      <c r="H90">
        <v>0</v>
      </c>
      <c r="I90" t="s">
        <v>7</v>
      </c>
      <c r="J90" t="s">
        <v>94</v>
      </c>
      <c r="K90">
        <v>0</v>
      </c>
      <c r="M90">
        <v>1</v>
      </c>
      <c r="N90">
        <v>1</v>
      </c>
    </row>
    <row r="91" spans="1:103" x14ac:dyDescent="0.25">
      <c r="A91" t="s">
        <v>0</v>
      </c>
      <c r="B91" s="2">
        <v>0</v>
      </c>
      <c r="C91" t="s">
        <v>2</v>
      </c>
      <c r="D91" t="s">
        <v>95</v>
      </c>
      <c r="E91" t="s">
        <v>4</v>
      </c>
      <c r="F91" t="s">
        <v>5</v>
      </c>
      <c r="G91" t="s">
        <v>6</v>
      </c>
      <c r="H91">
        <v>329357996.66267502</v>
      </c>
      <c r="I91" t="s">
        <v>7</v>
      </c>
      <c r="J91" t="s">
        <v>95</v>
      </c>
      <c r="K91">
        <v>0</v>
      </c>
      <c r="M91">
        <v>1</v>
      </c>
      <c r="N91">
        <v>1</v>
      </c>
    </row>
    <row r="93" spans="1:103" x14ac:dyDescent="0.25">
      <c r="N93" s="15">
        <v>2.9274777840514186</v>
      </c>
      <c r="O93" s="15">
        <v>1.0000152039524646</v>
      </c>
      <c r="P93" s="15">
        <v>1.0000013612038483</v>
      </c>
      <c r="Q93" s="15">
        <v>3.2424943667341055</v>
      </c>
      <c r="R93" s="15">
        <v>1.931972950864796</v>
      </c>
      <c r="S93" s="15">
        <v>1.9192551121822454</v>
      </c>
      <c r="T93" s="15">
        <v>1.0511166385465076</v>
      </c>
      <c r="U93" s="15">
        <v>2.4350204686389549</v>
      </c>
      <c r="V93" s="15">
        <v>2.0352030289918681</v>
      </c>
      <c r="W93" s="15">
        <v>2.8543862999157477</v>
      </c>
      <c r="X93" s="15">
        <v>2.1074752916800294</v>
      </c>
      <c r="Y93" s="15">
        <v>0.99937403244611211</v>
      </c>
      <c r="Z93" s="15">
        <v>2.6487063112236084</v>
      </c>
      <c r="AA93" s="15">
        <v>2.4825236567753666</v>
      </c>
      <c r="AB93" s="15">
        <v>3.6842703252013247</v>
      </c>
      <c r="AC93" s="15">
        <v>1.4858403650595153</v>
      </c>
      <c r="AD93" s="15">
        <v>0.99998645790769114</v>
      </c>
      <c r="AE93" s="15">
        <v>0.99999864176702713</v>
      </c>
      <c r="AF93" s="15">
        <v>0.9100752559993327</v>
      </c>
      <c r="AG93" s="15">
        <v>1.000000363988726</v>
      </c>
      <c r="AH93" s="15">
        <v>1.0000237807200139</v>
      </c>
      <c r="AI93" s="15">
        <v>0.99999791176485597</v>
      </c>
      <c r="AJ93" s="15">
        <v>2.3789319917949316</v>
      </c>
      <c r="AK93" s="15">
        <v>1.0000041622502278</v>
      </c>
      <c r="AL93" s="15">
        <v>1.5681123373968107</v>
      </c>
      <c r="AM93" s="15">
        <v>2.0461475490288139</v>
      </c>
      <c r="AN93" s="15">
        <v>1.9794382350969029</v>
      </c>
      <c r="AO93" s="15">
        <v>1.9331324262367311</v>
      </c>
      <c r="AP93" s="15">
        <v>2.0678392378824824</v>
      </c>
      <c r="AQ93" s="15">
        <v>2.3032319532914438</v>
      </c>
      <c r="AR93" s="15">
        <v>17.120676324650937</v>
      </c>
      <c r="AS93" s="15">
        <v>2.4102810668663039</v>
      </c>
      <c r="AT93" s="15">
        <v>1.9265318470596449</v>
      </c>
      <c r="AU93" s="15">
        <v>1.6053616032631353</v>
      </c>
      <c r="AV93" s="15">
        <v>2.0330052153613702</v>
      </c>
      <c r="AW93" s="15">
        <v>2.4239039732998089</v>
      </c>
      <c r="AX93" s="15">
        <v>3.0467397996640164</v>
      </c>
      <c r="AY93" s="15">
        <v>4.8867139801386763</v>
      </c>
      <c r="AZ93" s="15">
        <v>0.99999947971919356</v>
      </c>
      <c r="BA93" s="15">
        <v>1.6539815330243663</v>
      </c>
      <c r="BB93" s="15">
        <v>0.99999562988484059</v>
      </c>
      <c r="BC93" s="15">
        <v>2.9020884213600469</v>
      </c>
      <c r="BD93" s="15">
        <v>1.6689469579956921</v>
      </c>
      <c r="BE93" s="15">
        <v>1.6066247509929532</v>
      </c>
      <c r="BF93" s="15">
        <v>2.097910206004733</v>
      </c>
      <c r="BG93" s="15">
        <v>2.331945590624116</v>
      </c>
      <c r="BH93" s="15">
        <v>2.6791958473199111</v>
      </c>
      <c r="BI93" s="15">
        <v>2.734839214339166</v>
      </c>
      <c r="BJ93" s="15">
        <v>3.1487269613974109</v>
      </c>
      <c r="BK93" s="15">
        <v>2.1581767576682158</v>
      </c>
      <c r="BL93" s="15">
        <v>2.8171404161239471</v>
      </c>
      <c r="BM93" s="15">
        <v>1.4575234618522801</v>
      </c>
      <c r="BN93" s="15">
        <v>1.6840028729825851</v>
      </c>
      <c r="BO93" s="15">
        <v>1.983382063489759</v>
      </c>
      <c r="BP93" s="15">
        <v>1.7227244229003991</v>
      </c>
      <c r="BQ93" s="15">
        <v>1.5357334046912743</v>
      </c>
      <c r="BR93" s="15">
        <v>1.8386002671028727</v>
      </c>
      <c r="BS93" s="15">
        <v>1.8385773819993476</v>
      </c>
      <c r="BT93" s="15">
        <v>1.6099386077659981</v>
      </c>
      <c r="BU93" s="15">
        <v>1</v>
      </c>
      <c r="BV93" s="15">
        <v>1</v>
      </c>
      <c r="BW93" s="15">
        <v>1</v>
      </c>
      <c r="BX93" s="15">
        <v>1</v>
      </c>
      <c r="BY93" s="15">
        <v>1</v>
      </c>
      <c r="BZ93" s="15">
        <v>1</v>
      </c>
      <c r="CA93" s="15">
        <v>1</v>
      </c>
      <c r="CB93" s="15">
        <v>1</v>
      </c>
      <c r="CC93" s="15">
        <v>1</v>
      </c>
      <c r="CD93" s="15">
        <v>1</v>
      </c>
      <c r="CE93" s="15">
        <v>1</v>
      </c>
      <c r="CF93" s="15">
        <v>1</v>
      </c>
      <c r="CG93" s="15">
        <v>1</v>
      </c>
      <c r="CH93" s="15">
        <v>1</v>
      </c>
      <c r="CI93" s="15">
        <v>1</v>
      </c>
      <c r="CJ93" s="15">
        <v>1</v>
      </c>
      <c r="CK93" s="15">
        <v>1</v>
      </c>
      <c r="CL93" s="15">
        <v>1</v>
      </c>
      <c r="CM93" s="15">
        <v>1</v>
      </c>
      <c r="CN93" s="15">
        <v>1</v>
      </c>
      <c r="CO93" s="15">
        <v>1</v>
      </c>
      <c r="CP93" s="15">
        <v>1</v>
      </c>
      <c r="CQ93" s="15">
        <v>1</v>
      </c>
      <c r="CR93" s="15">
        <v>1</v>
      </c>
      <c r="CS93" s="15">
        <v>1</v>
      </c>
      <c r="CT93" s="15">
        <v>1</v>
      </c>
      <c r="CU93" s="15">
        <v>1</v>
      </c>
      <c r="CV93" s="15">
        <v>1</v>
      </c>
      <c r="CW93" s="15">
        <v>1</v>
      </c>
      <c r="CX93" s="15">
        <v>1</v>
      </c>
      <c r="CY93" s="15">
        <v>1</v>
      </c>
    </row>
  </sheetData>
  <conditionalFormatting sqref="M2:M9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N6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workbookViewId="0">
      <selection activeCell="D16" sqref="D16"/>
    </sheetView>
  </sheetViews>
  <sheetFormatPr defaultRowHeight="15" x14ac:dyDescent="0.25"/>
  <cols>
    <col min="1" max="1" width="9.140625" style="39"/>
    <col min="2" max="2" width="19.85546875" style="39" bestFit="1" customWidth="1"/>
    <col min="3" max="3" width="15.42578125" style="39" customWidth="1"/>
    <col min="4" max="4" width="22.85546875" style="39" customWidth="1"/>
    <col min="5" max="16384" width="9.140625" style="39"/>
  </cols>
  <sheetData>
    <row r="1" spans="1:30" x14ac:dyDescent="0.25">
      <c r="A1" s="46" t="s">
        <v>444</v>
      </c>
    </row>
    <row r="2" spans="1:30" ht="15.75" thickBot="1" x14ac:dyDescent="0.3">
      <c r="A2" s="47">
        <v>12647072876</v>
      </c>
      <c r="B2" s="47">
        <v>12286957937</v>
      </c>
      <c r="C2" s="47">
        <v>29971254486</v>
      </c>
      <c r="D2" s="47">
        <v>13938887160</v>
      </c>
      <c r="E2" s="47">
        <v>3686010853</v>
      </c>
      <c r="F2" s="47">
        <v>11079367895</v>
      </c>
      <c r="G2" s="47">
        <v>19434502995</v>
      </c>
      <c r="H2" s="47">
        <v>10361542520</v>
      </c>
      <c r="I2" s="47">
        <v>6455559422</v>
      </c>
      <c r="J2" s="47">
        <v>17316802511</v>
      </c>
      <c r="K2" s="47">
        <v>11225017827</v>
      </c>
      <c r="L2" s="47">
        <v>15989283041</v>
      </c>
      <c r="M2" s="47">
        <v>4282287423</v>
      </c>
      <c r="N2" s="47">
        <v>14161620805</v>
      </c>
      <c r="O2" s="47">
        <v>12608709589</v>
      </c>
      <c r="P2" s="47">
        <v>9175347755</v>
      </c>
      <c r="Q2" s="47">
        <v>11324453301</v>
      </c>
      <c r="R2" s="47">
        <v>5030841128</v>
      </c>
      <c r="S2" s="47">
        <v>4831356901</v>
      </c>
      <c r="T2" s="47">
        <v>17683470543</v>
      </c>
      <c r="U2" s="47">
        <v>9957085306</v>
      </c>
      <c r="V2" s="47">
        <v>6033778736</v>
      </c>
      <c r="W2" s="47">
        <v>17242902545</v>
      </c>
      <c r="X2" s="47">
        <v>173026053</v>
      </c>
      <c r="Y2" s="47">
        <v>294595432</v>
      </c>
      <c r="Z2" s="47">
        <v>35556339824</v>
      </c>
      <c r="AA2" s="47">
        <v>17529276725</v>
      </c>
      <c r="AB2" s="47">
        <v>26033456848</v>
      </c>
      <c r="AC2" s="47">
        <v>40232596619</v>
      </c>
      <c r="AD2" s="47">
        <v>27427742420</v>
      </c>
    </row>
    <row r="3" spans="1:30" x14ac:dyDescent="0.25">
      <c r="A3" s="39" t="s">
        <v>443</v>
      </c>
    </row>
    <row r="4" spans="1:30" x14ac:dyDescent="0.25">
      <c r="A4" s="39" t="s">
        <v>133</v>
      </c>
      <c r="B4" s="39">
        <v>0.71199999999999997</v>
      </c>
      <c r="C4" s="39">
        <v>0.71199999999999997</v>
      </c>
      <c r="D4" s="39">
        <v>0.71199999999999997</v>
      </c>
      <c r="E4" s="39">
        <v>0.71199999999999997</v>
      </c>
      <c r="F4" s="39">
        <v>0.71199999999999997</v>
      </c>
      <c r="G4" s="39">
        <v>0.71199999999999997</v>
      </c>
      <c r="H4" s="39">
        <v>0.71199999999999997</v>
      </c>
      <c r="I4" s="39">
        <v>0.38900000000000001</v>
      </c>
      <c r="J4" s="39">
        <v>0.71199999999999997</v>
      </c>
      <c r="K4" s="39">
        <v>0.56200000000000006</v>
      </c>
      <c r="L4" s="39" t="s">
        <v>442</v>
      </c>
    </row>
    <row r="5" spans="1:30" x14ac:dyDescent="0.25">
      <c r="A5" s="39">
        <v>0.56200000000000006</v>
      </c>
      <c r="B5" s="39">
        <v>0.38900000000000001</v>
      </c>
      <c r="C5" s="39">
        <v>0.38900000000000001</v>
      </c>
      <c r="D5" s="39">
        <v>0.38900000000000001</v>
      </c>
      <c r="E5" s="39">
        <v>0.38900000000000001</v>
      </c>
      <c r="F5" s="39">
        <v>0.56200000000000006</v>
      </c>
      <c r="G5" s="39">
        <v>0.56200000000000006</v>
      </c>
      <c r="H5" s="39">
        <v>0.56200000000000006</v>
      </c>
      <c r="I5" s="39">
        <v>0.56200000000000006</v>
      </c>
      <c r="J5" s="39">
        <v>0.56200000000000006</v>
      </c>
      <c r="K5" s="39" t="s">
        <v>442</v>
      </c>
    </row>
    <row r="6" spans="1:30" x14ac:dyDescent="0.25">
      <c r="A6" s="39">
        <v>0.56200000000000006</v>
      </c>
      <c r="B6" s="39">
        <v>0.56200000000000006</v>
      </c>
      <c r="C6" s="39">
        <v>0</v>
      </c>
      <c r="D6" s="39">
        <v>0</v>
      </c>
      <c r="E6" s="39" t="s">
        <v>134</v>
      </c>
      <c r="F6" s="39" t="s">
        <v>134</v>
      </c>
      <c r="G6" s="39" t="s">
        <v>134</v>
      </c>
      <c r="H6" s="39" t="s">
        <v>134</v>
      </c>
      <c r="I6" s="39" t="s">
        <v>151</v>
      </c>
    </row>
    <row r="10" spans="1:30" ht="15.75" thickBot="1" x14ac:dyDescent="0.3">
      <c r="A10" s="39" t="s">
        <v>441</v>
      </c>
      <c r="C10" s="46" t="s">
        <v>440</v>
      </c>
      <c r="D10" s="46"/>
    </row>
    <row r="11" spans="1:30" ht="15.75" thickBot="1" x14ac:dyDescent="0.3">
      <c r="A11" s="44">
        <v>0</v>
      </c>
      <c r="B11" s="39">
        <v>9.4100000000000003E-2</v>
      </c>
      <c r="C11" s="39">
        <v>0.22950000000000001</v>
      </c>
      <c r="D11" s="39">
        <v>0.10680000000000001</v>
      </c>
      <c r="E11" s="39">
        <v>2.8199999999999999E-2</v>
      </c>
      <c r="F11" s="39">
        <v>8.4900000000000003E-2</v>
      </c>
      <c r="G11" s="39">
        <v>0.1489</v>
      </c>
      <c r="H11" s="39">
        <v>7.9399999999999998E-2</v>
      </c>
      <c r="I11" s="39">
        <v>4.9399999999999999E-2</v>
      </c>
      <c r="J11" s="39">
        <v>0</v>
      </c>
      <c r="K11" s="39">
        <v>0</v>
      </c>
      <c r="L11" s="39">
        <v>0</v>
      </c>
      <c r="M11" s="39">
        <v>0</v>
      </c>
      <c r="N11" s="39">
        <v>0.1085</v>
      </c>
      <c r="O11" s="39">
        <v>0</v>
      </c>
      <c r="P11" s="39">
        <v>7.0300000000000001E-2</v>
      </c>
      <c r="Q11" s="39">
        <v>0</v>
      </c>
      <c r="R11" s="39">
        <v>0</v>
      </c>
      <c r="S11" s="39">
        <v>0</v>
      </c>
      <c r="T11" s="39">
        <v>0</v>
      </c>
      <c r="U11" s="39">
        <v>0</v>
      </c>
      <c r="V11" s="39">
        <v>0</v>
      </c>
      <c r="W11" s="39">
        <v>0</v>
      </c>
      <c r="X11" s="39">
        <v>0</v>
      </c>
      <c r="Y11" s="39">
        <v>0</v>
      </c>
      <c r="Z11" s="39">
        <v>0</v>
      </c>
      <c r="AA11" s="39">
        <v>0</v>
      </c>
      <c r="AB11" s="39">
        <v>0</v>
      </c>
      <c r="AC11" s="39">
        <v>0</v>
      </c>
      <c r="AD11" s="39">
        <v>0</v>
      </c>
    </row>
    <row r="13" spans="1:30" x14ac:dyDescent="0.25">
      <c r="A13" s="40">
        <v>1000000000000000</v>
      </c>
      <c r="B13" s="46" t="s">
        <v>439</v>
      </c>
      <c r="C13" s="46"/>
      <c r="D13" s="46"/>
    </row>
    <row r="15" spans="1:30" ht="15.75" thickBot="1" x14ac:dyDescent="0.3">
      <c r="A15" s="41">
        <f t="shared" ref="A15:AD15" si="0">$A$13*A11/20/5.7/A2</f>
        <v>0</v>
      </c>
      <c r="B15" s="41">
        <f t="shared" si="0"/>
        <v>67.180062040056782</v>
      </c>
      <c r="C15" s="41">
        <f t="shared" si="0"/>
        <v>67.16962400346695</v>
      </c>
      <c r="D15" s="41">
        <f t="shared" si="0"/>
        <v>67.210681491961935</v>
      </c>
      <c r="E15" s="41">
        <f t="shared" si="0"/>
        <v>67.110063132695714</v>
      </c>
      <c r="F15" s="41">
        <f t="shared" si="0"/>
        <v>67.218351187828588</v>
      </c>
      <c r="G15" s="41">
        <f t="shared" si="0"/>
        <v>67.2072937091949</v>
      </c>
      <c r="H15" s="41">
        <f t="shared" si="0"/>
        <v>67.218874672935797</v>
      </c>
      <c r="I15" s="41">
        <f t="shared" si="0"/>
        <v>67.125605235166759</v>
      </c>
      <c r="J15" s="41">
        <f t="shared" si="0"/>
        <v>0</v>
      </c>
      <c r="K15" s="41">
        <f t="shared" si="0"/>
        <v>0</v>
      </c>
      <c r="L15" s="41">
        <f t="shared" si="0"/>
        <v>0</v>
      </c>
      <c r="M15" s="41">
        <f t="shared" si="0"/>
        <v>0</v>
      </c>
      <c r="N15" s="41">
        <f t="shared" si="0"/>
        <v>67.206600082730588</v>
      </c>
      <c r="O15" s="41">
        <f t="shared" si="0"/>
        <v>0</v>
      </c>
      <c r="P15" s="41">
        <f t="shared" si="0"/>
        <v>67.209078405842575</v>
      </c>
      <c r="Q15" s="41">
        <f t="shared" si="0"/>
        <v>0</v>
      </c>
      <c r="R15" s="41">
        <f t="shared" si="0"/>
        <v>0</v>
      </c>
      <c r="S15" s="41">
        <f t="shared" si="0"/>
        <v>0</v>
      </c>
      <c r="T15" s="41">
        <f t="shared" si="0"/>
        <v>0</v>
      </c>
      <c r="U15" s="41">
        <f t="shared" si="0"/>
        <v>0</v>
      </c>
      <c r="V15" s="41">
        <f t="shared" si="0"/>
        <v>0</v>
      </c>
      <c r="W15" s="41">
        <f t="shared" si="0"/>
        <v>0</v>
      </c>
      <c r="X15" s="41">
        <f t="shared" si="0"/>
        <v>0</v>
      </c>
      <c r="Y15" s="41">
        <f t="shared" si="0"/>
        <v>0</v>
      </c>
      <c r="Z15" s="41">
        <f t="shared" si="0"/>
        <v>0</v>
      </c>
      <c r="AA15" s="41">
        <f t="shared" si="0"/>
        <v>0</v>
      </c>
      <c r="AB15" s="41">
        <f t="shared" si="0"/>
        <v>0</v>
      </c>
      <c r="AC15" s="41">
        <f t="shared" si="0"/>
        <v>0</v>
      </c>
      <c r="AD15" s="41">
        <f t="shared" si="0"/>
        <v>0</v>
      </c>
    </row>
    <row r="16" spans="1:30" s="40" customFormat="1" ht="15.75" thickBot="1" x14ac:dyDescent="0.3">
      <c r="A16" s="45">
        <f>IF(ISNUMBER(A15),A15,_)</f>
        <v>0</v>
      </c>
      <c r="B16" s="45">
        <f>IF(ISNUMBER(B15),B15,_)</f>
        <v>67.180062040056782</v>
      </c>
      <c r="C16" s="45">
        <f>IF(ISNUMBER(C15),C15,_)</f>
        <v>67.16962400346695</v>
      </c>
      <c r="D16" s="45">
        <f>IF(ISNUMBER(D15),D15,_)</f>
        <v>67.210681491961935</v>
      </c>
      <c r="E16" s="45">
        <f>IF(ISNUMBER(E15),E15,_)</f>
        <v>67.110063132695714</v>
      </c>
      <c r="F16" s="45">
        <f>IF(ISNUMBER(F15),F15,_)</f>
        <v>67.218351187828588</v>
      </c>
      <c r="G16" s="45">
        <f>IF(ISNUMBER(G15),G15,_)</f>
        <v>67.2072937091949</v>
      </c>
      <c r="H16" s="45">
        <f>IF(ISNUMBER(H15),H15,_)</f>
        <v>67.218874672935797</v>
      </c>
      <c r="I16" s="45">
        <f>IF(ISNUMBER(I15),I15,_)</f>
        <v>67.125605235166759</v>
      </c>
      <c r="J16" s="45">
        <f>IF(ISNUMBER(J15),J15,_)</f>
        <v>0</v>
      </c>
      <c r="K16" s="45">
        <f>IF(ISNUMBER(K15),K15,_)</f>
        <v>0</v>
      </c>
      <c r="L16" s="45">
        <f>IF(ISNUMBER(L15),L15,_)</f>
        <v>0</v>
      </c>
      <c r="M16" s="45">
        <f>IF(ISNUMBER(M15),M15,_)</f>
        <v>0</v>
      </c>
      <c r="N16" s="45">
        <f>IF(ISNUMBER(N15),N15,_)</f>
        <v>67.206600082730588</v>
      </c>
      <c r="O16" s="45">
        <f>IF(ISNUMBER(O15),O15,_)</f>
        <v>0</v>
      </c>
      <c r="P16" s="45">
        <f>IF(ISNUMBER(P15),P15,_)</f>
        <v>67.209078405842575</v>
      </c>
      <c r="Q16" s="45">
        <f>IF(ISNUMBER(Q15),Q15,_)</f>
        <v>0</v>
      </c>
      <c r="R16" s="45">
        <f>IF(ISNUMBER(R15),R15,_)</f>
        <v>0</v>
      </c>
      <c r="S16" s="45">
        <f>IF(ISNUMBER(S15),S15,_)</f>
        <v>0</v>
      </c>
      <c r="T16" s="45">
        <f>IF(ISNUMBER(T15),T15,_)</f>
        <v>0</v>
      </c>
      <c r="U16" s="45">
        <f>IF(ISNUMBER(U15),U15,_)</f>
        <v>0</v>
      </c>
      <c r="V16" s="45">
        <f>IF(ISNUMBER(V15),V15,_)</f>
        <v>0</v>
      </c>
      <c r="W16" s="45">
        <f>IF(ISNUMBER(W15),W15,_)</f>
        <v>0</v>
      </c>
      <c r="X16" s="45">
        <f>IF(ISNUMBER(X15),X15,_)</f>
        <v>0</v>
      </c>
      <c r="Y16" s="45">
        <f>IF(ISNUMBER(Y15),Y15,_)</f>
        <v>0</v>
      </c>
      <c r="Z16" s="45">
        <f>IF(ISNUMBER(Z15),Z15,_)</f>
        <v>0</v>
      </c>
      <c r="AA16" s="45">
        <f>IF(ISNUMBER(AA15),AA15,_)</f>
        <v>0</v>
      </c>
      <c r="AB16" s="45">
        <f>IF(ISNUMBER(AB15),AB15,_)</f>
        <v>0</v>
      </c>
      <c r="AC16" s="45">
        <f>IF(ISNUMBER(AC15),AC15,_)</f>
        <v>0</v>
      </c>
      <c r="AD16" s="45">
        <f>IF(ISNUMBER(AD15),AD15,_)</f>
        <v>0</v>
      </c>
    </row>
    <row r="18" spans="1:30" x14ac:dyDescent="0.25">
      <c r="A18" s="39" t="str">
        <f>"  "&amp;A16&amp;", "&amp;B16&amp;", "&amp;C16&amp;", "&amp;D16&amp;", "&amp;E16&amp;", "&amp;F16&amp;", "&amp;G16&amp;", "&amp;H16&amp;", "&amp;I16&amp;", "&amp;J16&amp;", "&amp;K16&amp;", "&amp;L16&amp;", "&amp;M16&amp;", "&amp;N16&amp;", "&amp;O16&amp;", "&amp;P16&amp;", "&amp;Q16&amp;", "&amp;R16&amp;", "&amp;S16&amp;", "&amp;T16&amp;", "&amp;U16&amp;", "&amp;V16&amp;", "&amp;W16&amp;", "&amp;X16&amp;", "&amp;Y16&amp;", "&amp;Z16&amp;", "&amp;AA16&amp;", "&amp;AB16&amp;", "&amp;AC16&amp;", "&amp;AD16&amp;" ;"</f>
        <v xml:space="preserve">  0, 67.1800620400568, 67.169624003467, 67.2106814919619, 67.1100631326957, 67.2183511878286, 67.2072937091949, 67.2188746729358, 67.1256052351668, 0, 0, 0, 0, 67.2066000827306, 0, 67.2090784058426, 0, 0, 0, 0, 0, 0, 0, 0, 0, 0, 0, 0, 0, 0 ;</v>
      </c>
    </row>
    <row r="20" spans="1:30" x14ac:dyDescent="0.25">
      <c r="A20" s="39" t="s">
        <v>431</v>
      </c>
    </row>
    <row r="21" spans="1:30" ht="15.75" thickBot="1" x14ac:dyDescent="0.3"/>
    <row r="22" spans="1:30" ht="15.75" thickBot="1" x14ac:dyDescent="0.3">
      <c r="A22" s="44">
        <v>0</v>
      </c>
      <c r="B22" s="39">
        <v>3.8412785569043447E-5</v>
      </c>
      <c r="C22" s="39">
        <v>1.8367546472103407E-2</v>
      </c>
      <c r="D22" s="39">
        <v>0.13049277850702132</v>
      </c>
      <c r="E22" s="39">
        <v>4.7251947196421864E-3</v>
      </c>
      <c r="F22" s="39">
        <v>7.6064601398792629E-4</v>
      </c>
      <c r="G22" s="39">
        <v>1.8486370070418463E-3</v>
      </c>
      <c r="H22" s="39">
        <v>3.9807699200918329E-3</v>
      </c>
      <c r="I22" s="39">
        <v>0.18259307925860729</v>
      </c>
      <c r="J22" s="39">
        <v>6.4567875126470345E-3</v>
      </c>
      <c r="K22" s="39">
        <v>4.5143082014423895E-3</v>
      </c>
      <c r="L22" s="39">
        <v>0.10275523558662426</v>
      </c>
      <c r="M22" s="39">
        <v>1.4705889237647663E-4</v>
      </c>
      <c r="N22" s="39">
        <v>5.3006863024427968E-2</v>
      </c>
      <c r="O22" s="39">
        <v>1.4183515334295856E-2</v>
      </c>
      <c r="P22" s="39">
        <v>1.7270388414270525E-2</v>
      </c>
      <c r="Q22" s="39">
        <v>6.169684274222164E-3</v>
      </c>
      <c r="R22" s="39">
        <v>1.6281006727388105E-2</v>
      </c>
      <c r="S22" s="39">
        <v>1.6281006727388105E-2</v>
      </c>
      <c r="T22" s="39">
        <v>4.3750896401474199E-2</v>
      </c>
      <c r="U22" s="39">
        <v>5.4311918102124913E-2</v>
      </c>
      <c r="V22" s="39">
        <v>0.19490523910211674</v>
      </c>
      <c r="W22" s="39">
        <v>0.23321205139330659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</row>
    <row r="24" spans="1:30" x14ac:dyDescent="0.25">
      <c r="A24" s="39" t="str">
        <f>"  "&amp;A22&amp;", "&amp;B22&amp;", "&amp;C22&amp;", "&amp;D22&amp;", "&amp;E22&amp;", "&amp;F22&amp;", "&amp;G22&amp;", "&amp;H22&amp;", "&amp;I22&amp;", "&amp;J22&amp;", "&amp;K22&amp;", "&amp;L22&amp;", "&amp;M22&amp;", "&amp;N22&amp;", "&amp;O22&amp;", "&amp;P22&amp;", "&amp;Q22&amp;", "&amp;R22&amp;", "&amp;S22&amp;", "&amp;T22&amp;", "&amp;U22&amp;", "&amp;V22&amp;", "&amp;W22&amp;", "&amp;X22&amp;", "&amp;Y22&amp;", "&amp;Z22&amp;", "&amp;AA22&amp;", "&amp;AB22&amp;", "&amp;AC22&amp;", "&amp;AD22&amp;" ;"</f>
        <v xml:space="preserve"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v>
      </c>
    </row>
    <row r="25" spans="1:30" x14ac:dyDescent="0.25">
      <c r="A25" s="39" t="s">
        <v>438</v>
      </c>
      <c r="D25" s="42"/>
    </row>
    <row r="27" spans="1:30" x14ac:dyDescent="0.25">
      <c r="A27" s="42" t="s">
        <v>437</v>
      </c>
      <c r="B27" s="42" t="s">
        <v>436</v>
      </c>
      <c r="C27" s="42" t="s">
        <v>103</v>
      </c>
      <c r="D27" s="42" t="s">
        <v>435</v>
      </c>
      <c r="E27" s="43" t="s">
        <v>434</v>
      </c>
      <c r="L27" s="42" t="s">
        <v>433</v>
      </c>
    </row>
    <row r="28" spans="1:30" x14ac:dyDescent="0.25">
      <c r="A28" s="39" t="s">
        <v>70</v>
      </c>
      <c r="B28" s="40">
        <v>1000000000000000</v>
      </c>
      <c r="C28" s="40" t="s">
        <v>432</v>
      </c>
      <c r="D28" s="39" t="s">
        <v>431</v>
      </c>
      <c r="L28" s="39" t="s">
        <v>426</v>
      </c>
    </row>
    <row r="29" spans="1:30" x14ac:dyDescent="0.25">
      <c r="A29" s="39" t="s">
        <v>69</v>
      </c>
      <c r="B29" s="41">
        <v>4000000000000000</v>
      </c>
      <c r="C29" s="39" t="s">
        <v>430</v>
      </c>
      <c r="D29" s="40" t="s">
        <v>429</v>
      </c>
      <c r="L29" s="39" t="s">
        <v>428</v>
      </c>
    </row>
    <row r="30" spans="1:30" x14ac:dyDescent="0.25">
      <c r="A30" s="39" t="s">
        <v>74</v>
      </c>
      <c r="B30" s="41">
        <v>63000000000000</v>
      </c>
      <c r="C30" s="39" t="s">
        <v>427</v>
      </c>
      <c r="D30" s="40" t="s">
        <v>426</v>
      </c>
      <c r="L30" s="39" t="s">
        <v>425</v>
      </c>
    </row>
    <row r="32" spans="1:30" x14ac:dyDescent="0.25">
      <c r="A32" s="39" t="s">
        <v>70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3"/>
  <sheetViews>
    <sheetView topLeftCell="A28" zoomScaleNormal="100" workbookViewId="0">
      <selection activeCell="R30" sqref="R30"/>
    </sheetView>
  </sheetViews>
  <sheetFormatPr defaultRowHeight="15" x14ac:dyDescent="0.25"/>
  <cols>
    <col min="1" max="1025" width="8.5703125"/>
  </cols>
  <sheetData>
    <row r="1" spans="1:45" x14ac:dyDescent="0.25">
      <c r="C1" t="s">
        <v>129</v>
      </c>
      <c r="I1" t="s">
        <v>130</v>
      </c>
      <c r="O1" s="1" t="s">
        <v>131</v>
      </c>
      <c r="P1" t="s">
        <v>132</v>
      </c>
      <c r="Q1">
        <v>30</v>
      </c>
    </row>
    <row r="2" spans="1:45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  <c r="P2">
        <v>0</v>
      </c>
      <c r="Q2">
        <v>3.00752E-4</v>
      </c>
      <c r="R2">
        <v>4.5112800000000002E-4</v>
      </c>
      <c r="S2">
        <v>9.0225600000000004E-4</v>
      </c>
      <c r="T2">
        <v>0</v>
      </c>
      <c r="U2">
        <v>1.052632E-3</v>
      </c>
      <c r="V2">
        <v>4.5112800000000002E-4</v>
      </c>
      <c r="W2">
        <v>4.5112800000000002E-4</v>
      </c>
      <c r="X2">
        <v>3.7593980000000002E-3</v>
      </c>
      <c r="Y2">
        <v>9.0225600000000004E-4</v>
      </c>
      <c r="Z2">
        <v>0.20225563799999999</v>
      </c>
      <c r="AA2">
        <v>7.1578947000000004E-2</v>
      </c>
      <c r="AB2">
        <v>1.2330827000000001E-2</v>
      </c>
      <c r="AC2">
        <v>4.5112800000000002E-4</v>
      </c>
      <c r="AD2">
        <v>1.203008E-3</v>
      </c>
      <c r="AE2">
        <v>7.5188000000000002E-4</v>
      </c>
      <c r="AF2">
        <v>0.51488721599999998</v>
      </c>
      <c r="AG2">
        <v>4.8571428999999999E-2</v>
      </c>
      <c r="AH2">
        <v>7.6691729E-2</v>
      </c>
      <c r="AI2">
        <v>2.8721805E-2</v>
      </c>
      <c r="AJ2">
        <v>2.2857143E-2</v>
      </c>
      <c r="AK2">
        <v>5.7142859999999998E-3</v>
      </c>
      <c r="AL2">
        <v>5.7142859999999998E-3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45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  <c r="P4" t="s">
        <v>135</v>
      </c>
      <c r="Q4">
        <v>30</v>
      </c>
    </row>
    <row r="5" spans="1:45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  <c r="P5">
        <v>0</v>
      </c>
      <c r="Q5">
        <v>3.00752E-4</v>
      </c>
      <c r="R5">
        <v>4.5112800000000002E-4</v>
      </c>
      <c r="S5">
        <v>9.0225600000000004E-4</v>
      </c>
      <c r="T5">
        <v>0</v>
      </c>
      <c r="U5">
        <v>1.052632E-3</v>
      </c>
      <c r="V5">
        <v>4.5112800000000002E-4</v>
      </c>
      <c r="W5">
        <v>4.5112800000000002E-4</v>
      </c>
      <c r="X5">
        <v>3.7593980000000002E-3</v>
      </c>
      <c r="Y5">
        <v>9.0225600000000004E-4</v>
      </c>
      <c r="Z5">
        <v>0.20225563799999999</v>
      </c>
      <c r="AA5">
        <v>7.1578947000000004E-2</v>
      </c>
      <c r="AB5">
        <v>1.2330827000000001E-2</v>
      </c>
      <c r="AC5">
        <v>4.5112800000000002E-4</v>
      </c>
      <c r="AD5">
        <v>1.203008E-3</v>
      </c>
      <c r="AE5">
        <v>7.5188000000000002E-4</v>
      </c>
      <c r="AF5">
        <v>0.51488721599999998</v>
      </c>
      <c r="AG5">
        <v>4.8571428999999999E-2</v>
      </c>
      <c r="AH5">
        <v>7.6691729E-2</v>
      </c>
      <c r="AI5">
        <v>2.8721805E-2</v>
      </c>
      <c r="AJ5">
        <v>2.2857143E-2</v>
      </c>
      <c r="AK5">
        <v>5.7142859999999998E-3</v>
      </c>
      <c r="AL5">
        <v>5.7142859999999998E-3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45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  <c r="P7" t="s">
        <v>136</v>
      </c>
      <c r="Q7">
        <v>30</v>
      </c>
    </row>
    <row r="8" spans="1:45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  <c r="P8">
        <v>0</v>
      </c>
      <c r="Q8">
        <v>3.00752E-4</v>
      </c>
      <c r="R8">
        <v>4.5112800000000002E-4</v>
      </c>
      <c r="S8">
        <v>9.0225600000000004E-4</v>
      </c>
      <c r="T8">
        <v>0</v>
      </c>
      <c r="U8">
        <v>1.052632E-3</v>
      </c>
      <c r="V8">
        <v>4.5112800000000002E-4</v>
      </c>
      <c r="W8">
        <v>4.5112800000000002E-4</v>
      </c>
      <c r="X8">
        <v>3.7593980000000002E-3</v>
      </c>
      <c r="Y8">
        <v>9.0225600000000004E-4</v>
      </c>
      <c r="Z8">
        <v>0.20225563799999999</v>
      </c>
      <c r="AA8">
        <v>7.1578947000000004E-2</v>
      </c>
      <c r="AB8">
        <v>1.2330827000000001E-2</v>
      </c>
      <c r="AC8">
        <v>4.5112800000000002E-4</v>
      </c>
      <c r="AD8">
        <v>1.203008E-3</v>
      </c>
      <c r="AE8">
        <v>7.5188000000000002E-4</v>
      </c>
      <c r="AF8">
        <v>0.51488721599999998</v>
      </c>
      <c r="AG8">
        <v>4.8571428999999999E-2</v>
      </c>
      <c r="AH8">
        <v>7.6691729E-2</v>
      </c>
      <c r="AI8">
        <v>2.8721805E-2</v>
      </c>
      <c r="AJ8">
        <v>2.2857143E-2</v>
      </c>
      <c r="AK8">
        <v>5.7142859999999998E-3</v>
      </c>
      <c r="AL8">
        <v>5.7142859999999998E-3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45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  <c r="P10" t="s">
        <v>137</v>
      </c>
      <c r="Q10">
        <v>30</v>
      </c>
    </row>
    <row r="11" spans="1:45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  <c r="P11">
        <v>0</v>
      </c>
      <c r="Q11">
        <v>3.00752E-4</v>
      </c>
      <c r="R11">
        <v>4.5112800000000002E-4</v>
      </c>
      <c r="S11">
        <v>9.0225600000000004E-4</v>
      </c>
      <c r="T11">
        <v>0</v>
      </c>
      <c r="U11">
        <v>1.052632E-3</v>
      </c>
      <c r="V11">
        <v>4.5112800000000002E-4</v>
      </c>
      <c r="W11">
        <v>4.5112800000000002E-4</v>
      </c>
      <c r="X11">
        <v>3.7593980000000002E-3</v>
      </c>
      <c r="Y11">
        <v>9.0225600000000004E-4</v>
      </c>
      <c r="Z11">
        <v>0.20225563799999999</v>
      </c>
      <c r="AA11">
        <v>7.1578947000000004E-2</v>
      </c>
      <c r="AB11">
        <v>1.2330827000000001E-2</v>
      </c>
      <c r="AC11">
        <v>4.5112800000000002E-4</v>
      </c>
      <c r="AD11">
        <v>1.203008E-3</v>
      </c>
      <c r="AE11">
        <v>7.5188000000000002E-4</v>
      </c>
      <c r="AF11">
        <v>0.51488721599999998</v>
      </c>
      <c r="AG11">
        <v>4.8571428999999999E-2</v>
      </c>
      <c r="AH11">
        <v>7.6691729E-2</v>
      </c>
      <c r="AI11">
        <v>2.8721805E-2</v>
      </c>
      <c r="AJ11">
        <v>2.2857143E-2</v>
      </c>
      <c r="AK11">
        <v>5.7142859999999998E-3</v>
      </c>
      <c r="AL11">
        <v>5.7142859999999998E-3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45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 t="s">
        <v>138</v>
      </c>
      <c r="P13" t="s">
        <v>76</v>
      </c>
      <c r="Q13">
        <v>30</v>
      </c>
    </row>
    <row r="14" spans="1:45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5.1999999999999998E-2</v>
      </c>
      <c r="Y14">
        <v>0</v>
      </c>
      <c r="Z14">
        <v>9.0399999999999994E-2</v>
      </c>
      <c r="AA14">
        <v>0.12870000000000001</v>
      </c>
      <c r="AB14">
        <v>3.4500000000000003E-2</v>
      </c>
      <c r="AC14">
        <v>0.114</v>
      </c>
      <c r="AD14">
        <v>0</v>
      </c>
      <c r="AE14">
        <v>0</v>
      </c>
      <c r="AF14">
        <v>9.1200000000000003E-2</v>
      </c>
      <c r="AG14">
        <v>4.0500000000000001E-2</v>
      </c>
      <c r="AH14">
        <v>3.8899999999999997E-2</v>
      </c>
      <c r="AI14">
        <v>0.14219999999999999</v>
      </c>
      <c r="AJ14">
        <v>8.0199999999999994E-2</v>
      </c>
      <c r="AK14">
        <v>4.8599999999999997E-2</v>
      </c>
      <c r="AL14">
        <v>0.13880000000000001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45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45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  <c r="O17" t="s">
        <v>139</v>
      </c>
      <c r="P17" t="s">
        <v>76</v>
      </c>
      <c r="Q17">
        <v>30</v>
      </c>
    </row>
    <row r="18" spans="1:45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0.5323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0.23860000000000001</v>
      </c>
      <c r="AH18">
        <v>0.2291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45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O20" t="s">
        <v>140</v>
      </c>
      <c r="P20" s="5" t="s">
        <v>76</v>
      </c>
      <c r="Q20">
        <v>30</v>
      </c>
    </row>
    <row r="21" spans="1:45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0.3553</v>
      </c>
      <c r="AB21">
        <v>0</v>
      </c>
      <c r="AC21">
        <v>0</v>
      </c>
      <c r="AD21">
        <v>0</v>
      </c>
      <c r="AE21">
        <v>0</v>
      </c>
      <c r="AF21">
        <v>0.25169999999999998</v>
      </c>
      <c r="AG21">
        <v>0</v>
      </c>
      <c r="AH21">
        <v>0</v>
      </c>
      <c r="AI21">
        <v>0.39300000000000002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45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45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45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45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45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45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45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  <c r="P29" s="2">
        <f>P31/1000000000</f>
        <v>45000</v>
      </c>
      <c r="Q29" t="s">
        <v>446</v>
      </c>
      <c r="R29" t="s">
        <v>476</v>
      </c>
    </row>
    <row r="30" spans="1:45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  <c r="Q30" s="6" t="s">
        <v>141</v>
      </c>
    </row>
    <row r="31" spans="1:45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142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45000000000000</v>
      </c>
      <c r="Q31" s="7" t="s">
        <v>143</v>
      </c>
    </row>
    <row r="32" spans="1:45" x14ac:dyDescent="0.25">
      <c r="B32" t="s">
        <v>144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6" x14ac:dyDescent="0.25">
      <c r="A34">
        <v>1</v>
      </c>
      <c r="B34">
        <v>0</v>
      </c>
      <c r="C34" s="9">
        <f t="shared" si="0"/>
        <v>0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0</v>
      </c>
    </row>
    <row r="35" spans="1:16" x14ac:dyDescent="0.25">
      <c r="A35">
        <v>2</v>
      </c>
      <c r="B35">
        <v>0</v>
      </c>
      <c r="C35" s="9">
        <f t="shared" si="0"/>
        <v>0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</row>
    <row r="36" spans="1:16" x14ac:dyDescent="0.25">
      <c r="A36">
        <v>3</v>
      </c>
      <c r="B36">
        <v>0</v>
      </c>
      <c r="C36" s="9">
        <f t="shared" si="0"/>
        <v>0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6" x14ac:dyDescent="0.25">
      <c r="A37">
        <v>4</v>
      </c>
      <c r="B37">
        <v>0</v>
      </c>
      <c r="C37" s="9">
        <f t="shared" si="0"/>
        <v>0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6" x14ac:dyDescent="0.25">
      <c r="A38">
        <v>5</v>
      </c>
      <c r="B38">
        <v>0</v>
      </c>
      <c r="C38" s="9">
        <f t="shared" si="0"/>
        <v>0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6" x14ac:dyDescent="0.25">
      <c r="A39">
        <v>6</v>
      </c>
      <c r="B39">
        <v>0</v>
      </c>
      <c r="C39" s="9">
        <f t="shared" si="0"/>
        <v>0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6" x14ac:dyDescent="0.25">
      <c r="A40">
        <v>7</v>
      </c>
      <c r="B40">
        <v>0</v>
      </c>
      <c r="C40" s="9">
        <f t="shared" si="0"/>
        <v>0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6" x14ac:dyDescent="0.25">
      <c r="A41" s="1">
        <v>8</v>
      </c>
      <c r="B41">
        <v>5.1999999999999998E-2</v>
      </c>
      <c r="C41" s="9">
        <f t="shared" si="0"/>
        <v>3.0573402278289169E-2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3.0573402278289169E-2</v>
      </c>
    </row>
    <row r="42" spans="1:16" x14ac:dyDescent="0.25">
      <c r="A42">
        <v>9</v>
      </c>
      <c r="B42">
        <v>0</v>
      </c>
      <c r="C42" s="9">
        <f t="shared" si="0"/>
        <v>0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6" x14ac:dyDescent="0.25">
      <c r="A43" s="1">
        <v>10</v>
      </c>
      <c r="B43">
        <v>9.0399999999999994E-2</v>
      </c>
      <c r="C43" s="9">
        <f t="shared" si="0"/>
        <v>2.1108827137398572E-2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2.1108827137398572E-2</v>
      </c>
    </row>
    <row r="44" spans="1:16" x14ac:dyDescent="0.25">
      <c r="A44" s="1">
        <v>11</v>
      </c>
      <c r="B44">
        <v>0.12870000000000001</v>
      </c>
      <c r="C44" s="9">
        <f t="shared" si="0"/>
        <v>8.5595166581717355E-3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8.5595166581717355E-3</v>
      </c>
    </row>
    <row r="45" spans="1:16" x14ac:dyDescent="0.25">
      <c r="A45" s="1">
        <v>12</v>
      </c>
      <c r="B45">
        <v>3.4500000000000003E-2</v>
      </c>
      <c r="C45" s="9">
        <f t="shared" si="0"/>
        <v>1.4481667457081206E-2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1.4481667457081206E-2</v>
      </c>
    </row>
    <row r="46" spans="1:16" x14ac:dyDescent="0.25">
      <c r="A46" s="1">
        <v>13</v>
      </c>
      <c r="B46">
        <v>0.114</v>
      </c>
      <c r="C46" s="9">
        <f t="shared" si="0"/>
        <v>3.2490819899341994E-2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3.2490819899341994E-2</v>
      </c>
    </row>
    <row r="47" spans="1:16" x14ac:dyDescent="0.25">
      <c r="A47">
        <v>14</v>
      </c>
      <c r="B47">
        <v>0</v>
      </c>
      <c r="C47" s="9">
        <f t="shared" si="0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6" x14ac:dyDescent="0.25">
      <c r="A48">
        <v>15</v>
      </c>
      <c r="B48">
        <v>0</v>
      </c>
      <c r="C48" s="9">
        <f t="shared" si="0"/>
        <v>0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16" x14ac:dyDescent="0.25">
      <c r="A49" s="1">
        <v>16</v>
      </c>
      <c r="B49">
        <v>9.1200000000000003E-2</v>
      </c>
      <c r="C49" s="9">
        <f t="shared" si="0"/>
        <v>1.0188977224805631E-2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1.0188977224805631E-2</v>
      </c>
    </row>
    <row r="50" spans="1:16" x14ac:dyDescent="0.25">
      <c r="A50" s="1">
        <v>17</v>
      </c>
      <c r="B50">
        <v>4.0500000000000001E-2</v>
      </c>
      <c r="C50" s="9">
        <f t="shared" si="0"/>
        <v>1.9400287828099102E-2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1.9400287828099102E-2</v>
      </c>
    </row>
    <row r="51" spans="1:16" x14ac:dyDescent="0.25">
      <c r="A51" s="1">
        <v>18</v>
      </c>
      <c r="B51">
        <v>3.8899999999999997E-2</v>
      </c>
      <c r="C51" s="9">
        <f t="shared" si="0"/>
        <v>1.8392655758024037E-2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1.8392655758024037E-2</v>
      </c>
    </row>
    <row r="52" spans="1:16" x14ac:dyDescent="0.25">
      <c r="A52" s="1">
        <v>19</v>
      </c>
      <c r="B52">
        <v>0.14219999999999999</v>
      </c>
      <c r="C52" s="9">
        <f t="shared" si="0"/>
        <v>7.971471504938028E-3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7.971471504938028E-3</v>
      </c>
    </row>
    <row r="53" spans="1:16" x14ac:dyDescent="0.25">
      <c r="A53" s="1">
        <v>20</v>
      </c>
      <c r="B53">
        <v>8.0199999999999994E-2</v>
      </c>
      <c r="C53" s="9">
        <f t="shared" si="0"/>
        <v>6.9058079256815192E-3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6.9058079256815192E-3</v>
      </c>
    </row>
    <row r="54" spans="1:16" x14ac:dyDescent="0.25">
      <c r="A54" s="1">
        <v>21</v>
      </c>
      <c r="B54">
        <v>4.8599999999999997E-2</v>
      </c>
      <c r="C54" s="9">
        <f t="shared" si="0"/>
        <v>8.5331954412649971E-3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8.5331954412649971E-3</v>
      </c>
    </row>
    <row r="55" spans="1:16" x14ac:dyDescent="0.25">
      <c r="A55" s="1">
        <v>22</v>
      </c>
      <c r="B55">
        <v>0.13880000000000001</v>
      </c>
      <c r="C55" s="9">
        <f t="shared" si="0"/>
        <v>1.3283900379781735E-2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1.3283900379781735E-2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P64" t="s">
        <v>280</v>
      </c>
    </row>
    <row r="65" spans="2:16" x14ac:dyDescent="0.25">
      <c r="B65">
        <f>SUM(B41:B55)</f>
        <v>1</v>
      </c>
      <c r="C65" s="15">
        <f t="shared" si="2"/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P65" t="s">
        <v>280</v>
      </c>
    </row>
    <row r="66" spans="2:16" x14ac:dyDescent="0.25">
      <c r="C66" s="15">
        <f t="shared" si="2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P66" t="s">
        <v>280</v>
      </c>
    </row>
    <row r="67" spans="2:16" x14ac:dyDescent="0.25">
      <c r="C67" s="15">
        <f t="shared" si="2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P67" t="s">
        <v>280</v>
      </c>
    </row>
    <row r="68" spans="2:16" x14ac:dyDescent="0.25">
      <c r="C68" s="15">
        <f t="shared" si="2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P68" t="s">
        <v>280</v>
      </c>
    </row>
    <row r="69" spans="2:16" x14ac:dyDescent="0.25">
      <c r="C69" s="15">
        <f t="shared" si="2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P69" t="s">
        <v>280</v>
      </c>
    </row>
    <row r="70" spans="2:16" x14ac:dyDescent="0.25">
      <c r="C70" s="15">
        <f t="shared" si="2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P70" t="s">
        <v>280</v>
      </c>
    </row>
    <row r="71" spans="2:16" x14ac:dyDescent="0.25">
      <c r="C71" s="15">
        <f t="shared" si="2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P71" t="s">
        <v>280</v>
      </c>
    </row>
    <row r="72" spans="2:16" x14ac:dyDescent="0.25">
      <c r="C72" s="15">
        <f t="shared" si="2"/>
        <v>3.0573402278289169E-2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0.0305734022782892, _, _, _, _,</v>
      </c>
      <c r="P72" t="s">
        <v>304</v>
      </c>
    </row>
    <row r="73" spans="2:16" x14ac:dyDescent="0.25">
      <c r="C73" s="15">
        <f t="shared" si="2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P73" t="s">
        <v>280</v>
      </c>
    </row>
    <row r="74" spans="2:16" x14ac:dyDescent="0.25">
      <c r="C74" s="15">
        <f t="shared" ref="C74:G83" si="4">C43</f>
        <v>2.1108827137398572E-2</v>
      </c>
      <c r="D74" s="2" t="str">
        <f t="shared" si="4"/>
        <v>_</v>
      </c>
      <c r="E74" s="2" t="str">
        <f t="shared" si="4"/>
        <v>_</v>
      </c>
      <c r="F74" s="2" t="str">
        <f t="shared" si="4"/>
        <v>_</v>
      </c>
      <c r="G74" s="2" t="str">
        <f t="shared" si="4"/>
        <v>_</v>
      </c>
      <c r="I74" t="str">
        <f t="shared" si="3"/>
        <v xml:space="preserve">  0.0211088271373986, _, _, _, _,</v>
      </c>
      <c r="P74" t="s">
        <v>305</v>
      </c>
    </row>
    <row r="75" spans="2:16" x14ac:dyDescent="0.25">
      <c r="C75" s="15">
        <f t="shared" si="4"/>
        <v>8.5595166581717355E-3</v>
      </c>
      <c r="D75" s="2" t="str">
        <f t="shared" si="4"/>
        <v>_</v>
      </c>
      <c r="E75" s="2" t="str">
        <f t="shared" si="4"/>
        <v>_</v>
      </c>
      <c r="F75" s="2" t="str">
        <f t="shared" si="4"/>
        <v>_</v>
      </c>
      <c r="G75" s="2" t="str">
        <f t="shared" si="4"/>
        <v>_</v>
      </c>
      <c r="I75" t="str">
        <f t="shared" si="3"/>
        <v xml:space="preserve">  0.00855951665817174, _, _, _, _,</v>
      </c>
      <c r="P75" t="s">
        <v>306</v>
      </c>
    </row>
    <row r="76" spans="2:16" x14ac:dyDescent="0.25">
      <c r="C76" s="15">
        <f t="shared" si="4"/>
        <v>1.4481667457081206E-2</v>
      </c>
      <c r="D76" s="2" t="str">
        <f t="shared" si="4"/>
        <v>_</v>
      </c>
      <c r="E76" s="2" t="str">
        <f t="shared" si="4"/>
        <v>_</v>
      </c>
      <c r="F76" s="2" t="str">
        <f t="shared" si="4"/>
        <v>_</v>
      </c>
      <c r="G76" s="2" t="str">
        <f t="shared" si="4"/>
        <v>_</v>
      </c>
      <c r="I76" t="str">
        <f t="shared" si="3"/>
        <v xml:space="preserve">  0.0144816674570812, _, _, _, _,</v>
      </c>
      <c r="P76" t="s">
        <v>307</v>
      </c>
    </row>
    <row r="77" spans="2:16" x14ac:dyDescent="0.25">
      <c r="C77" s="15">
        <f t="shared" si="4"/>
        <v>3.2490819899341994E-2</v>
      </c>
      <c r="D77" s="2" t="str">
        <f t="shared" si="4"/>
        <v>_</v>
      </c>
      <c r="E77" s="2" t="str">
        <f t="shared" si="4"/>
        <v>_</v>
      </c>
      <c r="F77" s="2" t="str">
        <f t="shared" si="4"/>
        <v>_</v>
      </c>
      <c r="G77" s="2" t="str">
        <f t="shared" si="4"/>
        <v>_</v>
      </c>
      <c r="I77" t="str">
        <f t="shared" si="3"/>
        <v xml:space="preserve">  0.032490819899342, _, _, _, _,</v>
      </c>
      <c r="P77" t="s">
        <v>308</v>
      </c>
    </row>
    <row r="78" spans="2:16" x14ac:dyDescent="0.25">
      <c r="C78" s="15">
        <f t="shared" si="4"/>
        <v>0</v>
      </c>
      <c r="D78" s="2" t="str">
        <f t="shared" si="4"/>
        <v>_</v>
      </c>
      <c r="E78" s="2" t="str">
        <f t="shared" si="4"/>
        <v>_</v>
      </c>
      <c r="F78" s="2" t="str">
        <f t="shared" si="4"/>
        <v>_</v>
      </c>
      <c r="G78" s="2" t="str">
        <f t="shared" si="4"/>
        <v>_</v>
      </c>
      <c r="I78" t="str">
        <f t="shared" si="3"/>
        <v xml:space="preserve">  0, _, _, _, _,</v>
      </c>
      <c r="P78" t="s">
        <v>280</v>
      </c>
    </row>
    <row r="79" spans="2:16" x14ac:dyDescent="0.25">
      <c r="C79" s="15">
        <f t="shared" si="4"/>
        <v>0</v>
      </c>
      <c r="D79" s="2" t="str">
        <f t="shared" si="4"/>
        <v>_</v>
      </c>
      <c r="E79" s="2" t="str">
        <f t="shared" si="4"/>
        <v>_</v>
      </c>
      <c r="F79" s="2" t="str">
        <f t="shared" si="4"/>
        <v>_</v>
      </c>
      <c r="G79" s="2" t="str">
        <f t="shared" si="4"/>
        <v>_</v>
      </c>
      <c r="I79" t="str">
        <f t="shared" si="3"/>
        <v xml:space="preserve">  0, _, _, _, _,</v>
      </c>
      <c r="P79" t="s">
        <v>280</v>
      </c>
    </row>
    <row r="80" spans="2:16" x14ac:dyDescent="0.25">
      <c r="C80" s="15">
        <f t="shared" si="4"/>
        <v>1.0188977224805631E-2</v>
      </c>
      <c r="D80" s="2" t="str">
        <f t="shared" si="4"/>
        <v>_</v>
      </c>
      <c r="E80" s="2" t="str">
        <f t="shared" si="4"/>
        <v>_</v>
      </c>
      <c r="F80" s="2" t="str">
        <f t="shared" si="4"/>
        <v>_</v>
      </c>
      <c r="G80" s="2" t="str">
        <f t="shared" si="4"/>
        <v>_</v>
      </c>
      <c r="I80" t="str">
        <f t="shared" si="3"/>
        <v xml:space="preserve">  0.0101889772248056, _, _, _, _,</v>
      </c>
      <c r="P80" t="s">
        <v>309</v>
      </c>
    </row>
    <row r="81" spans="3:16" x14ac:dyDescent="0.25">
      <c r="C81" s="15">
        <f t="shared" si="4"/>
        <v>1.9400287828099102E-2</v>
      </c>
      <c r="D81" s="2" t="str">
        <f t="shared" si="4"/>
        <v>_</v>
      </c>
      <c r="E81" s="2" t="str">
        <f t="shared" si="4"/>
        <v>_</v>
      </c>
      <c r="F81" s="2" t="str">
        <f t="shared" si="4"/>
        <v>_</v>
      </c>
      <c r="G81" s="2" t="str">
        <f t="shared" si="4"/>
        <v>_</v>
      </c>
      <c r="I81" t="str">
        <f t="shared" si="3"/>
        <v xml:space="preserve">  0.0194002878280991, _, _, _, _,</v>
      </c>
      <c r="P81" t="s">
        <v>310</v>
      </c>
    </row>
    <row r="82" spans="3:16" x14ac:dyDescent="0.25">
      <c r="C82" s="15">
        <f t="shared" si="4"/>
        <v>1.8392655758024037E-2</v>
      </c>
      <c r="D82" s="2" t="str">
        <f t="shared" si="4"/>
        <v>_</v>
      </c>
      <c r="E82" s="2" t="str">
        <f t="shared" si="4"/>
        <v>_</v>
      </c>
      <c r="F82" s="2" t="str">
        <f t="shared" si="4"/>
        <v>_</v>
      </c>
      <c r="G82" s="2" t="str">
        <f t="shared" si="4"/>
        <v>_</v>
      </c>
      <c r="I82" t="str">
        <f t="shared" si="3"/>
        <v xml:space="preserve">  0.018392655758024, _, _, _, _,</v>
      </c>
      <c r="P82" t="s">
        <v>311</v>
      </c>
    </row>
    <row r="83" spans="3:16" x14ac:dyDescent="0.25">
      <c r="C83" s="15">
        <f t="shared" si="4"/>
        <v>7.971471504938028E-3</v>
      </c>
      <c r="D83" s="2" t="str">
        <f t="shared" si="4"/>
        <v>_</v>
      </c>
      <c r="E83" s="2" t="str">
        <f t="shared" si="4"/>
        <v>_</v>
      </c>
      <c r="F83" s="2" t="str">
        <f t="shared" si="4"/>
        <v>_</v>
      </c>
      <c r="G83" s="2" t="str">
        <f t="shared" si="4"/>
        <v>_</v>
      </c>
      <c r="I83" t="str">
        <f t="shared" si="3"/>
        <v xml:space="preserve">  0.00797147150493803, _, _, _, _,</v>
      </c>
      <c r="P83" t="s">
        <v>312</v>
      </c>
    </row>
    <row r="84" spans="3:16" x14ac:dyDescent="0.25">
      <c r="C84" s="15">
        <f t="shared" ref="C84:G93" si="5">C53</f>
        <v>6.9058079256815192E-3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0.00690580792568152, _, _, _, _,</v>
      </c>
      <c r="P84" t="s">
        <v>313</v>
      </c>
    </row>
    <row r="85" spans="3:16" x14ac:dyDescent="0.25">
      <c r="C85" s="15">
        <f t="shared" si="5"/>
        <v>8.5331954412649971E-3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0.008533195441265, _, _, _, _,</v>
      </c>
      <c r="P85" t="s">
        <v>314</v>
      </c>
    </row>
    <row r="86" spans="3:16" x14ac:dyDescent="0.25">
      <c r="C86" s="15">
        <f t="shared" si="5"/>
        <v>1.3283900379781735E-2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0.0132839003797817, _, _, _, _,</v>
      </c>
      <c r="P86" t="s">
        <v>315</v>
      </c>
    </row>
    <row r="87" spans="3:16" x14ac:dyDescent="0.25">
      <c r="C87" s="15">
        <f t="shared" si="5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P87" t="s">
        <v>280</v>
      </c>
    </row>
    <row r="88" spans="3:16" x14ac:dyDescent="0.25">
      <c r="C88" s="15">
        <f t="shared" si="5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P88" t="s">
        <v>280</v>
      </c>
    </row>
    <row r="89" spans="3:16" x14ac:dyDescent="0.25">
      <c r="C89" s="15">
        <f t="shared" si="5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P89" t="s">
        <v>280</v>
      </c>
    </row>
    <row r="90" spans="3:16" x14ac:dyDescent="0.25">
      <c r="C90" s="15">
        <f t="shared" si="5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P90" t="s">
        <v>280</v>
      </c>
    </row>
    <row r="91" spans="3:16" x14ac:dyDescent="0.25">
      <c r="C91" s="15">
        <f t="shared" si="5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P91" t="s">
        <v>280</v>
      </c>
    </row>
    <row r="92" spans="3:16" x14ac:dyDescent="0.25">
      <c r="C92" s="15">
        <f t="shared" si="5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P92" t="s">
        <v>280</v>
      </c>
    </row>
    <row r="93" spans="3:16" x14ac:dyDescent="0.25">
      <c r="C93" s="15">
        <f t="shared" si="5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P93" t="s">
        <v>303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3"/>
  <sheetViews>
    <sheetView topLeftCell="C10" zoomScaleNormal="100" workbookViewId="0">
      <selection activeCell="U23" sqref="U23"/>
    </sheetView>
  </sheetViews>
  <sheetFormatPr defaultRowHeight="15" x14ac:dyDescent="0.25"/>
  <cols>
    <col min="1" max="1025" width="8.5703125"/>
  </cols>
  <sheetData>
    <row r="1" spans="1:43" ht="15.75" thickBot="1" x14ac:dyDescent="0.3">
      <c r="B1" t="s">
        <v>149</v>
      </c>
      <c r="C1" s="2" t="s">
        <v>150</v>
      </c>
      <c r="D1" s="7">
        <f>SUM(B2:B31)</f>
        <v>0.18792156450969999</v>
      </c>
      <c r="E1" s="7">
        <f>SUM(C2:C31)</f>
        <v>0.14284238755769996</v>
      </c>
      <c r="G1" s="2"/>
      <c r="H1" s="2">
        <v>2.9799999999999999E-8</v>
      </c>
      <c r="I1" s="2">
        <v>2.9799999999999999E-8</v>
      </c>
      <c r="J1" t="s">
        <v>134</v>
      </c>
      <c r="K1" t="s">
        <v>134</v>
      </c>
      <c r="L1" s="2">
        <v>2.98484E-5</v>
      </c>
      <c r="N1" s="21">
        <v>0</v>
      </c>
      <c r="O1" s="22">
        <v>6.9599999999999995E-2</v>
      </c>
      <c r="P1" s="7">
        <v>0.16950000000000001</v>
      </c>
      <c r="Q1" s="7">
        <v>0</v>
      </c>
      <c r="R1" s="7">
        <v>2.0899999999999998E-2</v>
      </c>
      <c r="S1" s="7">
        <v>6.2799999999999995E-2</v>
      </c>
      <c r="T1" s="7">
        <v>0.1101</v>
      </c>
      <c r="U1" s="7">
        <v>5.8700000000000002E-2</v>
      </c>
      <c r="V1" s="7">
        <v>3.6600000000000001E-2</v>
      </c>
      <c r="W1" s="7">
        <v>9.8100000000000007E-2</v>
      </c>
      <c r="X1" s="7">
        <v>6.3600000000000004E-2</v>
      </c>
      <c r="Y1" s="7">
        <v>0</v>
      </c>
      <c r="Z1" s="7">
        <v>2.4299999999999999E-2</v>
      </c>
      <c r="AA1" s="7">
        <v>8.0199999999999994E-2</v>
      </c>
      <c r="AB1" s="7">
        <v>0</v>
      </c>
      <c r="AC1" s="7">
        <v>5.1999999999999998E-2</v>
      </c>
      <c r="AD1" s="7">
        <v>0</v>
      </c>
      <c r="AE1" s="7">
        <v>2.8500000000000001E-2</v>
      </c>
      <c r="AF1" s="7">
        <v>2.7400000000000001E-2</v>
      </c>
      <c r="AG1" s="7">
        <v>0</v>
      </c>
      <c r="AH1" s="7">
        <v>0</v>
      </c>
      <c r="AI1" s="7">
        <v>0</v>
      </c>
      <c r="AJ1" s="7">
        <v>9.7699999999999995E-2</v>
      </c>
      <c r="AK1" s="7">
        <v>0</v>
      </c>
      <c r="AL1" s="7">
        <v>0</v>
      </c>
      <c r="AM1" s="7">
        <v>0</v>
      </c>
      <c r="AN1" s="7">
        <v>0</v>
      </c>
      <c r="AO1" s="7">
        <v>0</v>
      </c>
      <c r="AP1" s="7">
        <v>0</v>
      </c>
      <c r="AQ1" s="7">
        <v>0</v>
      </c>
    </row>
    <row r="2" spans="1:43" x14ac:dyDescent="0.25">
      <c r="A2">
        <v>0</v>
      </c>
      <c r="B2" s="2">
        <v>2.98484E-5</v>
      </c>
      <c r="C2" s="2">
        <v>0</v>
      </c>
      <c r="D2" s="2">
        <f t="shared" ref="D2:D31" si="0">C2/$E$1</f>
        <v>0</v>
      </c>
      <c r="E2" s="2">
        <f>$D$2*B2</f>
        <v>0</v>
      </c>
      <c r="F2" s="2"/>
      <c r="H2" t="s">
        <v>133</v>
      </c>
      <c r="I2" t="s">
        <v>134</v>
      </c>
      <c r="J2" t="s">
        <v>134</v>
      </c>
      <c r="K2" s="2">
        <v>2.1650799999999999E-5</v>
      </c>
      <c r="L2" t="s">
        <v>134</v>
      </c>
      <c r="N2" t="s">
        <v>331</v>
      </c>
      <c r="O2" s="1"/>
    </row>
    <row r="3" spans="1:43" x14ac:dyDescent="0.25">
      <c r="A3">
        <v>1</v>
      </c>
      <c r="B3">
        <v>1.4999999999999999E-2</v>
      </c>
      <c r="C3">
        <v>1.4999999999999999E-2</v>
      </c>
      <c r="D3" s="2">
        <f t="shared" si="0"/>
        <v>0.10501084626536979</v>
      </c>
      <c r="E3" s="2">
        <f t="shared" ref="E3:E31" si="1">$D$2*B3</f>
        <v>0</v>
      </c>
      <c r="F3" s="2"/>
      <c r="G3" s="2"/>
      <c r="H3" t="s">
        <v>133</v>
      </c>
      <c r="I3" t="s">
        <v>134</v>
      </c>
      <c r="J3" s="2">
        <v>1.2300000000000001E-5</v>
      </c>
      <c r="K3" s="2">
        <v>1.2300000000000001E-5</v>
      </c>
      <c r="L3" s="2">
        <v>1.2300000000000001E-5</v>
      </c>
      <c r="O3" s="1"/>
    </row>
    <row r="4" spans="1:43" x14ac:dyDescent="0.25">
      <c r="A4">
        <v>2</v>
      </c>
      <c r="B4" s="2">
        <v>1.2300000000000001E-5</v>
      </c>
      <c r="C4" s="2">
        <v>1.2300000000000001E-5</v>
      </c>
      <c r="D4" s="2">
        <f t="shared" si="0"/>
        <v>8.6108893937603232E-5</v>
      </c>
      <c r="E4" s="2">
        <f t="shared" si="1"/>
        <v>0</v>
      </c>
      <c r="F4" s="2"/>
      <c r="H4" t="s">
        <v>133</v>
      </c>
      <c r="I4" t="s">
        <v>134</v>
      </c>
      <c r="J4" t="s">
        <v>134</v>
      </c>
      <c r="K4" t="s">
        <v>134</v>
      </c>
      <c r="L4" t="s">
        <v>134</v>
      </c>
      <c r="O4" s="1"/>
    </row>
    <row r="5" spans="1:43" x14ac:dyDescent="0.25">
      <c r="A5">
        <v>3</v>
      </c>
      <c r="B5">
        <v>1.4999999999999999E-2</v>
      </c>
      <c r="C5">
        <v>1.4999999999999999E-2</v>
      </c>
      <c r="D5" s="2">
        <f t="shared" si="0"/>
        <v>0.10501084626536979</v>
      </c>
      <c r="E5" s="2">
        <f t="shared" si="1"/>
        <v>0</v>
      </c>
      <c r="F5" s="2"/>
      <c r="G5" s="2"/>
      <c r="H5" s="2">
        <v>1.7379000000000001E-5</v>
      </c>
      <c r="I5" s="2">
        <v>1.7379000000000001E-5</v>
      </c>
      <c r="J5" t="s">
        <v>134</v>
      </c>
      <c r="K5" t="s">
        <v>134</v>
      </c>
      <c r="L5" s="2">
        <v>7.1799999999999999E-6</v>
      </c>
      <c r="O5" s="1"/>
    </row>
    <row r="6" spans="1:43" x14ac:dyDescent="0.25">
      <c r="A6">
        <v>4</v>
      </c>
      <c r="B6" s="2">
        <v>7.1799999999999999E-6</v>
      </c>
      <c r="C6" s="2">
        <v>7.1799999999999999E-6</v>
      </c>
      <c r="D6" s="2">
        <f t="shared" si="0"/>
        <v>5.0265191745690337E-5</v>
      </c>
      <c r="E6" s="2">
        <f t="shared" si="1"/>
        <v>0</v>
      </c>
      <c r="F6" s="2"/>
      <c r="H6" s="2">
        <v>7.1799999999999999E-6</v>
      </c>
      <c r="I6" t="s">
        <v>134</v>
      </c>
      <c r="J6" t="s">
        <v>134</v>
      </c>
      <c r="K6" s="2">
        <v>2.3383600000000001E-5</v>
      </c>
      <c r="L6" t="s">
        <v>134</v>
      </c>
      <c r="O6" s="1"/>
    </row>
    <row r="7" spans="1:43" x14ac:dyDescent="0.25">
      <c r="A7">
        <v>5</v>
      </c>
      <c r="B7">
        <v>1.4999999999999999E-2</v>
      </c>
      <c r="C7">
        <v>1.4999999999999999E-2</v>
      </c>
      <c r="D7" s="2">
        <f t="shared" si="0"/>
        <v>0.10501084626536979</v>
      </c>
      <c r="E7" s="2">
        <f t="shared" si="1"/>
        <v>0</v>
      </c>
      <c r="F7" s="2"/>
      <c r="H7" t="s">
        <v>133</v>
      </c>
      <c r="I7" t="s">
        <v>134</v>
      </c>
      <c r="J7">
        <v>1.2643800000000001E-4</v>
      </c>
      <c r="K7">
        <v>1.2643800000000001E-4</v>
      </c>
      <c r="L7" t="s">
        <v>134</v>
      </c>
      <c r="O7" s="1"/>
    </row>
    <row r="8" spans="1:43" x14ac:dyDescent="0.25">
      <c r="A8">
        <v>6</v>
      </c>
      <c r="B8">
        <v>1.4999999999999999E-2</v>
      </c>
      <c r="C8">
        <v>1.4999999999999999E-2</v>
      </c>
      <c r="D8" s="2">
        <f t="shared" si="0"/>
        <v>0.10501084626536979</v>
      </c>
      <c r="E8" s="2">
        <f t="shared" si="1"/>
        <v>0</v>
      </c>
      <c r="F8" s="2"/>
      <c r="H8" t="s">
        <v>133</v>
      </c>
      <c r="I8" s="2">
        <v>1.8499999999999999E-5</v>
      </c>
      <c r="J8" s="2">
        <v>1.8499999999999999E-5</v>
      </c>
      <c r="K8" t="s">
        <v>134</v>
      </c>
      <c r="L8" t="s">
        <v>134</v>
      </c>
      <c r="O8" s="1"/>
    </row>
    <row r="9" spans="1:43" x14ac:dyDescent="0.25">
      <c r="A9">
        <v>7</v>
      </c>
      <c r="B9">
        <v>1.4999999999999999E-2</v>
      </c>
      <c r="C9">
        <v>1.4999999999999999E-2</v>
      </c>
      <c r="D9" s="2">
        <f t="shared" si="0"/>
        <v>0.10501084626536979</v>
      </c>
      <c r="E9" s="2">
        <f t="shared" si="1"/>
        <v>0</v>
      </c>
      <c r="F9" s="2"/>
      <c r="H9">
        <v>4.7021820000000001E-3</v>
      </c>
      <c r="I9">
        <v>4.7021820000000001E-3</v>
      </c>
      <c r="J9" t="s">
        <v>134</v>
      </c>
      <c r="K9" t="s">
        <v>134</v>
      </c>
      <c r="L9">
        <v>6.7489099999999995E-4</v>
      </c>
      <c r="O9" s="1"/>
    </row>
    <row r="10" spans="1:43" x14ac:dyDescent="0.25">
      <c r="A10" s="1">
        <v>8</v>
      </c>
      <c r="B10">
        <v>6.7489099999999995E-4</v>
      </c>
      <c r="C10">
        <v>6.7489099999999995E-4</v>
      </c>
      <c r="D10" s="2">
        <f t="shared" si="0"/>
        <v>4.7247250031254451E-3</v>
      </c>
      <c r="E10" s="2">
        <f t="shared" si="1"/>
        <v>0</v>
      </c>
      <c r="F10" s="2"/>
      <c r="H10">
        <v>6.7489099999999995E-4</v>
      </c>
      <c r="I10">
        <v>6.7489099999999995E-4</v>
      </c>
      <c r="J10" t="s">
        <v>134</v>
      </c>
      <c r="K10">
        <v>1.9645400000000001E-4</v>
      </c>
      <c r="L10">
        <v>1.9645400000000001E-4</v>
      </c>
      <c r="O10" s="1"/>
    </row>
    <row r="11" spans="1:43" x14ac:dyDescent="0.25">
      <c r="A11">
        <v>9</v>
      </c>
      <c r="B11">
        <v>1.9645400000000001E-4</v>
      </c>
      <c r="C11">
        <v>1.9645400000000001E-4</v>
      </c>
      <c r="D11" s="2">
        <f t="shared" si="0"/>
        <v>1.3753200528144637E-3</v>
      </c>
      <c r="E11" s="2">
        <f t="shared" si="1"/>
        <v>0</v>
      </c>
      <c r="F11" s="2"/>
      <c r="H11" t="s">
        <v>133</v>
      </c>
      <c r="I11" t="s">
        <v>134</v>
      </c>
      <c r="J11" s="2">
        <v>1.6200000000000001E-5</v>
      </c>
      <c r="K11" t="s">
        <v>134</v>
      </c>
      <c r="L11" t="s">
        <v>134</v>
      </c>
      <c r="O11" s="1"/>
    </row>
    <row r="12" spans="1:43" x14ac:dyDescent="0.25">
      <c r="A12" s="1">
        <v>10</v>
      </c>
      <c r="B12">
        <v>1.4999999999999999E-2</v>
      </c>
      <c r="C12">
        <v>1.4999999999999999E-2</v>
      </c>
      <c r="D12" s="2">
        <f t="shared" si="0"/>
        <v>0.10501084626536979</v>
      </c>
      <c r="E12" s="2">
        <f t="shared" si="1"/>
        <v>0</v>
      </c>
      <c r="F12" s="2"/>
      <c r="H12" t="s">
        <v>133</v>
      </c>
      <c r="I12" s="2">
        <v>1.52E-5</v>
      </c>
      <c r="J12" s="2">
        <v>1.52E-5</v>
      </c>
      <c r="K12" s="2">
        <v>1.52E-5</v>
      </c>
      <c r="L12" t="s">
        <v>134</v>
      </c>
    </row>
    <row r="13" spans="1:43" x14ac:dyDescent="0.25">
      <c r="A13" s="1">
        <v>11</v>
      </c>
      <c r="B13">
        <v>1.4999999999999999E-2</v>
      </c>
      <c r="C13">
        <v>1.4999999999999999E-2</v>
      </c>
      <c r="D13" s="2">
        <f t="shared" si="0"/>
        <v>0.10501084626536979</v>
      </c>
      <c r="E13" s="2">
        <f t="shared" si="1"/>
        <v>0</v>
      </c>
      <c r="F13" s="2"/>
      <c r="H13" s="2">
        <v>1.2931200000000001E-5</v>
      </c>
      <c r="I13" s="2">
        <v>1.2931200000000001E-5</v>
      </c>
      <c r="J13" t="s">
        <v>134</v>
      </c>
      <c r="K13" t="s">
        <v>134</v>
      </c>
      <c r="L13">
        <v>5.7767560000000001E-3</v>
      </c>
      <c r="O13" s="4"/>
    </row>
    <row r="14" spans="1:43" x14ac:dyDescent="0.25">
      <c r="A14" s="1">
        <v>12</v>
      </c>
      <c r="B14">
        <v>5.7767560000000001E-3</v>
      </c>
      <c r="C14">
        <v>5.7767560000000001E-3</v>
      </c>
      <c r="D14" s="2">
        <f t="shared" si="0"/>
        <v>4.0441469081903499E-2</v>
      </c>
      <c r="E14" s="2">
        <f t="shared" si="1"/>
        <v>0</v>
      </c>
      <c r="F14" s="2"/>
      <c r="H14">
        <v>5.7767560000000001E-3</v>
      </c>
      <c r="I14">
        <v>5.7767560000000001E-3</v>
      </c>
      <c r="J14" t="s">
        <v>134</v>
      </c>
      <c r="K14">
        <v>1.037509E-3</v>
      </c>
      <c r="L14">
        <v>1.037509E-3</v>
      </c>
      <c r="P14" s="5"/>
    </row>
    <row r="15" spans="1:43" x14ac:dyDescent="0.25">
      <c r="A15" s="1">
        <v>13</v>
      </c>
      <c r="B15">
        <v>1.037509E-3</v>
      </c>
      <c r="C15">
        <v>1.037509E-3</v>
      </c>
      <c r="D15" s="2">
        <f t="shared" si="0"/>
        <v>7.26331320652917E-3</v>
      </c>
      <c r="E15" s="2">
        <f t="shared" si="1"/>
        <v>0</v>
      </c>
      <c r="F15" s="2"/>
      <c r="H15" t="s">
        <v>133</v>
      </c>
      <c r="I15" t="s">
        <v>134</v>
      </c>
      <c r="J15">
        <v>1.5525719999999999E-3</v>
      </c>
      <c r="K15">
        <v>1.5525719999999999E-3</v>
      </c>
      <c r="L15" t="s">
        <v>134</v>
      </c>
      <c r="P15" s="5"/>
    </row>
    <row r="16" spans="1:43" x14ac:dyDescent="0.25">
      <c r="A16">
        <v>14</v>
      </c>
      <c r="B16">
        <v>1.4999999999999999E-2</v>
      </c>
      <c r="C16">
        <v>1.4999999999999999E-2</v>
      </c>
      <c r="D16" s="2">
        <f t="shared" si="0"/>
        <v>0.10501084626536979</v>
      </c>
      <c r="E16" s="2">
        <f t="shared" si="1"/>
        <v>0</v>
      </c>
      <c r="F16" s="2"/>
      <c r="H16" t="s">
        <v>133</v>
      </c>
      <c r="I16">
        <v>2.52444E-4</v>
      </c>
      <c r="J16">
        <v>2.52444E-4</v>
      </c>
      <c r="K16">
        <v>2.52444E-4</v>
      </c>
      <c r="L16" t="s">
        <v>134</v>
      </c>
    </row>
    <row r="17" spans="1:22" x14ac:dyDescent="0.25">
      <c r="A17">
        <v>15</v>
      </c>
      <c r="B17">
        <v>1.4999999999999999E-2</v>
      </c>
      <c r="C17">
        <v>1.4999999999999999E-2</v>
      </c>
      <c r="D17" s="2">
        <f t="shared" si="0"/>
        <v>0.10501084626536979</v>
      </c>
      <c r="E17" s="2">
        <f t="shared" si="1"/>
        <v>0</v>
      </c>
      <c r="F17" s="2"/>
      <c r="G17" s="2"/>
      <c r="H17">
        <v>1.7378900000000001E-4</v>
      </c>
      <c r="I17">
        <v>1.7378900000000001E-4</v>
      </c>
      <c r="J17">
        <v>1.7378900000000001E-4</v>
      </c>
      <c r="K17" t="s">
        <v>134</v>
      </c>
      <c r="L17" s="2">
        <v>5.3667600000000001E-5</v>
      </c>
    </row>
    <row r="18" spans="1:22" x14ac:dyDescent="0.25">
      <c r="A18" s="1">
        <v>16</v>
      </c>
      <c r="B18" s="2">
        <v>5.3667600000000001E-5</v>
      </c>
      <c r="C18" s="2">
        <v>5.3667600000000001E-5</v>
      </c>
      <c r="D18" s="2">
        <f t="shared" si="0"/>
        <v>3.7571200620209065E-4</v>
      </c>
      <c r="E18" s="2">
        <f t="shared" si="1"/>
        <v>0</v>
      </c>
      <c r="F18" s="2"/>
      <c r="G18" s="2"/>
      <c r="H18" s="2">
        <v>5.3667600000000001E-5</v>
      </c>
      <c r="I18" s="2">
        <v>5.3667600000000001E-5</v>
      </c>
      <c r="J18" t="s">
        <v>134</v>
      </c>
      <c r="K18" s="2">
        <v>8.3629599999999996E-5</v>
      </c>
      <c r="L18" s="2">
        <v>8.3629599999999996E-5</v>
      </c>
    </row>
    <row r="19" spans="1:22" x14ac:dyDescent="0.25">
      <c r="A19" s="1">
        <v>17</v>
      </c>
      <c r="B19" s="2">
        <v>8.3629599999999996E-5</v>
      </c>
      <c r="C19" s="2">
        <v>8.3629599999999996E-5</v>
      </c>
      <c r="D19" s="2">
        <f t="shared" si="0"/>
        <v>5.8546767125562454E-4</v>
      </c>
      <c r="E19" s="2">
        <f t="shared" si="1"/>
        <v>0</v>
      </c>
      <c r="F19" s="2"/>
      <c r="H19" t="s">
        <v>133</v>
      </c>
      <c r="I19" t="s">
        <v>134</v>
      </c>
      <c r="J19">
        <v>0</v>
      </c>
      <c r="K19">
        <v>0</v>
      </c>
      <c r="L19">
        <v>0</v>
      </c>
    </row>
    <row r="20" spans="1:22" x14ac:dyDescent="0.25">
      <c r="A20" s="1">
        <v>18</v>
      </c>
      <c r="B20">
        <v>0</v>
      </c>
      <c r="C20">
        <v>0</v>
      </c>
      <c r="D20" s="2">
        <f t="shared" si="0"/>
        <v>0</v>
      </c>
      <c r="E20" s="2">
        <f t="shared" si="1"/>
        <v>0</v>
      </c>
      <c r="F20" s="2"/>
      <c r="H20">
        <v>0</v>
      </c>
      <c r="I20">
        <v>0</v>
      </c>
      <c r="J20">
        <v>0</v>
      </c>
      <c r="K20">
        <v>0</v>
      </c>
      <c r="L20">
        <v>0</v>
      </c>
      <c r="P20" s="5"/>
    </row>
    <row r="21" spans="1:22" x14ac:dyDescent="0.25">
      <c r="A21" s="1">
        <v>19</v>
      </c>
      <c r="B21">
        <v>0</v>
      </c>
      <c r="C21">
        <v>0</v>
      </c>
      <c r="D21" s="2">
        <f t="shared" si="0"/>
        <v>0</v>
      </c>
      <c r="E21" s="2">
        <f t="shared" si="1"/>
        <v>0</v>
      </c>
      <c r="F21" s="2"/>
      <c r="G21" s="2"/>
      <c r="H21" s="2">
        <v>8.3600000000000001E-11</v>
      </c>
      <c r="I21" s="2">
        <v>8.3600000000000001E-11</v>
      </c>
      <c r="J21" t="s">
        <v>134</v>
      </c>
      <c r="K21" t="s">
        <v>134</v>
      </c>
      <c r="L21" s="2">
        <v>5.3699999999999999E-11</v>
      </c>
      <c r="P21" s="5"/>
    </row>
    <row r="22" spans="1:22" x14ac:dyDescent="0.25">
      <c r="A22" s="1">
        <v>20</v>
      </c>
      <c r="B22" s="2">
        <v>5.3699999999999999E-11</v>
      </c>
      <c r="C22" s="2">
        <v>5.3699999999999999E-11</v>
      </c>
      <c r="D22" s="2">
        <f t="shared" si="0"/>
        <v>3.7593882963002383E-10</v>
      </c>
      <c r="E22" s="2">
        <f t="shared" si="1"/>
        <v>0</v>
      </c>
      <c r="F22" s="2"/>
      <c r="G22" s="2"/>
      <c r="H22" s="2">
        <v>5.3699999999999999E-11</v>
      </c>
      <c r="I22" s="2">
        <v>5.3699999999999999E-11</v>
      </c>
      <c r="J22" t="s">
        <v>134</v>
      </c>
      <c r="K22" s="2">
        <v>1.5199999999999999E-10</v>
      </c>
      <c r="L22" s="2">
        <v>1.5199999999999999E-10</v>
      </c>
    </row>
    <row r="23" spans="1:22" x14ac:dyDescent="0.25">
      <c r="A23" s="1">
        <v>21</v>
      </c>
      <c r="B23" s="2">
        <v>1.5199999999999999E-10</v>
      </c>
      <c r="C23" s="2">
        <v>1.5199999999999999E-10</v>
      </c>
      <c r="D23" s="2">
        <f t="shared" si="0"/>
        <v>1.0641099088224139E-9</v>
      </c>
      <c r="E23" s="2">
        <f t="shared" si="1"/>
        <v>0</v>
      </c>
      <c r="F23" s="2"/>
      <c r="G23" s="2"/>
      <c r="H23" s="2">
        <v>1.5199999999999999E-10</v>
      </c>
      <c r="I23" s="2">
        <v>1.5199999999999999E-10</v>
      </c>
      <c r="J23" s="2">
        <v>1.5199999999999999E-10</v>
      </c>
      <c r="K23" s="2">
        <v>1.5199999999999999E-10</v>
      </c>
      <c r="L23" s="2">
        <v>1.5199999999999999E-10</v>
      </c>
    </row>
    <row r="24" spans="1:22" x14ac:dyDescent="0.25">
      <c r="A24" s="1">
        <v>22</v>
      </c>
      <c r="B24" s="2">
        <v>1.5199999999999999E-10</v>
      </c>
      <c r="C24" s="2">
        <v>1.5199999999999999E-10</v>
      </c>
      <c r="D24" s="2">
        <f t="shared" si="0"/>
        <v>1.0641099088224139E-9</v>
      </c>
      <c r="E24" s="2">
        <f t="shared" si="1"/>
        <v>0</v>
      </c>
      <c r="F24" s="2"/>
      <c r="G24" s="2"/>
      <c r="H24" s="2">
        <v>1.5199999999999999E-10</v>
      </c>
      <c r="I24" s="2">
        <v>1.5199999999999999E-10</v>
      </c>
      <c r="J24" s="2">
        <v>1.5199999999999999E-10</v>
      </c>
      <c r="K24" s="2">
        <v>1.5199999999999999E-10</v>
      </c>
      <c r="L24" s="2">
        <v>1.5199999999999999E-10</v>
      </c>
    </row>
    <row r="25" spans="1:22" x14ac:dyDescent="0.25">
      <c r="A25">
        <v>23</v>
      </c>
      <c r="B25" s="2">
        <v>1.5199999999999999E-10</v>
      </c>
      <c r="C25" s="2">
        <v>0</v>
      </c>
      <c r="D25" s="2">
        <f t="shared" si="0"/>
        <v>0</v>
      </c>
      <c r="E25" s="2">
        <f t="shared" si="1"/>
        <v>0</v>
      </c>
      <c r="F25" s="2"/>
      <c r="G25" s="2"/>
      <c r="H25" s="2">
        <v>2.9799999999999999E-8</v>
      </c>
      <c r="I25" s="2">
        <v>2.9799999999999999E-8</v>
      </c>
      <c r="J25" t="s">
        <v>134</v>
      </c>
      <c r="K25" t="s">
        <v>134</v>
      </c>
      <c r="L25" s="2">
        <v>2.98484E-5</v>
      </c>
    </row>
    <row r="26" spans="1:22" x14ac:dyDescent="0.25">
      <c r="A26">
        <v>24</v>
      </c>
      <c r="B26" s="2">
        <v>2.98484E-5</v>
      </c>
      <c r="C26" s="2">
        <v>0</v>
      </c>
      <c r="D26" s="2">
        <f t="shared" si="0"/>
        <v>0</v>
      </c>
      <c r="E26" s="2">
        <f t="shared" si="1"/>
        <v>0</v>
      </c>
      <c r="F26" s="2"/>
      <c r="H26" t="s">
        <v>133</v>
      </c>
      <c r="I26" t="s">
        <v>134</v>
      </c>
      <c r="J26" t="s">
        <v>134</v>
      </c>
      <c r="K26" s="2">
        <v>2.1650799999999999E-5</v>
      </c>
      <c r="L26" t="s">
        <v>134</v>
      </c>
    </row>
    <row r="27" spans="1:22" x14ac:dyDescent="0.25">
      <c r="A27">
        <v>25</v>
      </c>
      <c r="B27">
        <v>1.4999999999999999E-2</v>
      </c>
      <c r="C27">
        <v>0</v>
      </c>
      <c r="D27" s="2">
        <f t="shared" si="0"/>
        <v>0</v>
      </c>
      <c r="E27" s="2">
        <f t="shared" si="1"/>
        <v>0</v>
      </c>
      <c r="F27" s="2"/>
      <c r="G27" s="2"/>
      <c r="H27" t="s">
        <v>133</v>
      </c>
      <c r="I27" t="s">
        <v>134</v>
      </c>
      <c r="J27" s="2">
        <v>1.2300000000000001E-5</v>
      </c>
      <c r="K27" s="2">
        <v>1.2300000000000001E-5</v>
      </c>
      <c r="L27" s="2">
        <v>1.2300000000000001E-5</v>
      </c>
    </row>
    <row r="28" spans="1:22" x14ac:dyDescent="0.25">
      <c r="A28">
        <v>26</v>
      </c>
      <c r="B28" s="2">
        <v>1.2300000000000001E-5</v>
      </c>
      <c r="C28" s="2">
        <v>0</v>
      </c>
      <c r="D28" s="2">
        <f t="shared" si="0"/>
        <v>0</v>
      </c>
      <c r="E28" s="2">
        <f t="shared" si="1"/>
        <v>0</v>
      </c>
      <c r="F28" s="2"/>
      <c r="H28" t="s">
        <v>133</v>
      </c>
      <c r="I28" t="s">
        <v>134</v>
      </c>
      <c r="J28" t="s">
        <v>134</v>
      </c>
      <c r="K28" t="s">
        <v>134</v>
      </c>
      <c r="L28" t="s">
        <v>134</v>
      </c>
    </row>
    <row r="29" spans="1:22" x14ac:dyDescent="0.25">
      <c r="A29">
        <v>27</v>
      </c>
      <c r="B29">
        <v>1.4999999999999999E-2</v>
      </c>
      <c r="C29">
        <v>0</v>
      </c>
      <c r="D29" s="2">
        <f t="shared" si="0"/>
        <v>0</v>
      </c>
      <c r="E29" s="2">
        <f t="shared" si="1"/>
        <v>0</v>
      </c>
      <c r="F29" s="2"/>
      <c r="G29" s="2"/>
      <c r="H29" s="2">
        <v>1.7379000000000001E-5</v>
      </c>
      <c r="I29" s="2">
        <v>1.7379000000000001E-5</v>
      </c>
      <c r="J29" t="s">
        <v>134</v>
      </c>
      <c r="K29" t="s">
        <v>134</v>
      </c>
      <c r="L29" s="2">
        <v>7.1799999999999999E-6</v>
      </c>
    </row>
    <row r="30" spans="1:22" x14ac:dyDescent="0.25">
      <c r="A30">
        <v>28</v>
      </c>
      <c r="B30" s="2">
        <v>7.1799999999999999E-6</v>
      </c>
      <c r="C30" s="2">
        <v>0</v>
      </c>
      <c r="D30" s="2">
        <f t="shared" si="0"/>
        <v>0</v>
      </c>
      <c r="E30" s="2">
        <f t="shared" si="1"/>
        <v>0</v>
      </c>
      <c r="F30" s="2"/>
      <c r="H30" s="2">
        <v>7.1799999999999999E-6</v>
      </c>
      <c r="I30" t="s">
        <v>134</v>
      </c>
      <c r="J30" t="s">
        <v>134</v>
      </c>
      <c r="K30" s="2">
        <v>2.3383600000000001E-5</v>
      </c>
      <c r="L30" t="s">
        <v>151</v>
      </c>
      <c r="Q30" s="6" t="s">
        <v>141</v>
      </c>
    </row>
    <row r="31" spans="1:22" x14ac:dyDescent="0.25">
      <c r="A31">
        <v>29</v>
      </c>
      <c r="B31">
        <v>1.4999999999999999E-2</v>
      </c>
      <c r="C31">
        <v>0</v>
      </c>
      <c r="D31" s="2">
        <f t="shared" si="0"/>
        <v>0</v>
      </c>
      <c r="E31" s="2">
        <f t="shared" si="1"/>
        <v>0</v>
      </c>
      <c r="F31" s="2"/>
      <c r="P31" s="2">
        <v>90000000000000</v>
      </c>
      <c r="Q31" s="7" t="s">
        <v>332</v>
      </c>
    </row>
    <row r="32" spans="1:22" x14ac:dyDescent="0.25">
      <c r="B32" t="s">
        <v>144</v>
      </c>
      <c r="E32" s="2" t="e">
        <f t="shared" ref="E32" si="2">B32/$D$1</f>
        <v>#VALUE!</v>
      </c>
      <c r="F32" s="2" t="e">
        <f>E32*C32</f>
        <v>#VALUE!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3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$P$31/20/5.7*B33/2/N33</f>
        <v>0</v>
      </c>
    </row>
    <row r="34" spans="1:16" x14ac:dyDescent="0.25">
      <c r="A34">
        <v>1</v>
      </c>
      <c r="B34">
        <v>6.9599999999999995E-2</v>
      </c>
      <c r="C34" s="9">
        <f t="shared" si="3"/>
        <v>0.12704564479863081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55" si="4">$P$31/20/5.7*B34/2/N34</f>
        <v>0.12704564479863081</v>
      </c>
    </row>
    <row r="35" spans="1:16" x14ac:dyDescent="0.25">
      <c r="A35">
        <v>2</v>
      </c>
      <c r="B35">
        <v>0.16950000000000001</v>
      </c>
      <c r="C35" s="9">
        <f t="shared" si="3"/>
        <v>6.1161692559211611E-2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4"/>
        <v>6.1161692559211611E-2</v>
      </c>
    </row>
    <row r="36" spans="1:16" x14ac:dyDescent="0.25">
      <c r="A36">
        <v>3</v>
      </c>
      <c r="B36">
        <v>0</v>
      </c>
      <c r="C36" s="9">
        <f t="shared" si="3"/>
        <v>0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4"/>
        <v>0</v>
      </c>
    </row>
    <row r="37" spans="1:16" x14ac:dyDescent="0.25">
      <c r="A37">
        <v>4</v>
      </c>
      <c r="B37">
        <v>2.0899999999999998E-2</v>
      </c>
      <c r="C37" s="9">
        <f t="shared" si="3"/>
        <v>0.10918010111268417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4"/>
        <v>0.10918010111268417</v>
      </c>
    </row>
    <row r="38" spans="1:16" x14ac:dyDescent="0.25">
      <c r="A38">
        <v>5</v>
      </c>
      <c r="B38">
        <v>6.2799999999999995E-2</v>
      </c>
      <c r="C38" s="9">
        <f t="shared" si="3"/>
        <v>2.1107969414686761E-2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4"/>
        <v>2.1107969414686761E-2</v>
      </c>
    </row>
    <row r="39" spans="1:16" x14ac:dyDescent="0.25">
      <c r="A39">
        <v>6</v>
      </c>
      <c r="B39">
        <v>0.1101</v>
      </c>
      <c r="C39" s="9">
        <f t="shared" si="3"/>
        <v>2.0348098237045205E-2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4"/>
        <v>2.0348098237045205E-2</v>
      </c>
    </row>
    <row r="40" spans="1:16" x14ac:dyDescent="0.25">
      <c r="A40">
        <v>7</v>
      </c>
      <c r="B40">
        <v>5.8700000000000002E-2</v>
      </c>
      <c r="C40" s="9">
        <f t="shared" si="3"/>
        <v>6.61614014489144E-2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4"/>
        <v>6.61614014489144E-2</v>
      </c>
    </row>
    <row r="41" spans="1:16" x14ac:dyDescent="0.25">
      <c r="A41" s="1">
        <v>8</v>
      </c>
      <c r="B41">
        <v>3.6600000000000001E-2</v>
      </c>
      <c r="C41" s="9">
        <f t="shared" si="3"/>
        <v>4.3037943207130142E-2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4"/>
        <v>4.3037943207130142E-2</v>
      </c>
    </row>
    <row r="42" spans="1:16" x14ac:dyDescent="0.25">
      <c r="A42">
        <v>9</v>
      </c>
      <c r="B42">
        <v>9.8100000000000007E-2</v>
      </c>
      <c r="C42" s="9">
        <f t="shared" si="3"/>
        <v>2.6215612518745098E-2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4"/>
        <v>2.6215612518745098E-2</v>
      </c>
    </row>
    <row r="43" spans="1:16" x14ac:dyDescent="0.25">
      <c r="A43" s="1">
        <v>10</v>
      </c>
      <c r="B43">
        <v>6.3600000000000004E-2</v>
      </c>
      <c r="C43" s="9">
        <f t="shared" si="3"/>
        <v>2.9701801016339589E-2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4"/>
        <v>2.9701801016339589E-2</v>
      </c>
    </row>
    <row r="44" spans="1:16" x14ac:dyDescent="0.25">
      <c r="A44" s="1">
        <v>11</v>
      </c>
      <c r="B44">
        <v>0</v>
      </c>
      <c r="C44" s="9">
        <f t="shared" si="3"/>
        <v>0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4"/>
        <v>0</v>
      </c>
    </row>
    <row r="45" spans="1:16" x14ac:dyDescent="0.25">
      <c r="A45" s="1">
        <v>12</v>
      </c>
      <c r="B45">
        <v>2.4299999999999999E-2</v>
      </c>
      <c r="C45" s="9">
        <f t="shared" si="3"/>
        <v>2.0400261983018742E-2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4"/>
        <v>2.0400261983018742E-2</v>
      </c>
    </row>
    <row r="46" spans="1:16" x14ac:dyDescent="0.25">
      <c r="A46" s="1">
        <v>13</v>
      </c>
      <c r="B46">
        <v>8.0199999999999994E-2</v>
      </c>
      <c r="C46" s="9">
        <f t="shared" si="3"/>
        <v>4.571515361275838E-2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4"/>
        <v>4.571515361275838E-2</v>
      </c>
    </row>
    <row r="47" spans="1:16" x14ac:dyDescent="0.25">
      <c r="A47">
        <v>14</v>
      </c>
      <c r="B47">
        <v>0</v>
      </c>
      <c r="C47" s="9">
        <f t="shared" si="3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4"/>
        <v>0</v>
      </c>
    </row>
    <row r="48" spans="1:16" x14ac:dyDescent="0.25">
      <c r="A48">
        <v>15</v>
      </c>
      <c r="B48">
        <v>5.1999999999999998E-2</v>
      </c>
      <c r="C48" s="9">
        <f t="shared" si="3"/>
        <v>2.1975597665258407E-2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4"/>
        <v>2.1975597665258407E-2</v>
      </c>
    </row>
    <row r="49" spans="1:16" x14ac:dyDescent="0.25">
      <c r="A49" s="1">
        <v>16</v>
      </c>
      <c r="B49">
        <v>0</v>
      </c>
      <c r="C49" s="9">
        <f t="shared" si="3"/>
        <v>0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4"/>
        <v>0</v>
      </c>
    </row>
    <row r="50" spans="1:16" x14ac:dyDescent="0.25">
      <c r="A50" s="1">
        <v>17</v>
      </c>
      <c r="B50">
        <v>2.8500000000000001E-2</v>
      </c>
      <c r="C50" s="9">
        <f t="shared" si="3"/>
        <v>2.7304108795102443E-2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4"/>
        <v>2.7304108795102443E-2</v>
      </c>
    </row>
    <row r="51" spans="1:16" x14ac:dyDescent="0.25">
      <c r="A51" s="1">
        <v>18</v>
      </c>
      <c r="B51">
        <v>2.7400000000000001E-2</v>
      </c>
      <c r="C51" s="9">
        <f t="shared" si="3"/>
        <v>2.591047649202358E-2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4"/>
        <v>2.591047649202358E-2</v>
      </c>
    </row>
    <row r="52" spans="1:16" x14ac:dyDescent="0.25">
      <c r="A52" s="1">
        <v>19</v>
      </c>
      <c r="B52">
        <v>0</v>
      </c>
      <c r="C52" s="9">
        <f t="shared" si="3"/>
        <v>0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4"/>
        <v>0</v>
      </c>
    </row>
    <row r="53" spans="1:16" x14ac:dyDescent="0.25">
      <c r="A53" s="1">
        <v>20</v>
      </c>
      <c r="B53">
        <v>0</v>
      </c>
      <c r="C53" s="9">
        <f t="shared" si="3"/>
        <v>0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4"/>
        <v>0</v>
      </c>
    </row>
    <row r="54" spans="1:16" x14ac:dyDescent="0.25">
      <c r="A54" s="1">
        <v>21</v>
      </c>
      <c r="B54">
        <v>0</v>
      </c>
      <c r="C54" s="9">
        <f t="shared" si="3"/>
        <v>0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4"/>
        <v>0</v>
      </c>
    </row>
    <row r="55" spans="1:16" x14ac:dyDescent="0.25">
      <c r="A55" s="1">
        <v>22</v>
      </c>
      <c r="B55">
        <v>9.7699999999999995E-2</v>
      </c>
      <c r="C55" s="9">
        <f t="shared" si="3"/>
        <v>1.8700822292574571E-2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4"/>
        <v>1.8700822292574571E-2</v>
      </c>
    </row>
    <row r="56" spans="1:16" x14ac:dyDescent="0.25">
      <c r="A56">
        <v>23</v>
      </c>
      <c r="B56">
        <v>0</v>
      </c>
      <c r="C56" s="9">
        <f t="shared" si="3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3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3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3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3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3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3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5">C33</f>
        <v>0</v>
      </c>
      <c r="D64" s="2" t="str">
        <f t="shared" si="5"/>
        <v>_</v>
      </c>
      <c r="E64" s="2" t="str">
        <f t="shared" si="5"/>
        <v>_</v>
      </c>
      <c r="F64" s="2" t="str">
        <f t="shared" si="5"/>
        <v>_</v>
      </c>
      <c r="G64" s="2" t="str">
        <f t="shared" si="5"/>
        <v>_</v>
      </c>
      <c r="I64" t="str">
        <f t="shared" ref="I64:I92" si="6">"  "&amp;C64&amp;", "&amp;D64&amp;", "&amp;E64&amp;", "&amp;F64&amp;", "&amp;G64&amp;","</f>
        <v xml:space="preserve">  0, _, _, _, _,</v>
      </c>
      <c r="P64" t="s">
        <v>280</v>
      </c>
    </row>
    <row r="65" spans="3:16" x14ac:dyDescent="0.25">
      <c r="C65" s="15">
        <f t="shared" si="5"/>
        <v>0.12704564479863081</v>
      </c>
      <c r="D65" s="2" t="str">
        <f t="shared" si="5"/>
        <v>_</v>
      </c>
      <c r="E65" s="2" t="str">
        <f t="shared" si="5"/>
        <v>_</v>
      </c>
      <c r="F65" s="2" t="str">
        <f t="shared" si="5"/>
        <v>_</v>
      </c>
      <c r="G65" s="2" t="str">
        <f t="shared" si="5"/>
        <v>_</v>
      </c>
      <c r="I65" t="str">
        <f t="shared" si="6"/>
        <v xml:space="preserve">  0.127045644798631, _, _, _, _,</v>
      </c>
      <c r="P65" t="s">
        <v>316</v>
      </c>
    </row>
    <row r="66" spans="3:16" x14ac:dyDescent="0.25">
      <c r="C66" s="15">
        <f t="shared" si="5"/>
        <v>6.1161692559211611E-2</v>
      </c>
      <c r="D66" s="2" t="str">
        <f t="shared" si="5"/>
        <v>_</v>
      </c>
      <c r="E66" s="2" t="str">
        <f t="shared" si="5"/>
        <v>_</v>
      </c>
      <c r="F66" s="2" t="str">
        <f t="shared" si="5"/>
        <v>_</v>
      </c>
      <c r="G66" s="2" t="str">
        <f t="shared" si="5"/>
        <v>_</v>
      </c>
      <c r="I66" t="str">
        <f t="shared" si="6"/>
        <v xml:space="preserve">  0.0611616925592116, _, _, _, _,</v>
      </c>
      <c r="P66" t="s">
        <v>317</v>
      </c>
    </row>
    <row r="67" spans="3:16" x14ac:dyDescent="0.25">
      <c r="C67" s="15">
        <f t="shared" si="5"/>
        <v>0</v>
      </c>
      <c r="D67" s="2" t="str">
        <f t="shared" si="5"/>
        <v>_</v>
      </c>
      <c r="E67" s="2" t="str">
        <f t="shared" si="5"/>
        <v>_</v>
      </c>
      <c r="F67" s="2" t="str">
        <f t="shared" si="5"/>
        <v>_</v>
      </c>
      <c r="G67" s="2" t="str">
        <f t="shared" si="5"/>
        <v>_</v>
      </c>
      <c r="I67" t="str">
        <f t="shared" si="6"/>
        <v xml:space="preserve">  0, _, _, _, _,</v>
      </c>
      <c r="P67" t="s">
        <v>280</v>
      </c>
    </row>
    <row r="68" spans="3:16" x14ac:dyDescent="0.25">
      <c r="C68" s="15">
        <f t="shared" si="5"/>
        <v>0.10918010111268417</v>
      </c>
      <c r="D68" s="2" t="str">
        <f t="shared" si="5"/>
        <v>_</v>
      </c>
      <c r="E68" s="2" t="str">
        <f t="shared" si="5"/>
        <v>_</v>
      </c>
      <c r="F68" s="2" t="str">
        <f t="shared" si="5"/>
        <v>_</v>
      </c>
      <c r="G68" s="2" t="str">
        <f t="shared" si="5"/>
        <v>_</v>
      </c>
      <c r="I68" t="str">
        <f t="shared" si="6"/>
        <v xml:space="preserve">  0.109180101112684, _, _, _, _,</v>
      </c>
      <c r="P68" t="s">
        <v>318</v>
      </c>
    </row>
    <row r="69" spans="3:16" x14ac:dyDescent="0.25">
      <c r="C69" s="15">
        <f t="shared" si="5"/>
        <v>2.1107969414686761E-2</v>
      </c>
      <c r="D69" s="2" t="str">
        <f t="shared" si="5"/>
        <v>_</v>
      </c>
      <c r="E69" s="2" t="str">
        <f t="shared" si="5"/>
        <v>_</v>
      </c>
      <c r="F69" s="2" t="str">
        <f t="shared" si="5"/>
        <v>_</v>
      </c>
      <c r="G69" s="2" t="str">
        <f t="shared" si="5"/>
        <v>_</v>
      </c>
      <c r="I69" t="str">
        <f t="shared" si="6"/>
        <v xml:space="preserve">  0.0211079694146868, _, _, _, _,</v>
      </c>
      <c r="P69" t="s">
        <v>319</v>
      </c>
    </row>
    <row r="70" spans="3:16" x14ac:dyDescent="0.25">
      <c r="C70" s="15">
        <f t="shared" si="5"/>
        <v>2.0348098237045205E-2</v>
      </c>
      <c r="D70" s="2" t="str">
        <f t="shared" si="5"/>
        <v>_</v>
      </c>
      <c r="E70" s="2" t="str">
        <f t="shared" si="5"/>
        <v>_</v>
      </c>
      <c r="F70" s="2" t="str">
        <f t="shared" si="5"/>
        <v>_</v>
      </c>
      <c r="G70" s="2" t="str">
        <f t="shared" si="5"/>
        <v>_</v>
      </c>
      <c r="I70" t="str">
        <f t="shared" si="6"/>
        <v xml:space="preserve">  0.0203480982370452, _, _, _, _,</v>
      </c>
      <c r="P70" t="s">
        <v>320</v>
      </c>
    </row>
    <row r="71" spans="3:16" x14ac:dyDescent="0.25">
      <c r="C71" s="15">
        <f t="shared" si="5"/>
        <v>6.61614014489144E-2</v>
      </c>
      <c r="D71" s="2" t="str">
        <f t="shared" si="5"/>
        <v>_</v>
      </c>
      <c r="E71" s="2" t="str">
        <f t="shared" si="5"/>
        <v>_</v>
      </c>
      <c r="F71" s="2" t="str">
        <f t="shared" si="5"/>
        <v>_</v>
      </c>
      <c r="G71" s="2" t="str">
        <f t="shared" si="5"/>
        <v>_</v>
      </c>
      <c r="I71" t="str">
        <f t="shared" si="6"/>
        <v xml:space="preserve">  0.0661614014489144, _, _, _, _,</v>
      </c>
      <c r="P71" t="s">
        <v>321</v>
      </c>
    </row>
    <row r="72" spans="3:16" x14ac:dyDescent="0.25">
      <c r="C72" s="15">
        <f t="shared" si="5"/>
        <v>4.3037943207130142E-2</v>
      </c>
      <c r="D72" s="2" t="str">
        <f t="shared" si="5"/>
        <v>_</v>
      </c>
      <c r="E72" s="2" t="str">
        <f t="shared" si="5"/>
        <v>_</v>
      </c>
      <c r="F72" s="2" t="str">
        <f t="shared" si="5"/>
        <v>_</v>
      </c>
      <c r="G72" s="2" t="str">
        <f t="shared" si="5"/>
        <v>_</v>
      </c>
      <c r="I72" t="str">
        <f t="shared" si="6"/>
        <v xml:space="preserve">  0.0430379432071301, _, _, _, _,</v>
      </c>
      <c r="P72" t="s">
        <v>322</v>
      </c>
    </row>
    <row r="73" spans="3:16" x14ac:dyDescent="0.25">
      <c r="C73" s="15">
        <f t="shared" si="5"/>
        <v>2.6215612518745098E-2</v>
      </c>
      <c r="D73" s="2" t="str">
        <f t="shared" si="5"/>
        <v>_</v>
      </c>
      <c r="E73" s="2" t="str">
        <f t="shared" si="5"/>
        <v>_</v>
      </c>
      <c r="F73" s="2" t="str">
        <f t="shared" si="5"/>
        <v>_</v>
      </c>
      <c r="G73" s="2" t="str">
        <f t="shared" si="5"/>
        <v>_</v>
      </c>
      <c r="I73" t="str">
        <f t="shared" si="6"/>
        <v xml:space="preserve">  0.0262156125187451, _, _, _, _,</v>
      </c>
      <c r="P73" t="s">
        <v>323</v>
      </c>
    </row>
    <row r="74" spans="3:16" x14ac:dyDescent="0.25">
      <c r="C74" s="15">
        <f t="shared" ref="C74:G83" si="7">C43</f>
        <v>2.9701801016339589E-2</v>
      </c>
      <c r="D74" s="2" t="str">
        <f t="shared" si="7"/>
        <v>_</v>
      </c>
      <c r="E74" s="2" t="str">
        <f t="shared" si="7"/>
        <v>_</v>
      </c>
      <c r="F74" s="2" t="str">
        <f t="shared" si="7"/>
        <v>_</v>
      </c>
      <c r="G74" s="2" t="str">
        <f t="shared" si="7"/>
        <v>_</v>
      </c>
      <c r="I74" t="str">
        <f t="shared" si="6"/>
        <v xml:space="preserve">  0.0297018010163396, _, _, _, _,</v>
      </c>
      <c r="P74" t="s">
        <v>324</v>
      </c>
    </row>
    <row r="75" spans="3:16" x14ac:dyDescent="0.25">
      <c r="C75" s="15">
        <f t="shared" si="7"/>
        <v>0</v>
      </c>
      <c r="D75" s="2" t="str">
        <f t="shared" si="7"/>
        <v>_</v>
      </c>
      <c r="E75" s="2" t="str">
        <f t="shared" si="7"/>
        <v>_</v>
      </c>
      <c r="F75" s="2" t="str">
        <f t="shared" si="7"/>
        <v>_</v>
      </c>
      <c r="G75" s="2" t="str">
        <f t="shared" si="7"/>
        <v>_</v>
      </c>
      <c r="I75" t="str">
        <f t="shared" si="6"/>
        <v xml:space="preserve">  0, _, _, _, _,</v>
      </c>
      <c r="P75" t="s">
        <v>280</v>
      </c>
    </row>
    <row r="76" spans="3:16" x14ac:dyDescent="0.25">
      <c r="C76" s="15">
        <f t="shared" si="7"/>
        <v>2.0400261983018742E-2</v>
      </c>
      <c r="D76" s="2" t="str">
        <f t="shared" si="7"/>
        <v>_</v>
      </c>
      <c r="E76" s="2" t="str">
        <f t="shared" si="7"/>
        <v>_</v>
      </c>
      <c r="F76" s="2" t="str">
        <f t="shared" si="7"/>
        <v>_</v>
      </c>
      <c r="G76" s="2" t="str">
        <f t="shared" si="7"/>
        <v>_</v>
      </c>
      <c r="I76" t="str">
        <f t="shared" si="6"/>
        <v xml:space="preserve">  0.0204002619830187, _, _, _, _,</v>
      </c>
      <c r="P76" t="s">
        <v>325</v>
      </c>
    </row>
    <row r="77" spans="3:16" x14ac:dyDescent="0.25">
      <c r="C77" s="15">
        <f t="shared" si="7"/>
        <v>4.571515361275838E-2</v>
      </c>
      <c r="D77" s="2" t="str">
        <f t="shared" si="7"/>
        <v>_</v>
      </c>
      <c r="E77" s="2" t="str">
        <f t="shared" si="7"/>
        <v>_</v>
      </c>
      <c r="F77" s="2" t="str">
        <f t="shared" si="7"/>
        <v>_</v>
      </c>
      <c r="G77" s="2" t="str">
        <f t="shared" si="7"/>
        <v>_</v>
      </c>
      <c r="I77" t="str">
        <f t="shared" si="6"/>
        <v xml:space="preserve">  0.0457151536127584, _, _, _, _,</v>
      </c>
      <c r="P77" t="s">
        <v>326</v>
      </c>
    </row>
    <row r="78" spans="3:16" x14ac:dyDescent="0.25">
      <c r="C78" s="15">
        <f t="shared" si="7"/>
        <v>0</v>
      </c>
      <c r="D78" s="2" t="str">
        <f t="shared" si="7"/>
        <v>_</v>
      </c>
      <c r="E78" s="2" t="str">
        <f t="shared" si="7"/>
        <v>_</v>
      </c>
      <c r="F78" s="2" t="str">
        <f t="shared" si="7"/>
        <v>_</v>
      </c>
      <c r="G78" s="2" t="str">
        <f t="shared" si="7"/>
        <v>_</v>
      </c>
      <c r="I78" t="str">
        <f t="shared" si="6"/>
        <v xml:space="preserve">  0, _, _, _, _,</v>
      </c>
      <c r="P78" t="s">
        <v>280</v>
      </c>
    </row>
    <row r="79" spans="3:16" x14ac:dyDescent="0.25">
      <c r="C79" s="15">
        <f t="shared" si="7"/>
        <v>2.1975597665258407E-2</v>
      </c>
      <c r="D79" s="2" t="str">
        <f t="shared" si="7"/>
        <v>_</v>
      </c>
      <c r="E79" s="2" t="str">
        <f t="shared" si="7"/>
        <v>_</v>
      </c>
      <c r="F79" s="2" t="str">
        <f t="shared" si="7"/>
        <v>_</v>
      </c>
      <c r="G79" s="2" t="str">
        <f t="shared" si="7"/>
        <v>_</v>
      </c>
      <c r="I79" t="str">
        <f t="shared" si="6"/>
        <v xml:space="preserve">  0.0219755976652584, _, _, _, _,</v>
      </c>
      <c r="P79" t="s">
        <v>327</v>
      </c>
    </row>
    <row r="80" spans="3:16" x14ac:dyDescent="0.25">
      <c r="C80" s="15">
        <f t="shared" si="7"/>
        <v>0</v>
      </c>
      <c r="D80" s="2" t="str">
        <f t="shared" si="7"/>
        <v>_</v>
      </c>
      <c r="E80" s="2" t="str">
        <f t="shared" si="7"/>
        <v>_</v>
      </c>
      <c r="F80" s="2" t="str">
        <f t="shared" si="7"/>
        <v>_</v>
      </c>
      <c r="G80" s="2" t="str">
        <f t="shared" si="7"/>
        <v>_</v>
      </c>
      <c r="I80" t="str">
        <f t="shared" si="6"/>
        <v xml:space="preserve">  0, _, _, _, _,</v>
      </c>
      <c r="P80" t="s">
        <v>280</v>
      </c>
    </row>
    <row r="81" spans="3:16" x14ac:dyDescent="0.25">
      <c r="C81" s="15">
        <f t="shared" si="7"/>
        <v>2.7304108795102443E-2</v>
      </c>
      <c r="D81" s="2" t="str">
        <f t="shared" si="7"/>
        <v>_</v>
      </c>
      <c r="E81" s="2" t="str">
        <f t="shared" si="7"/>
        <v>_</v>
      </c>
      <c r="F81" s="2" t="str">
        <f t="shared" si="7"/>
        <v>_</v>
      </c>
      <c r="G81" s="2" t="str">
        <f t="shared" si="7"/>
        <v>_</v>
      </c>
      <c r="I81" t="str">
        <f t="shared" si="6"/>
        <v xml:space="preserve">  0.0273041087951024, _, _, _, _,</v>
      </c>
      <c r="P81" t="s">
        <v>328</v>
      </c>
    </row>
    <row r="82" spans="3:16" x14ac:dyDescent="0.25">
      <c r="C82" s="15">
        <f t="shared" si="7"/>
        <v>2.591047649202358E-2</v>
      </c>
      <c r="D82" s="2" t="str">
        <f t="shared" si="7"/>
        <v>_</v>
      </c>
      <c r="E82" s="2" t="str">
        <f t="shared" si="7"/>
        <v>_</v>
      </c>
      <c r="F82" s="2" t="str">
        <f t="shared" si="7"/>
        <v>_</v>
      </c>
      <c r="G82" s="2" t="str">
        <f t="shared" si="7"/>
        <v>_</v>
      </c>
      <c r="I82" t="str">
        <f t="shared" si="6"/>
        <v xml:space="preserve">  0.0259104764920236, _, _, _, _,</v>
      </c>
      <c r="P82" t="s">
        <v>329</v>
      </c>
    </row>
    <row r="83" spans="3:16" x14ac:dyDescent="0.25">
      <c r="C83" s="15">
        <f t="shared" si="7"/>
        <v>0</v>
      </c>
      <c r="D83" s="2" t="str">
        <f t="shared" si="7"/>
        <v>_</v>
      </c>
      <c r="E83" s="2" t="str">
        <f t="shared" si="7"/>
        <v>_</v>
      </c>
      <c r="F83" s="2" t="str">
        <f t="shared" si="7"/>
        <v>_</v>
      </c>
      <c r="G83" s="2" t="str">
        <f t="shared" si="7"/>
        <v>_</v>
      </c>
      <c r="I83" t="str">
        <f t="shared" si="6"/>
        <v xml:space="preserve">  0, _, _, _, _,</v>
      </c>
      <c r="P83" t="s">
        <v>280</v>
      </c>
    </row>
    <row r="84" spans="3:16" x14ac:dyDescent="0.25">
      <c r="C84" s="15">
        <f t="shared" ref="C84:G93" si="8">C53</f>
        <v>0</v>
      </c>
      <c r="D84" s="2" t="str">
        <f t="shared" si="8"/>
        <v>_</v>
      </c>
      <c r="E84" s="2" t="str">
        <f t="shared" si="8"/>
        <v>_</v>
      </c>
      <c r="F84" s="2" t="str">
        <f t="shared" si="8"/>
        <v>_</v>
      </c>
      <c r="G84" s="2" t="str">
        <f t="shared" si="8"/>
        <v>_</v>
      </c>
      <c r="I84" t="str">
        <f t="shared" si="6"/>
        <v xml:space="preserve">  0, _, _, _, _,</v>
      </c>
      <c r="P84" t="s">
        <v>280</v>
      </c>
    </row>
    <row r="85" spans="3:16" x14ac:dyDescent="0.25">
      <c r="C85" s="15">
        <f t="shared" si="8"/>
        <v>0</v>
      </c>
      <c r="D85" s="2" t="str">
        <f t="shared" si="8"/>
        <v>_</v>
      </c>
      <c r="E85" s="2" t="str">
        <f t="shared" si="8"/>
        <v>_</v>
      </c>
      <c r="F85" s="2" t="str">
        <f t="shared" si="8"/>
        <v>_</v>
      </c>
      <c r="G85" s="2" t="str">
        <f t="shared" si="8"/>
        <v>_</v>
      </c>
      <c r="I85" t="str">
        <f t="shared" si="6"/>
        <v xml:space="preserve">  0, _, _, _, _,</v>
      </c>
      <c r="P85" t="s">
        <v>280</v>
      </c>
    </row>
    <row r="86" spans="3:16" x14ac:dyDescent="0.25">
      <c r="C86" s="15">
        <f t="shared" si="8"/>
        <v>1.8700822292574571E-2</v>
      </c>
      <c r="D86" s="2" t="str">
        <f t="shared" si="8"/>
        <v>_</v>
      </c>
      <c r="E86" s="2" t="str">
        <f t="shared" si="8"/>
        <v>_</v>
      </c>
      <c r="F86" s="2" t="str">
        <f t="shared" si="8"/>
        <v>_</v>
      </c>
      <c r="G86" s="2" t="str">
        <f t="shared" si="8"/>
        <v>_</v>
      </c>
      <c r="I86" t="str">
        <f t="shared" si="6"/>
        <v xml:space="preserve">  0.0187008222925746, _, _, _, _,</v>
      </c>
      <c r="P86" t="s">
        <v>330</v>
      </c>
    </row>
    <row r="87" spans="3:16" x14ac:dyDescent="0.25">
      <c r="C87" s="15">
        <f t="shared" si="8"/>
        <v>0</v>
      </c>
      <c r="D87" s="2" t="str">
        <f t="shared" si="8"/>
        <v>_</v>
      </c>
      <c r="E87" s="2" t="str">
        <f t="shared" si="8"/>
        <v>_</v>
      </c>
      <c r="F87" s="2" t="str">
        <f t="shared" si="8"/>
        <v>_</v>
      </c>
      <c r="G87" s="2" t="str">
        <f t="shared" si="8"/>
        <v>_</v>
      </c>
      <c r="I87" t="str">
        <f t="shared" si="6"/>
        <v xml:space="preserve">  0, _, _, _, _,</v>
      </c>
      <c r="P87" t="s">
        <v>280</v>
      </c>
    </row>
    <row r="88" spans="3:16" x14ac:dyDescent="0.25">
      <c r="C88" s="15">
        <f t="shared" si="8"/>
        <v>0</v>
      </c>
      <c r="D88" s="2" t="str">
        <f t="shared" si="8"/>
        <v>_</v>
      </c>
      <c r="E88" s="2" t="str">
        <f t="shared" si="8"/>
        <v>_</v>
      </c>
      <c r="F88" s="2" t="str">
        <f t="shared" si="8"/>
        <v>_</v>
      </c>
      <c r="G88" s="2" t="str">
        <f t="shared" si="8"/>
        <v>_</v>
      </c>
      <c r="I88" t="str">
        <f t="shared" si="6"/>
        <v xml:space="preserve">  0, _, _, _, _,</v>
      </c>
      <c r="P88" t="s">
        <v>280</v>
      </c>
    </row>
    <row r="89" spans="3:16" x14ac:dyDescent="0.25">
      <c r="C89" s="15">
        <f t="shared" si="8"/>
        <v>0</v>
      </c>
      <c r="D89" s="2" t="str">
        <f t="shared" si="8"/>
        <v>_</v>
      </c>
      <c r="E89" s="2" t="str">
        <f t="shared" si="8"/>
        <v>_</v>
      </c>
      <c r="F89" s="2" t="str">
        <f t="shared" si="8"/>
        <v>_</v>
      </c>
      <c r="G89" s="2" t="str">
        <f t="shared" si="8"/>
        <v>_</v>
      </c>
      <c r="I89" t="str">
        <f t="shared" si="6"/>
        <v xml:space="preserve">  0, _, _, _, _,</v>
      </c>
      <c r="P89" t="s">
        <v>280</v>
      </c>
    </row>
    <row r="90" spans="3:16" x14ac:dyDescent="0.25">
      <c r="C90" s="15">
        <f t="shared" si="8"/>
        <v>0</v>
      </c>
      <c r="D90" s="2" t="str">
        <f t="shared" si="8"/>
        <v>_</v>
      </c>
      <c r="E90" s="2" t="str">
        <f t="shared" si="8"/>
        <v>_</v>
      </c>
      <c r="F90" s="2" t="str">
        <f t="shared" si="8"/>
        <v>_</v>
      </c>
      <c r="G90" s="2" t="str">
        <f t="shared" si="8"/>
        <v>_</v>
      </c>
      <c r="I90" t="str">
        <f t="shared" si="6"/>
        <v xml:space="preserve">  0, _, _, _, _,</v>
      </c>
      <c r="P90" t="s">
        <v>280</v>
      </c>
    </row>
    <row r="91" spans="3:16" x14ac:dyDescent="0.25">
      <c r="C91" s="15">
        <f t="shared" si="8"/>
        <v>0</v>
      </c>
      <c r="D91" s="2" t="str">
        <f t="shared" si="8"/>
        <v>_</v>
      </c>
      <c r="E91" s="2" t="str">
        <f t="shared" si="8"/>
        <v>_</v>
      </c>
      <c r="F91" s="2" t="str">
        <f t="shared" si="8"/>
        <v>_</v>
      </c>
      <c r="G91" s="2" t="str">
        <f t="shared" si="8"/>
        <v>_</v>
      </c>
      <c r="I91" t="str">
        <f t="shared" si="6"/>
        <v xml:space="preserve">  0, _, _, _, _,</v>
      </c>
      <c r="P91" t="s">
        <v>280</v>
      </c>
    </row>
    <row r="92" spans="3:16" x14ac:dyDescent="0.25">
      <c r="C92" s="15">
        <f t="shared" si="8"/>
        <v>0</v>
      </c>
      <c r="D92" s="2" t="str">
        <f t="shared" si="8"/>
        <v>_</v>
      </c>
      <c r="E92" s="2" t="str">
        <f t="shared" si="8"/>
        <v>_</v>
      </c>
      <c r="F92" s="2" t="str">
        <f t="shared" si="8"/>
        <v>_</v>
      </c>
      <c r="G92" s="2" t="str">
        <f t="shared" si="8"/>
        <v>_</v>
      </c>
      <c r="I92" t="str">
        <f t="shared" si="6"/>
        <v xml:space="preserve">  0, _, _, _, _,</v>
      </c>
      <c r="P92" t="s">
        <v>280</v>
      </c>
    </row>
    <row r="93" spans="3:16" x14ac:dyDescent="0.25">
      <c r="C93" s="15">
        <f t="shared" si="8"/>
        <v>0</v>
      </c>
      <c r="D93" s="2" t="str">
        <f t="shared" si="8"/>
        <v>_</v>
      </c>
      <c r="E93" s="2" t="str">
        <f t="shared" si="8"/>
        <v>_</v>
      </c>
      <c r="F93" s="2" t="str">
        <f t="shared" si="8"/>
        <v>_</v>
      </c>
      <c r="G93" s="2" t="str">
        <f t="shared" si="8"/>
        <v>_</v>
      </c>
      <c r="I93" t="str">
        <f>"  "&amp;C93&amp;", "&amp;D93&amp;", "&amp;E93&amp;", "&amp;F93&amp;", "&amp;G93&amp;" ;"</f>
        <v xml:space="preserve">  0, _, _, _, _ ;</v>
      </c>
      <c r="P93" t="s">
        <v>303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4"/>
  <sheetViews>
    <sheetView topLeftCell="A11" zoomScaleNormal="100" workbookViewId="0">
      <selection activeCell="P23" sqref="P23"/>
    </sheetView>
  </sheetViews>
  <sheetFormatPr defaultRowHeight="15" x14ac:dyDescent="0.25"/>
  <cols>
    <col min="1" max="15" width="8.5703125"/>
    <col min="16" max="16" width="12" bestFit="1" customWidth="1"/>
    <col min="17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  <c r="P23">
        <v>27578</v>
      </c>
      <c r="Q23" t="s">
        <v>446</v>
      </c>
      <c r="R23" t="s">
        <v>449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  <c r="P24">
        <f>P23*1000000000</f>
        <v>27578000000000</v>
      </c>
      <c r="Q24" t="s">
        <v>447</v>
      </c>
      <c r="R24" t="s">
        <v>448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  <c r="P28" s="2">
        <v>100000000000000</v>
      </c>
      <c r="Q28" s="7" t="s">
        <v>152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27578000000000</v>
      </c>
      <c r="Q31" s="7" t="s">
        <v>152</v>
      </c>
    </row>
    <row r="32" spans="1:22" x14ac:dyDescent="0.25">
      <c r="B32" t="s">
        <v>144</v>
      </c>
      <c r="H32" t="s">
        <v>145</v>
      </c>
      <c r="P32" s="8" t="s">
        <v>153</v>
      </c>
      <c r="Q32" s="1"/>
      <c r="R32" s="1"/>
      <c r="S32" s="1"/>
      <c r="T32" s="1"/>
      <c r="U32" s="1"/>
      <c r="V32" t="s">
        <v>147</v>
      </c>
    </row>
    <row r="33" spans="1:28" x14ac:dyDescent="0.25">
      <c r="A33">
        <v>0</v>
      </c>
      <c r="B33">
        <v>0</v>
      </c>
      <c r="C33" s="9">
        <f t="shared" ref="C33:C62" si="0">P33</f>
        <v>0</v>
      </c>
      <c r="D33" s="10" t="s">
        <v>133</v>
      </c>
      <c r="E33" s="10" t="s">
        <v>134</v>
      </c>
      <c r="F33" s="10" t="s">
        <v>134</v>
      </c>
      <c r="G33" s="11" t="s">
        <v>133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$P$31/20/5.7*B33/2/N33</f>
        <v>0</v>
      </c>
      <c r="AA33">
        <v>2.03689553178861E-2</v>
      </c>
      <c r="AB33">
        <f>AA33+$AA$57/COUNT($AA$33:$AA$54)</f>
        <v>3.2298010206481167E-2</v>
      </c>
    </row>
    <row r="34" spans="1:28" x14ac:dyDescent="0.25">
      <c r="A34">
        <v>1</v>
      </c>
      <c r="B34">
        <v>3.2298010206481167E-2</v>
      </c>
      <c r="C34" s="9">
        <f t="shared" si="0"/>
        <v>1.806535779380487E-2</v>
      </c>
      <c r="D34" s="16" t="s">
        <v>134</v>
      </c>
      <c r="E34" s="16" t="s">
        <v>134</v>
      </c>
      <c r="F34" s="16" t="s">
        <v>134</v>
      </c>
      <c r="G34" s="17" t="s">
        <v>133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3:P55" si="1">$P$31/20/5.7*B34/2/N34</f>
        <v>1.806535779380487E-2</v>
      </c>
      <c r="R34" s="7" t="s">
        <v>154</v>
      </c>
      <c r="AA34">
        <v>7.2276788418682699E-3</v>
      </c>
      <c r="AB34">
        <f t="shared" ref="AB34:AB54" si="2">AA34+$AA$57/COUNT($AA$33:$AA$54)</f>
        <v>1.9156733730463334E-2</v>
      </c>
    </row>
    <row r="35" spans="1:28" x14ac:dyDescent="0.25">
      <c r="A35">
        <v>2</v>
      </c>
      <c r="B35">
        <v>1.9156733730463334E-2</v>
      </c>
      <c r="C35" s="9">
        <f t="shared" si="0"/>
        <v>2.1181246452229635E-3</v>
      </c>
      <c r="D35" s="16" t="s">
        <v>134</v>
      </c>
      <c r="E35" s="16" t="s">
        <v>134</v>
      </c>
      <c r="F35" s="16" t="s">
        <v>134</v>
      </c>
      <c r="G35" s="17" t="s">
        <v>133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2.1181246452229635E-3</v>
      </c>
      <c r="R35" s="7" t="s">
        <v>155</v>
      </c>
      <c r="AA35">
        <v>1.4578719071488101E-2</v>
      </c>
      <c r="AB35">
        <f t="shared" si="2"/>
        <v>2.6507773960083164E-2</v>
      </c>
    </row>
    <row r="36" spans="1:28" x14ac:dyDescent="0.25">
      <c r="A36">
        <v>3</v>
      </c>
      <c r="B36">
        <v>2.6507773960083164E-2</v>
      </c>
      <c r="C36" s="9">
        <f t="shared" si="0"/>
        <v>1.7900697304605074E-3</v>
      </c>
      <c r="D36" s="16" t="s">
        <v>134</v>
      </c>
      <c r="E36" s="16" t="s">
        <v>134</v>
      </c>
      <c r="F36" s="16" t="s">
        <v>134</v>
      </c>
      <c r="G36" s="17" t="s">
        <v>133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1.7900697304605074E-3</v>
      </c>
      <c r="AA36">
        <v>1.40701324371038E-2</v>
      </c>
      <c r="AB36">
        <f t="shared" si="2"/>
        <v>2.5999187325698864E-2</v>
      </c>
    </row>
    <row r="37" spans="1:28" x14ac:dyDescent="0.25">
      <c r="A37">
        <v>4</v>
      </c>
      <c r="B37">
        <v>2.5999187325698864E-2</v>
      </c>
      <c r="C37" s="9">
        <f t="shared" si="0"/>
        <v>4.161761967232179E-2</v>
      </c>
      <c r="D37" s="16" t="s">
        <v>134</v>
      </c>
      <c r="E37" s="16" t="s">
        <v>134</v>
      </c>
      <c r="F37" s="16" t="s">
        <v>134</v>
      </c>
      <c r="G37" s="17" t="s">
        <v>133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4.161761967232179E-2</v>
      </c>
      <c r="AA37">
        <v>1.66451324700033E-2</v>
      </c>
      <c r="AB37">
        <f t="shared" si="2"/>
        <v>2.8574187358598367E-2</v>
      </c>
    </row>
    <row r="38" spans="1:28" x14ac:dyDescent="0.25">
      <c r="A38">
        <v>5</v>
      </c>
      <c r="B38">
        <v>2.8574187358598367E-2</v>
      </c>
      <c r="C38" s="9">
        <f t="shared" si="0"/>
        <v>2.9429369536601558E-3</v>
      </c>
      <c r="D38" s="16" t="s">
        <v>134</v>
      </c>
      <c r="E38" s="16" t="s">
        <v>134</v>
      </c>
      <c r="F38" s="16" t="s">
        <v>134</v>
      </c>
      <c r="G38" s="17" t="s">
        <v>133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2.9429369536601558E-3</v>
      </c>
      <c r="AA38">
        <v>6.9099266412596505E-2</v>
      </c>
      <c r="AB38">
        <f t="shared" si="2"/>
        <v>8.1028321301191572E-2</v>
      </c>
    </row>
    <row r="39" spans="1:28" x14ac:dyDescent="0.25">
      <c r="A39">
        <v>6</v>
      </c>
      <c r="B39">
        <v>8.1028321301191572E-2</v>
      </c>
      <c r="C39" s="9">
        <f t="shared" si="0"/>
        <v>4.5887416373900907E-3</v>
      </c>
      <c r="D39" s="16" t="s">
        <v>134</v>
      </c>
      <c r="E39" s="16" t="s">
        <v>134</v>
      </c>
      <c r="F39" s="16" t="s">
        <v>134</v>
      </c>
      <c r="G39" s="17" t="s">
        <v>133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4.5887416373900907E-3</v>
      </c>
      <c r="AA39">
        <v>2.44642511005639E-2</v>
      </c>
      <c r="AB39">
        <f t="shared" si="2"/>
        <v>3.6393305989158964E-2</v>
      </c>
    </row>
    <row r="40" spans="1:28" x14ac:dyDescent="0.25">
      <c r="A40">
        <v>7</v>
      </c>
      <c r="B40">
        <v>3.6393305989158964E-2</v>
      </c>
      <c r="C40" s="9">
        <f t="shared" si="0"/>
        <v>1.2569220975772467E-2</v>
      </c>
      <c r="D40" s="16" t="s">
        <v>134</v>
      </c>
      <c r="E40" s="16" t="s">
        <v>134</v>
      </c>
      <c r="F40" s="16" t="s">
        <v>134</v>
      </c>
      <c r="G40" s="17" t="s">
        <v>133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1.2569220975772467E-2</v>
      </c>
      <c r="AA40">
        <v>9.8011958517257303E-3</v>
      </c>
      <c r="AB40">
        <f t="shared" si="2"/>
        <v>2.1730250740320797E-2</v>
      </c>
    </row>
    <row r="41" spans="1:28" x14ac:dyDescent="0.25">
      <c r="A41" s="1">
        <v>8</v>
      </c>
      <c r="B41">
        <v>2.1730250740320797E-2</v>
      </c>
      <c r="C41" s="9">
        <f t="shared" si="0"/>
        <v>7.8298856245436494E-3</v>
      </c>
      <c r="D41" s="16" t="s">
        <v>134</v>
      </c>
      <c r="E41" s="16" t="s">
        <v>134</v>
      </c>
      <c r="F41" s="16" t="s">
        <v>134</v>
      </c>
      <c r="G41" s="17" t="s">
        <v>133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7.8298856245436494E-3</v>
      </c>
      <c r="AA41">
        <v>8.5288327702605499E-3</v>
      </c>
      <c r="AB41">
        <f t="shared" si="2"/>
        <v>2.0457887658855617E-2</v>
      </c>
    </row>
    <row r="42" spans="1:28" x14ac:dyDescent="0.25">
      <c r="A42">
        <v>9</v>
      </c>
      <c r="B42">
        <v>2.0457887658855617E-2</v>
      </c>
      <c r="C42" s="9">
        <f t="shared" si="0"/>
        <v>1.6752207710170502E-3</v>
      </c>
      <c r="D42" s="16" t="s">
        <v>134</v>
      </c>
      <c r="E42" s="16" t="s">
        <v>134</v>
      </c>
      <c r="F42" s="16" t="s">
        <v>134</v>
      </c>
      <c r="G42" s="17" t="s">
        <v>133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1.6752207710170502E-3</v>
      </c>
      <c r="AA42">
        <v>1.0264484130277699E-2</v>
      </c>
      <c r="AB42">
        <f t="shared" si="2"/>
        <v>2.2193539018872763E-2</v>
      </c>
    </row>
    <row r="43" spans="1:28" x14ac:dyDescent="0.25">
      <c r="A43" s="1">
        <v>10</v>
      </c>
      <c r="B43">
        <v>2.2193539018872763E-2</v>
      </c>
      <c r="C43" s="9">
        <f t="shared" si="0"/>
        <v>3.1759414507973238E-3</v>
      </c>
      <c r="D43" s="16" t="s">
        <v>134</v>
      </c>
      <c r="E43" s="16" t="s">
        <v>134</v>
      </c>
      <c r="F43" s="16" t="s">
        <v>134</v>
      </c>
      <c r="G43" s="17" t="s">
        <v>133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3.1759414507973238E-3</v>
      </c>
      <c r="AA43">
        <v>1.2970743981644901E-2</v>
      </c>
      <c r="AB43">
        <f t="shared" si="2"/>
        <v>2.4899798870239964E-2</v>
      </c>
    </row>
    <row r="44" spans="1:28" x14ac:dyDescent="0.25">
      <c r="A44" s="1">
        <v>11</v>
      </c>
      <c r="B44">
        <v>2.4899798870239964E-2</v>
      </c>
      <c r="C44" s="9">
        <f t="shared" si="0"/>
        <v>1.0148848911994725E-3</v>
      </c>
      <c r="D44" s="16" t="s">
        <v>134</v>
      </c>
      <c r="E44" s="16" t="s">
        <v>134</v>
      </c>
      <c r="F44" s="16" t="s">
        <v>134</v>
      </c>
      <c r="G44" s="17" t="s">
        <v>133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1.0148848911994725E-3</v>
      </c>
      <c r="AA44">
        <v>6.8534308862158694E-2</v>
      </c>
      <c r="AB44">
        <f t="shared" si="2"/>
        <v>8.0463363750753761E-2</v>
      </c>
    </row>
    <row r="45" spans="1:28" x14ac:dyDescent="0.25">
      <c r="A45" s="1">
        <v>12</v>
      </c>
      <c r="B45">
        <v>8.0463363750753761E-2</v>
      </c>
      <c r="C45" s="9">
        <f t="shared" si="0"/>
        <v>2.0698930824772043E-2</v>
      </c>
      <c r="D45" s="16" t="s">
        <v>134</v>
      </c>
      <c r="E45" s="16" t="s">
        <v>134</v>
      </c>
      <c r="F45" s="16" t="s">
        <v>134</v>
      </c>
      <c r="G45" s="17" t="s">
        <v>133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2.0698930824772043E-2</v>
      </c>
      <c r="AA45">
        <v>1.38453929393825E-2</v>
      </c>
      <c r="AB45">
        <f t="shared" si="2"/>
        <v>2.5774447827977567E-2</v>
      </c>
    </row>
    <row r="46" spans="1:28" x14ac:dyDescent="0.25">
      <c r="A46" s="1">
        <v>13</v>
      </c>
      <c r="B46">
        <v>2.5774447827977567E-2</v>
      </c>
      <c r="C46" s="9">
        <f t="shared" si="0"/>
        <v>4.5018958450410507E-3</v>
      </c>
      <c r="D46" s="16" t="s">
        <v>134</v>
      </c>
      <c r="E46" s="16" t="s">
        <v>134</v>
      </c>
      <c r="F46" s="16" t="s">
        <v>134</v>
      </c>
      <c r="G46" s="17" t="s">
        <v>133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4.5018958450410507E-3</v>
      </c>
      <c r="AA46">
        <v>2.4163155828465399E-2</v>
      </c>
      <c r="AB46">
        <f t="shared" si="2"/>
        <v>3.6092210717060466E-2</v>
      </c>
    </row>
    <row r="47" spans="1:28" x14ac:dyDescent="0.25">
      <c r="A47">
        <v>14</v>
      </c>
      <c r="B47">
        <v>3.6092210717060466E-2</v>
      </c>
      <c r="C47" s="9">
        <f t="shared" si="0"/>
        <v>2.4944871404061161E-3</v>
      </c>
      <c r="D47" s="16" t="s">
        <v>134</v>
      </c>
      <c r="E47" s="16" t="s">
        <v>134</v>
      </c>
      <c r="F47" s="16" t="s">
        <v>134</v>
      </c>
      <c r="G47" s="17" t="s">
        <v>133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2.4944871404061161E-3</v>
      </c>
      <c r="AA47">
        <v>1.55728670966362E-2</v>
      </c>
      <c r="AB47">
        <f t="shared" si="2"/>
        <v>2.7501921985231263E-2</v>
      </c>
    </row>
    <row r="48" spans="1:28" x14ac:dyDescent="0.25">
      <c r="A48">
        <v>15</v>
      </c>
      <c r="B48">
        <v>2.7501921985231263E-2</v>
      </c>
      <c r="C48" s="9">
        <f t="shared" si="0"/>
        <v>3.5613991874148413E-3</v>
      </c>
      <c r="D48" s="16" t="s">
        <v>134</v>
      </c>
      <c r="E48" s="16" t="s">
        <v>134</v>
      </c>
      <c r="F48" s="16" t="s">
        <v>134</v>
      </c>
      <c r="G48" s="17" t="s">
        <v>133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3.5613991874148413E-3</v>
      </c>
      <c r="AA48">
        <v>6.4008922790551297E-3</v>
      </c>
      <c r="AB48">
        <f t="shared" si="2"/>
        <v>1.8329947167650195E-2</v>
      </c>
    </row>
    <row r="49" spans="1:28" x14ac:dyDescent="0.25">
      <c r="A49" s="1">
        <v>16</v>
      </c>
      <c r="B49">
        <v>1.8329947167650195E-2</v>
      </c>
      <c r="C49" s="9">
        <f t="shared" si="0"/>
        <v>1.255010096843093E-3</v>
      </c>
      <c r="D49" s="16" t="s">
        <v>134</v>
      </c>
      <c r="E49" s="16" t="s">
        <v>134</v>
      </c>
      <c r="F49" s="16" t="s">
        <v>134</v>
      </c>
      <c r="G49" s="17" t="s">
        <v>133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1.255010096843093E-3</v>
      </c>
      <c r="AA49">
        <v>1.89831866613441E-2</v>
      </c>
      <c r="AB49">
        <f t="shared" si="2"/>
        <v>3.0912241549939164E-2</v>
      </c>
    </row>
    <row r="50" spans="1:28" x14ac:dyDescent="0.25">
      <c r="A50" s="1">
        <v>17</v>
      </c>
      <c r="B50">
        <v>3.0912241549939164E-2</v>
      </c>
      <c r="C50" s="9">
        <f t="shared" si="0"/>
        <v>9.0747339608375551E-3</v>
      </c>
      <c r="D50" s="16" t="s">
        <v>134</v>
      </c>
      <c r="E50" s="16" t="s">
        <v>134</v>
      </c>
      <c r="F50" s="16" t="s">
        <v>134</v>
      </c>
      <c r="G50" s="17" t="s">
        <v>133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9.0747339608375551E-3</v>
      </c>
      <c r="AA50">
        <v>1.89831866613441E-2</v>
      </c>
      <c r="AB50">
        <f t="shared" si="2"/>
        <v>3.0912241549939164E-2</v>
      </c>
    </row>
    <row r="51" spans="1:28" x14ac:dyDescent="0.25">
      <c r="A51" s="1">
        <v>18</v>
      </c>
      <c r="B51">
        <v>3.0912241549939164E-2</v>
      </c>
      <c r="C51" s="9">
        <f t="shared" si="0"/>
        <v>8.9572685079880813E-3</v>
      </c>
      <c r="D51" s="16" t="s">
        <v>134</v>
      </c>
      <c r="E51" s="16" t="s">
        <v>134</v>
      </c>
      <c r="F51" s="16" t="s">
        <v>134</v>
      </c>
      <c r="G51" s="17" t="s">
        <v>133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8.9572685079880813E-3</v>
      </c>
      <c r="AA51">
        <v>8.8397875569912604E-2</v>
      </c>
      <c r="AB51">
        <f t="shared" si="2"/>
        <v>0.10032693045850767</v>
      </c>
    </row>
    <row r="52" spans="1:28" x14ac:dyDescent="0.25">
      <c r="A52" s="1">
        <v>19</v>
      </c>
      <c r="B52">
        <v>0.10032693045850767</v>
      </c>
      <c r="C52" s="9">
        <f t="shared" si="0"/>
        <v>3.4467253643332765E-3</v>
      </c>
      <c r="D52" s="16" t="s">
        <v>134</v>
      </c>
      <c r="E52" s="16" t="s">
        <v>134</v>
      </c>
      <c r="F52" s="16" t="s">
        <v>134</v>
      </c>
      <c r="G52" s="17" t="s">
        <v>133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3.4467253643332765E-3</v>
      </c>
      <c r="AA52">
        <v>9.60472006732732E-2</v>
      </c>
      <c r="AB52">
        <f t="shared" si="2"/>
        <v>0.10797625556186827</v>
      </c>
    </row>
    <row r="53" spans="1:28" x14ac:dyDescent="0.25">
      <c r="A53" s="1">
        <v>20</v>
      </c>
      <c r="B53">
        <v>0.10797625556186827</v>
      </c>
      <c r="C53" s="9">
        <f t="shared" si="0"/>
        <v>5.6979501179490613E-3</v>
      </c>
      <c r="D53" s="16" t="s">
        <v>134</v>
      </c>
      <c r="E53" s="16" t="s">
        <v>134</v>
      </c>
      <c r="F53" s="16" t="s">
        <v>134</v>
      </c>
      <c r="G53" s="17" t="s">
        <v>133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5.6979501179490613E-3</v>
      </c>
      <c r="AA53">
        <v>8.6920728754982898E-2</v>
      </c>
      <c r="AB53">
        <f t="shared" si="2"/>
        <v>9.8849783643577965E-2</v>
      </c>
    </row>
    <row r="54" spans="1:28" x14ac:dyDescent="0.25">
      <c r="A54" s="1">
        <v>21</v>
      </c>
      <c r="B54">
        <v>9.8849783643577965E-2</v>
      </c>
      <c r="C54" s="9">
        <f t="shared" si="0"/>
        <v>1.0636565038699164E-2</v>
      </c>
      <c r="D54" s="16" t="s">
        <v>134</v>
      </c>
      <c r="E54" s="16" t="s">
        <v>134</v>
      </c>
      <c r="F54" s="16" t="s">
        <v>134</v>
      </c>
      <c r="G54" s="17" t="s">
        <v>133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1.0636565038699164E-2</v>
      </c>
      <c r="AA54">
        <v>9.1692604738934896E-2</v>
      </c>
      <c r="AB54">
        <f t="shared" si="2"/>
        <v>0.10362165962752996</v>
      </c>
    </row>
    <row r="55" spans="1:28" x14ac:dyDescent="0.25">
      <c r="A55" s="1">
        <v>22</v>
      </c>
      <c r="B55">
        <v>0.10362165962752996</v>
      </c>
      <c r="C55" s="9">
        <f t="shared" si="0"/>
        <v>6.0776675609798894E-3</v>
      </c>
      <c r="D55" s="16" t="s">
        <v>134</v>
      </c>
      <c r="E55" s="16" t="s">
        <v>134</v>
      </c>
      <c r="F55" s="16" t="s">
        <v>134</v>
      </c>
      <c r="G55" s="17" t="s">
        <v>133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6.0776675609798894E-3</v>
      </c>
    </row>
    <row r="56" spans="1:28" x14ac:dyDescent="0.25">
      <c r="A56">
        <v>23</v>
      </c>
      <c r="B56">
        <v>0</v>
      </c>
      <c r="C56" s="9">
        <f t="shared" si="0"/>
        <v>0</v>
      </c>
      <c r="D56" s="16" t="s">
        <v>134</v>
      </c>
      <c r="E56" s="16" t="s">
        <v>134</v>
      </c>
      <c r="F56" s="16" t="s">
        <v>134</v>
      </c>
      <c r="G56" s="17" t="s">
        <v>133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  <c r="AA56" s="26">
        <f>SUM(AA33:AA54)</f>
        <v>0.73756079245090855</v>
      </c>
      <c r="AB56" s="26">
        <f>SUM(AB33:AB54)</f>
        <v>1.0000000000000002</v>
      </c>
    </row>
    <row r="57" spans="1:28" x14ac:dyDescent="0.25">
      <c r="A57">
        <v>24</v>
      </c>
      <c r="B57">
        <v>0</v>
      </c>
      <c r="C57" s="9">
        <f t="shared" si="0"/>
        <v>0</v>
      </c>
      <c r="D57" s="16" t="s">
        <v>134</v>
      </c>
      <c r="E57" s="16" t="s">
        <v>134</v>
      </c>
      <c r="F57" s="16" t="s">
        <v>134</v>
      </c>
      <c r="G57" s="17" t="s">
        <v>133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  <c r="AA57">
        <f>1-AA56</f>
        <v>0.26243920754909145</v>
      </c>
    </row>
    <row r="58" spans="1:28" x14ac:dyDescent="0.25">
      <c r="A58">
        <v>25</v>
      </c>
      <c r="B58">
        <v>0</v>
      </c>
      <c r="C58" s="9">
        <f t="shared" si="0"/>
        <v>0</v>
      </c>
      <c r="D58" s="16" t="s">
        <v>134</v>
      </c>
      <c r="E58" s="16" t="s">
        <v>134</v>
      </c>
      <c r="F58" s="16" t="s">
        <v>134</v>
      </c>
      <c r="G58" s="17" t="s">
        <v>133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28" x14ac:dyDescent="0.25">
      <c r="A59">
        <v>26</v>
      </c>
      <c r="B59">
        <v>0</v>
      </c>
      <c r="C59" s="9">
        <f t="shared" si="0"/>
        <v>0</v>
      </c>
      <c r="D59" s="16" t="s">
        <v>134</v>
      </c>
      <c r="E59" s="16" t="s">
        <v>134</v>
      </c>
      <c r="F59" s="16" t="s">
        <v>134</v>
      </c>
      <c r="G59" s="17" t="s">
        <v>133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28" x14ac:dyDescent="0.25">
      <c r="A60">
        <v>27</v>
      </c>
      <c r="B60">
        <v>0</v>
      </c>
      <c r="C60" s="9">
        <f t="shared" si="0"/>
        <v>0</v>
      </c>
      <c r="D60" s="16" t="s">
        <v>134</v>
      </c>
      <c r="E60" s="16" t="s">
        <v>134</v>
      </c>
      <c r="F60" s="16" t="s">
        <v>134</v>
      </c>
      <c r="G60" s="17" t="s">
        <v>133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28" x14ac:dyDescent="0.25">
      <c r="A61">
        <v>28</v>
      </c>
      <c r="B61">
        <v>0</v>
      </c>
      <c r="C61" s="9">
        <f t="shared" si="0"/>
        <v>0</v>
      </c>
      <c r="D61" s="16" t="s">
        <v>134</v>
      </c>
      <c r="E61" s="16" t="s">
        <v>134</v>
      </c>
      <c r="F61" s="16" t="s">
        <v>134</v>
      </c>
      <c r="G61" s="17" t="s">
        <v>133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28" x14ac:dyDescent="0.25">
      <c r="A62">
        <v>29</v>
      </c>
      <c r="B62">
        <v>0</v>
      </c>
      <c r="C62" s="9">
        <f t="shared" si="0"/>
        <v>0</v>
      </c>
      <c r="D62" s="16" t="s">
        <v>134</v>
      </c>
      <c r="E62" s="16" t="s">
        <v>134</v>
      </c>
      <c r="F62" s="16" t="s">
        <v>134</v>
      </c>
      <c r="G62" s="18" t="s">
        <v>134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28" x14ac:dyDescent="0.25">
      <c r="B64">
        <f>SUM(B33:B62)</f>
        <v>1.0000000000000002</v>
      </c>
      <c r="C64" s="15">
        <f t="shared" ref="C64:G73" si="3">C33</f>
        <v>0</v>
      </c>
      <c r="D64" s="2" t="str">
        <f t="shared" si="3"/>
        <v xml:space="preserve">  _</v>
      </c>
      <c r="E64" s="2" t="str">
        <f t="shared" si="3"/>
        <v xml:space="preserve"> _</v>
      </c>
      <c r="F64" s="2" t="str">
        <f t="shared" si="3"/>
        <v xml:space="preserve"> _</v>
      </c>
      <c r="G64" s="2" t="str">
        <f t="shared" si="3"/>
        <v xml:space="preserve">  _</v>
      </c>
      <c r="I64" t="str">
        <f t="shared" ref="I64:I92" si="4">"  "&amp;C64&amp;", "&amp;D64&amp;", "&amp;E64&amp;", "&amp;F64&amp;", "&amp;G64&amp;","</f>
        <v xml:space="preserve">  0,   _,  _,  _,   _,</v>
      </c>
      <c r="N64" t="s">
        <v>148</v>
      </c>
    </row>
    <row r="65" spans="3:14" x14ac:dyDescent="0.25">
      <c r="C65" s="15">
        <f t="shared" si="3"/>
        <v>1.806535779380487E-2</v>
      </c>
      <c r="D65" s="2" t="str">
        <f t="shared" si="3"/>
        <v xml:space="preserve"> _</v>
      </c>
      <c r="E65" s="2" t="str">
        <f t="shared" si="3"/>
        <v xml:space="preserve"> _</v>
      </c>
      <c r="F65" s="2" t="str">
        <f t="shared" si="3"/>
        <v xml:space="preserve"> _</v>
      </c>
      <c r="G65" s="2" t="str">
        <f t="shared" si="3"/>
        <v xml:space="preserve">  _</v>
      </c>
      <c r="I65" t="str">
        <f t="shared" si="4"/>
        <v xml:space="preserve">  0.0180653577938049,  _,  _,  _,   _,</v>
      </c>
      <c r="N65" t="s">
        <v>450</v>
      </c>
    </row>
    <row r="66" spans="3:14" x14ac:dyDescent="0.25">
      <c r="C66" s="15">
        <f t="shared" si="3"/>
        <v>2.1181246452229635E-3</v>
      </c>
      <c r="D66" s="2" t="str">
        <f t="shared" si="3"/>
        <v xml:space="preserve"> _</v>
      </c>
      <c r="E66" s="2" t="str">
        <f t="shared" si="3"/>
        <v xml:space="preserve"> _</v>
      </c>
      <c r="F66" s="2" t="str">
        <f t="shared" si="3"/>
        <v xml:space="preserve"> _</v>
      </c>
      <c r="G66" s="2" t="str">
        <f t="shared" si="3"/>
        <v xml:space="preserve">  _</v>
      </c>
      <c r="I66" t="str">
        <f t="shared" si="4"/>
        <v xml:space="preserve">  0.00211812464522296,  _,  _,  _,   _,</v>
      </c>
      <c r="N66" t="s">
        <v>451</v>
      </c>
    </row>
    <row r="67" spans="3:14" x14ac:dyDescent="0.25">
      <c r="C67" s="15">
        <f t="shared" si="3"/>
        <v>1.7900697304605074E-3</v>
      </c>
      <c r="D67" s="2" t="str">
        <f t="shared" si="3"/>
        <v xml:space="preserve"> _</v>
      </c>
      <c r="E67" s="2" t="str">
        <f t="shared" si="3"/>
        <v xml:space="preserve"> _</v>
      </c>
      <c r="F67" s="2" t="str">
        <f t="shared" si="3"/>
        <v xml:space="preserve"> _</v>
      </c>
      <c r="G67" s="2" t="str">
        <f t="shared" si="3"/>
        <v xml:space="preserve">  _</v>
      </c>
      <c r="I67" t="str">
        <f t="shared" si="4"/>
        <v xml:space="preserve">  0.00179006973046051,  _,  _,  _,   _,</v>
      </c>
      <c r="N67" t="s">
        <v>452</v>
      </c>
    </row>
    <row r="68" spans="3:14" x14ac:dyDescent="0.25">
      <c r="C68" s="15">
        <f t="shared" si="3"/>
        <v>4.161761967232179E-2</v>
      </c>
      <c r="D68" s="2" t="str">
        <f t="shared" si="3"/>
        <v xml:space="preserve"> _</v>
      </c>
      <c r="E68" s="2" t="str">
        <f t="shared" si="3"/>
        <v xml:space="preserve"> _</v>
      </c>
      <c r="F68" s="2" t="str">
        <f t="shared" si="3"/>
        <v xml:space="preserve"> _</v>
      </c>
      <c r="G68" s="2" t="str">
        <f t="shared" si="3"/>
        <v xml:space="preserve">  _</v>
      </c>
      <c r="I68" t="str">
        <f t="shared" si="4"/>
        <v xml:space="preserve">  0.0416176196723218,  _,  _,  _,   _,</v>
      </c>
      <c r="N68" t="s">
        <v>453</v>
      </c>
    </row>
    <row r="69" spans="3:14" x14ac:dyDescent="0.25">
      <c r="C69" s="15">
        <f t="shared" si="3"/>
        <v>2.9429369536601558E-3</v>
      </c>
      <c r="D69" s="2" t="str">
        <f t="shared" si="3"/>
        <v xml:space="preserve"> _</v>
      </c>
      <c r="E69" s="2" t="str">
        <f t="shared" si="3"/>
        <v xml:space="preserve"> _</v>
      </c>
      <c r="F69" s="2" t="str">
        <f t="shared" si="3"/>
        <v xml:space="preserve"> _</v>
      </c>
      <c r="G69" s="2" t="str">
        <f t="shared" si="3"/>
        <v xml:space="preserve">  _</v>
      </c>
      <c r="I69" t="str">
        <f t="shared" si="4"/>
        <v xml:space="preserve">  0.00294293695366016,  _,  _,  _,   _,</v>
      </c>
      <c r="N69" t="s">
        <v>454</v>
      </c>
    </row>
    <row r="70" spans="3:14" x14ac:dyDescent="0.25">
      <c r="C70" s="15">
        <f t="shared" si="3"/>
        <v>4.5887416373900907E-3</v>
      </c>
      <c r="D70" s="2" t="str">
        <f t="shared" si="3"/>
        <v xml:space="preserve"> _</v>
      </c>
      <c r="E70" s="2" t="str">
        <f t="shared" si="3"/>
        <v xml:space="preserve"> _</v>
      </c>
      <c r="F70" s="2" t="str">
        <f t="shared" si="3"/>
        <v xml:space="preserve"> _</v>
      </c>
      <c r="G70" s="2" t="str">
        <f t="shared" si="3"/>
        <v xml:space="preserve">  _</v>
      </c>
      <c r="I70" t="str">
        <f t="shared" si="4"/>
        <v xml:space="preserve">  0.00458874163739009,  _,  _,  _,   _,</v>
      </c>
      <c r="N70" t="s">
        <v>455</v>
      </c>
    </row>
    <row r="71" spans="3:14" x14ac:dyDescent="0.25">
      <c r="C71" s="15">
        <f t="shared" si="3"/>
        <v>1.2569220975772467E-2</v>
      </c>
      <c r="D71" s="2" t="str">
        <f t="shared" si="3"/>
        <v xml:space="preserve"> _</v>
      </c>
      <c r="E71" s="2" t="str">
        <f t="shared" si="3"/>
        <v xml:space="preserve"> _</v>
      </c>
      <c r="F71" s="2" t="str">
        <f t="shared" si="3"/>
        <v xml:space="preserve"> _</v>
      </c>
      <c r="G71" s="2" t="str">
        <f t="shared" si="3"/>
        <v xml:space="preserve">  _</v>
      </c>
      <c r="I71" t="str">
        <f t="shared" si="4"/>
        <v xml:space="preserve">  0.0125692209757725,  _,  _,  _,   _,</v>
      </c>
      <c r="N71" t="s">
        <v>456</v>
      </c>
    </row>
    <row r="72" spans="3:14" x14ac:dyDescent="0.25">
      <c r="C72" s="15">
        <f t="shared" si="3"/>
        <v>7.8298856245436494E-3</v>
      </c>
      <c r="D72" s="2" t="str">
        <f t="shared" si="3"/>
        <v xml:space="preserve"> _</v>
      </c>
      <c r="E72" s="2" t="str">
        <f t="shared" si="3"/>
        <v xml:space="preserve"> _</v>
      </c>
      <c r="F72" s="2" t="str">
        <f t="shared" si="3"/>
        <v xml:space="preserve"> _</v>
      </c>
      <c r="G72" s="2" t="str">
        <f t="shared" si="3"/>
        <v xml:space="preserve">  _</v>
      </c>
      <c r="I72" t="str">
        <f t="shared" si="4"/>
        <v xml:space="preserve">  0.00782988562454365,  _,  _,  _,   _,</v>
      </c>
      <c r="N72" t="s">
        <v>457</v>
      </c>
    </row>
    <row r="73" spans="3:14" x14ac:dyDescent="0.25">
      <c r="C73" s="15">
        <f t="shared" si="3"/>
        <v>1.6752207710170502E-3</v>
      </c>
      <c r="D73" s="2" t="str">
        <f t="shared" si="3"/>
        <v xml:space="preserve"> _</v>
      </c>
      <c r="E73" s="2" t="str">
        <f t="shared" si="3"/>
        <v xml:space="preserve"> _</v>
      </c>
      <c r="F73" s="2" t="str">
        <f t="shared" si="3"/>
        <v xml:space="preserve"> _</v>
      </c>
      <c r="G73" s="2" t="str">
        <f t="shared" si="3"/>
        <v xml:space="preserve">  _</v>
      </c>
      <c r="I73" t="str">
        <f t="shared" si="4"/>
        <v xml:space="preserve">  0.00167522077101705,  _,  _,  _,   _,</v>
      </c>
      <c r="N73" t="s">
        <v>458</v>
      </c>
    </row>
    <row r="74" spans="3:14" x14ac:dyDescent="0.25">
      <c r="C74" s="15">
        <f t="shared" ref="C74:G83" si="5">C43</f>
        <v>3.1759414507973238E-3</v>
      </c>
      <c r="D74" s="2" t="str">
        <f t="shared" si="5"/>
        <v xml:space="preserve"> _</v>
      </c>
      <c r="E74" s="2" t="str">
        <f t="shared" si="5"/>
        <v xml:space="preserve"> _</v>
      </c>
      <c r="F74" s="2" t="str">
        <f t="shared" si="5"/>
        <v xml:space="preserve"> _</v>
      </c>
      <c r="G74" s="2" t="str">
        <f t="shared" si="5"/>
        <v xml:space="preserve">  _</v>
      </c>
      <c r="I74" t="str">
        <f t="shared" si="4"/>
        <v xml:space="preserve">  0.00317594145079732,  _,  _,  _,   _,</v>
      </c>
      <c r="N74" t="s">
        <v>459</v>
      </c>
    </row>
    <row r="75" spans="3:14" x14ac:dyDescent="0.25">
      <c r="C75" s="15">
        <f t="shared" si="5"/>
        <v>1.0148848911994725E-3</v>
      </c>
      <c r="D75" s="2" t="str">
        <f t="shared" si="5"/>
        <v xml:space="preserve"> _</v>
      </c>
      <c r="E75" s="2" t="str">
        <f t="shared" si="5"/>
        <v xml:space="preserve"> _</v>
      </c>
      <c r="F75" s="2" t="str">
        <f t="shared" si="5"/>
        <v xml:space="preserve"> _</v>
      </c>
      <c r="G75" s="2" t="str">
        <f t="shared" si="5"/>
        <v xml:space="preserve">  _</v>
      </c>
      <c r="I75" t="str">
        <f t="shared" si="4"/>
        <v xml:space="preserve">  0.00101488489119947,  _,  _,  _,   _,</v>
      </c>
      <c r="N75" t="s">
        <v>460</v>
      </c>
    </row>
    <row r="76" spans="3:14" x14ac:dyDescent="0.25">
      <c r="C76" s="15">
        <f t="shared" si="5"/>
        <v>2.0698930824772043E-2</v>
      </c>
      <c r="D76" s="2" t="str">
        <f t="shared" si="5"/>
        <v xml:space="preserve"> _</v>
      </c>
      <c r="E76" s="2" t="str">
        <f t="shared" si="5"/>
        <v xml:space="preserve"> _</v>
      </c>
      <c r="F76" s="2" t="str">
        <f t="shared" si="5"/>
        <v xml:space="preserve"> _</v>
      </c>
      <c r="G76" s="2" t="str">
        <f t="shared" si="5"/>
        <v xml:space="preserve">  _</v>
      </c>
      <c r="I76" t="str">
        <f t="shared" si="4"/>
        <v xml:space="preserve">  0.020698930824772,  _,  _,  _,   _,</v>
      </c>
      <c r="N76" t="s">
        <v>461</v>
      </c>
    </row>
    <row r="77" spans="3:14" x14ac:dyDescent="0.25">
      <c r="C77" s="15">
        <f t="shared" si="5"/>
        <v>4.5018958450410507E-3</v>
      </c>
      <c r="D77" s="2" t="str">
        <f t="shared" si="5"/>
        <v xml:space="preserve"> _</v>
      </c>
      <c r="E77" s="2" t="str">
        <f t="shared" si="5"/>
        <v xml:space="preserve"> _</v>
      </c>
      <c r="F77" s="2" t="str">
        <f t="shared" si="5"/>
        <v xml:space="preserve"> _</v>
      </c>
      <c r="G77" s="2" t="str">
        <f t="shared" si="5"/>
        <v xml:space="preserve">  _</v>
      </c>
      <c r="I77" t="str">
        <f t="shared" si="4"/>
        <v xml:space="preserve">  0.00450189584504105,  _,  _,  _,   _,</v>
      </c>
      <c r="N77" t="s">
        <v>462</v>
      </c>
    </row>
    <row r="78" spans="3:14" x14ac:dyDescent="0.25">
      <c r="C78" s="15">
        <f t="shared" si="5"/>
        <v>2.4944871404061161E-3</v>
      </c>
      <c r="D78" s="2" t="str">
        <f t="shared" si="5"/>
        <v xml:space="preserve"> _</v>
      </c>
      <c r="E78" s="2" t="str">
        <f t="shared" si="5"/>
        <v xml:space="preserve"> _</v>
      </c>
      <c r="F78" s="2" t="str">
        <f t="shared" si="5"/>
        <v xml:space="preserve"> _</v>
      </c>
      <c r="G78" s="2" t="str">
        <f t="shared" si="5"/>
        <v xml:space="preserve">  _</v>
      </c>
      <c r="I78" t="str">
        <f t="shared" si="4"/>
        <v xml:space="preserve">  0.00249448714040612,  _,  _,  _,   _,</v>
      </c>
      <c r="N78" t="s">
        <v>463</v>
      </c>
    </row>
    <row r="79" spans="3:14" x14ac:dyDescent="0.25">
      <c r="C79" s="15">
        <f t="shared" si="5"/>
        <v>3.5613991874148413E-3</v>
      </c>
      <c r="D79" s="2" t="str">
        <f t="shared" si="5"/>
        <v xml:space="preserve"> _</v>
      </c>
      <c r="E79" s="2" t="str">
        <f t="shared" si="5"/>
        <v xml:space="preserve"> _</v>
      </c>
      <c r="F79" s="2" t="str">
        <f t="shared" si="5"/>
        <v xml:space="preserve"> _</v>
      </c>
      <c r="G79" s="2" t="str">
        <f t="shared" si="5"/>
        <v xml:space="preserve">  _</v>
      </c>
      <c r="I79" t="str">
        <f t="shared" si="4"/>
        <v xml:space="preserve">  0.00356139918741484,  _,  _,  _,   _,</v>
      </c>
      <c r="N79" t="s">
        <v>464</v>
      </c>
    </row>
    <row r="80" spans="3:14" x14ac:dyDescent="0.25">
      <c r="C80" s="15">
        <f t="shared" si="5"/>
        <v>1.255010096843093E-3</v>
      </c>
      <c r="D80" s="2" t="str">
        <f t="shared" si="5"/>
        <v xml:space="preserve"> _</v>
      </c>
      <c r="E80" s="2" t="str">
        <f t="shared" si="5"/>
        <v xml:space="preserve"> _</v>
      </c>
      <c r="F80" s="2" t="str">
        <f t="shared" si="5"/>
        <v xml:space="preserve"> _</v>
      </c>
      <c r="G80" s="2" t="str">
        <f t="shared" si="5"/>
        <v xml:space="preserve">  _</v>
      </c>
      <c r="I80" t="str">
        <f t="shared" si="4"/>
        <v xml:space="preserve">  0.00125501009684309,  _,  _,  _,   _,</v>
      </c>
      <c r="N80" t="s">
        <v>465</v>
      </c>
    </row>
    <row r="81" spans="1:31" x14ac:dyDescent="0.25">
      <c r="C81" s="15">
        <f t="shared" si="5"/>
        <v>9.0747339608375551E-3</v>
      </c>
      <c r="D81" s="2" t="str">
        <f t="shared" si="5"/>
        <v xml:space="preserve"> _</v>
      </c>
      <c r="E81" s="2" t="str">
        <f t="shared" si="5"/>
        <v xml:space="preserve"> _</v>
      </c>
      <c r="F81" s="2" t="str">
        <f t="shared" si="5"/>
        <v xml:space="preserve"> _</v>
      </c>
      <c r="G81" s="2" t="str">
        <f t="shared" si="5"/>
        <v xml:space="preserve">  _</v>
      </c>
      <c r="I81" t="str">
        <f t="shared" si="4"/>
        <v xml:space="preserve">  0.00907473396083756,  _,  _,  _,   _,</v>
      </c>
      <c r="N81" t="s">
        <v>466</v>
      </c>
    </row>
    <row r="82" spans="1:31" x14ac:dyDescent="0.25">
      <c r="C82" s="15">
        <f t="shared" si="5"/>
        <v>8.9572685079880813E-3</v>
      </c>
      <c r="D82" s="2" t="str">
        <f t="shared" si="5"/>
        <v xml:space="preserve"> _</v>
      </c>
      <c r="E82" s="2" t="str">
        <f t="shared" si="5"/>
        <v xml:space="preserve"> _</v>
      </c>
      <c r="F82" s="2" t="str">
        <f t="shared" si="5"/>
        <v xml:space="preserve"> _</v>
      </c>
      <c r="G82" s="2" t="str">
        <f t="shared" si="5"/>
        <v xml:space="preserve">  _</v>
      </c>
      <c r="I82" t="str">
        <f t="shared" si="4"/>
        <v xml:space="preserve">  0.00895726850798808,  _,  _,  _,   _,</v>
      </c>
      <c r="N82" t="s">
        <v>467</v>
      </c>
    </row>
    <row r="83" spans="1:31" x14ac:dyDescent="0.25">
      <c r="C83" s="15">
        <f t="shared" si="5"/>
        <v>3.4467253643332765E-3</v>
      </c>
      <c r="D83" s="2" t="str">
        <f t="shared" si="5"/>
        <v xml:space="preserve"> _</v>
      </c>
      <c r="E83" s="2" t="str">
        <f t="shared" si="5"/>
        <v xml:space="preserve"> _</v>
      </c>
      <c r="F83" s="2" t="str">
        <f t="shared" si="5"/>
        <v xml:space="preserve"> _</v>
      </c>
      <c r="G83" s="2" t="str">
        <f t="shared" si="5"/>
        <v xml:space="preserve">  _</v>
      </c>
      <c r="I83" t="str">
        <f t="shared" si="4"/>
        <v xml:space="preserve">  0.00344672536433328,  _,  _,  _,   _,</v>
      </c>
      <c r="N83" t="s">
        <v>468</v>
      </c>
    </row>
    <row r="84" spans="1:31" x14ac:dyDescent="0.25">
      <c r="C84" s="15">
        <f t="shared" ref="C84:G93" si="6">C53</f>
        <v>5.6979501179490613E-3</v>
      </c>
      <c r="D84" s="2" t="str">
        <f t="shared" si="6"/>
        <v xml:space="preserve"> _</v>
      </c>
      <c r="E84" s="2" t="str">
        <f t="shared" si="6"/>
        <v xml:space="preserve"> _</v>
      </c>
      <c r="F84" s="2" t="str">
        <f t="shared" si="6"/>
        <v xml:space="preserve"> _</v>
      </c>
      <c r="G84" s="2" t="str">
        <f t="shared" si="6"/>
        <v xml:space="preserve">  _</v>
      </c>
      <c r="I84" t="str">
        <f t="shared" si="4"/>
        <v xml:space="preserve">  0.00569795011794906,  _,  _,  _,   _,</v>
      </c>
      <c r="N84" t="s">
        <v>469</v>
      </c>
    </row>
    <row r="85" spans="1:31" x14ac:dyDescent="0.25">
      <c r="C85" s="15">
        <f t="shared" si="6"/>
        <v>1.0636565038699164E-2</v>
      </c>
      <c r="D85" s="2" t="str">
        <f t="shared" si="6"/>
        <v xml:space="preserve"> _</v>
      </c>
      <c r="E85" s="2" t="str">
        <f t="shared" si="6"/>
        <v xml:space="preserve"> _</v>
      </c>
      <c r="F85" s="2" t="str">
        <f t="shared" si="6"/>
        <v xml:space="preserve"> _</v>
      </c>
      <c r="G85" s="2" t="str">
        <f t="shared" si="6"/>
        <v xml:space="preserve">  _</v>
      </c>
      <c r="I85" t="str">
        <f t="shared" si="4"/>
        <v xml:space="preserve">  0.0106365650386992,  _,  _,  _,   _,</v>
      </c>
      <c r="N85" t="s">
        <v>470</v>
      </c>
    </row>
    <row r="86" spans="1:31" x14ac:dyDescent="0.25">
      <c r="C86" s="15">
        <f t="shared" si="6"/>
        <v>6.0776675609798894E-3</v>
      </c>
      <c r="D86" s="2" t="str">
        <f t="shared" si="6"/>
        <v xml:space="preserve"> _</v>
      </c>
      <c r="E86" s="2" t="str">
        <f t="shared" si="6"/>
        <v xml:space="preserve"> _</v>
      </c>
      <c r="F86" s="2" t="str">
        <f t="shared" si="6"/>
        <v xml:space="preserve"> _</v>
      </c>
      <c r="G86" s="2" t="str">
        <f t="shared" si="6"/>
        <v xml:space="preserve">  _</v>
      </c>
      <c r="I86" t="str">
        <f t="shared" si="4"/>
        <v xml:space="preserve">  0.00607766756097989,  _,  _,  _,   _,</v>
      </c>
      <c r="N86" t="s">
        <v>471</v>
      </c>
    </row>
    <row r="87" spans="1:31" x14ac:dyDescent="0.25">
      <c r="C87" s="15">
        <f t="shared" si="6"/>
        <v>0</v>
      </c>
      <c r="D87" s="2" t="str">
        <f t="shared" si="6"/>
        <v xml:space="preserve"> _</v>
      </c>
      <c r="E87" s="2" t="str">
        <f t="shared" si="6"/>
        <v xml:space="preserve"> _</v>
      </c>
      <c r="F87" s="2" t="str">
        <f t="shared" si="6"/>
        <v xml:space="preserve"> _</v>
      </c>
      <c r="G87" s="2" t="str">
        <f t="shared" si="6"/>
        <v xml:space="preserve">  _</v>
      </c>
      <c r="I87" t="str">
        <f t="shared" si="4"/>
        <v xml:space="preserve">  0,  _,  _,  _,   _,</v>
      </c>
      <c r="N87" t="s">
        <v>156</v>
      </c>
    </row>
    <row r="88" spans="1:31" x14ac:dyDescent="0.25">
      <c r="C88" s="15">
        <f t="shared" si="6"/>
        <v>0</v>
      </c>
      <c r="D88" s="2" t="str">
        <f t="shared" si="6"/>
        <v xml:space="preserve"> _</v>
      </c>
      <c r="E88" s="2" t="str">
        <f t="shared" si="6"/>
        <v xml:space="preserve"> _</v>
      </c>
      <c r="F88" s="2" t="str">
        <f t="shared" si="6"/>
        <v xml:space="preserve"> _</v>
      </c>
      <c r="G88" s="2" t="str">
        <f t="shared" si="6"/>
        <v xml:space="preserve">  _</v>
      </c>
      <c r="I88" t="str">
        <f t="shared" si="4"/>
        <v xml:space="preserve">  0,  _,  _,  _,   _,</v>
      </c>
      <c r="N88" t="s">
        <v>156</v>
      </c>
    </row>
    <row r="89" spans="1:31" x14ac:dyDescent="0.25">
      <c r="C89" s="15">
        <f t="shared" si="6"/>
        <v>0</v>
      </c>
      <c r="D89" s="2" t="str">
        <f t="shared" si="6"/>
        <v xml:space="preserve"> _</v>
      </c>
      <c r="E89" s="2" t="str">
        <f t="shared" si="6"/>
        <v xml:space="preserve"> _</v>
      </c>
      <c r="F89" s="2" t="str">
        <f t="shared" si="6"/>
        <v xml:space="preserve"> _</v>
      </c>
      <c r="G89" s="2" t="str">
        <f t="shared" si="6"/>
        <v xml:space="preserve">  _</v>
      </c>
      <c r="I89" t="str">
        <f t="shared" si="4"/>
        <v xml:space="preserve">  0,  _,  _,  _,   _,</v>
      </c>
      <c r="N89" t="s">
        <v>156</v>
      </c>
    </row>
    <row r="90" spans="1:31" x14ac:dyDescent="0.25">
      <c r="C90" s="15">
        <f t="shared" si="6"/>
        <v>0</v>
      </c>
      <c r="D90" s="2" t="str">
        <f t="shared" si="6"/>
        <v xml:space="preserve"> _</v>
      </c>
      <c r="E90" s="2" t="str">
        <f t="shared" si="6"/>
        <v xml:space="preserve"> _</v>
      </c>
      <c r="F90" s="2" t="str">
        <f t="shared" si="6"/>
        <v xml:space="preserve"> _</v>
      </c>
      <c r="G90" s="2" t="str">
        <f t="shared" si="6"/>
        <v xml:space="preserve">  _</v>
      </c>
      <c r="I90" t="str">
        <f t="shared" si="4"/>
        <v xml:space="preserve">  0,  _,  _,  _,   _,</v>
      </c>
      <c r="N90" t="s">
        <v>156</v>
      </c>
    </row>
    <row r="91" spans="1:31" x14ac:dyDescent="0.25">
      <c r="C91" s="15">
        <f t="shared" si="6"/>
        <v>0</v>
      </c>
      <c r="D91" s="2" t="str">
        <f t="shared" si="6"/>
        <v xml:space="preserve"> _</v>
      </c>
      <c r="E91" s="2" t="str">
        <f t="shared" si="6"/>
        <v xml:space="preserve"> _</v>
      </c>
      <c r="F91" s="2" t="str">
        <f t="shared" si="6"/>
        <v xml:space="preserve"> _</v>
      </c>
      <c r="G91" s="2" t="str">
        <f t="shared" si="6"/>
        <v xml:space="preserve">  _</v>
      </c>
      <c r="I91" t="str">
        <f t="shared" si="4"/>
        <v xml:space="preserve">  0,  _,  _,  _,   _,</v>
      </c>
      <c r="N91" t="s">
        <v>156</v>
      </c>
    </row>
    <row r="92" spans="1:31" x14ac:dyDescent="0.25">
      <c r="C92" s="15">
        <f t="shared" si="6"/>
        <v>0</v>
      </c>
      <c r="D92" s="2" t="str">
        <f t="shared" si="6"/>
        <v xml:space="preserve"> _</v>
      </c>
      <c r="E92" s="2" t="str">
        <f t="shared" si="6"/>
        <v xml:space="preserve"> _</v>
      </c>
      <c r="F92" s="2" t="str">
        <f t="shared" si="6"/>
        <v xml:space="preserve"> _</v>
      </c>
      <c r="G92" s="2" t="str">
        <f t="shared" si="6"/>
        <v xml:space="preserve">  _</v>
      </c>
      <c r="I92" t="str">
        <f t="shared" si="4"/>
        <v xml:space="preserve">  0,  _,  _,  _,   _,</v>
      </c>
      <c r="N92" t="s">
        <v>156</v>
      </c>
    </row>
    <row r="93" spans="1:31" x14ac:dyDescent="0.25">
      <c r="A93" s="7" t="s">
        <v>157</v>
      </c>
      <c r="C93" s="15">
        <f t="shared" si="6"/>
        <v>0</v>
      </c>
      <c r="D93" s="2" t="str">
        <f t="shared" si="6"/>
        <v xml:space="preserve"> _</v>
      </c>
      <c r="E93" s="2" t="str">
        <f t="shared" si="6"/>
        <v xml:space="preserve"> _</v>
      </c>
      <c r="F93" s="2" t="str">
        <f t="shared" si="6"/>
        <v xml:space="preserve"> _</v>
      </c>
      <c r="G93" s="2" t="str">
        <f t="shared" si="6"/>
        <v xml:space="preserve"> _</v>
      </c>
      <c r="I93" t="str">
        <f>"  "&amp;C93&amp;", "&amp;D93&amp;", "&amp;E93&amp;", "&amp;F93&amp;", "&amp;G93&amp;" ;"</f>
        <v xml:space="preserve">  0,  _,  _,  _,  _ ;</v>
      </c>
      <c r="N93" t="s">
        <v>158</v>
      </c>
    </row>
    <row r="94" spans="1:31" x14ac:dyDescent="0.25">
      <c r="A94" s="7" t="s">
        <v>159</v>
      </c>
      <c r="C94" s="2"/>
      <c r="D94" s="2"/>
      <c r="E94" s="2"/>
      <c r="F94" s="2"/>
      <c r="G94" s="2"/>
    </row>
    <row r="95" spans="1:31" x14ac:dyDescent="0.25">
      <c r="A95" s="7" t="s">
        <v>160</v>
      </c>
      <c r="B95">
        <v>3.7325575100000001E-2</v>
      </c>
      <c r="C95">
        <v>4.1904356199999999E-2</v>
      </c>
      <c r="D95">
        <v>3.6847301499999999E-2</v>
      </c>
      <c r="E95">
        <v>2.28798557E-2</v>
      </c>
      <c r="F95">
        <v>3.07420495E-2</v>
      </c>
      <c r="G95">
        <v>4.28273817E-2</v>
      </c>
      <c r="H95">
        <v>3.66235091E-2</v>
      </c>
      <c r="I95">
        <v>2.95364766E-2</v>
      </c>
      <c r="J95">
        <v>2.3737389800000001E-2</v>
      </c>
      <c r="K95">
        <v>3.3681151399999998E-2</v>
      </c>
      <c r="L95">
        <v>3.5207962099999997E-2</v>
      </c>
      <c r="M95">
        <v>2.10095621E-2</v>
      </c>
      <c r="N95">
        <v>4.3341988999999997E-2</v>
      </c>
      <c r="O95">
        <v>2.13170406E-2</v>
      </c>
      <c r="P95">
        <v>2.11525724E-2</v>
      </c>
      <c r="Q95">
        <v>2.3754435099999999E-2</v>
      </c>
      <c r="R95">
        <v>4.3803943400000003E-2</v>
      </c>
      <c r="S95" t="s">
        <v>161</v>
      </c>
      <c r="T95">
        <v>3.0794264500000001E-2</v>
      </c>
      <c r="U95">
        <v>2.4544020699999999E-2</v>
      </c>
      <c r="V95">
        <v>2.26432032E-2</v>
      </c>
      <c r="W95">
        <v>3.4060709500000001E-2</v>
      </c>
      <c r="X95">
        <v>4.0241782099999998E-2</v>
      </c>
      <c r="Y95">
        <v>4.4027890100000001E-2</v>
      </c>
      <c r="Z95">
        <v>4.31754419E-2</v>
      </c>
      <c r="AA95">
        <v>4.4547291000000003E-2</v>
      </c>
      <c r="AB95">
        <v>4.5082572699999997E-2</v>
      </c>
      <c r="AC95">
        <v>4.3654663599999997E-2</v>
      </c>
      <c r="AD95">
        <v>3.8657821000000002E-2</v>
      </c>
      <c r="AE95">
        <v>4.2877788100000001E-2</v>
      </c>
    </row>
    <row r="96" spans="1:31" x14ac:dyDescent="0.25">
      <c r="A96" s="7" t="s">
        <v>162</v>
      </c>
      <c r="B96">
        <v>5.1938361299999999E-2</v>
      </c>
      <c r="C96">
        <v>1.8412810000000002E-2</v>
      </c>
      <c r="D96">
        <v>6.5335641999999996E-3</v>
      </c>
      <c r="E96">
        <v>1.31786427E-2</v>
      </c>
      <c r="F96">
        <v>1.2718898500000001E-2</v>
      </c>
      <c r="G96">
        <v>1.5046606800000001E-2</v>
      </c>
      <c r="H96">
        <v>6.2463275300000003E-2</v>
      </c>
      <c r="I96">
        <v>2.2114811500000001E-2</v>
      </c>
      <c r="J96">
        <v>8.8599318999999996E-3</v>
      </c>
      <c r="K96">
        <v>7.7097609999999999E-3</v>
      </c>
      <c r="L96">
        <v>9.278728E-3</v>
      </c>
      <c r="M96">
        <v>1.17250905E-2</v>
      </c>
      <c r="N96">
        <v>6.1952573800000001E-2</v>
      </c>
      <c r="O96">
        <v>1.2515742E-2</v>
      </c>
      <c r="P96">
        <v>2.1842632099999999E-2</v>
      </c>
      <c r="Q96">
        <v>1.40773171E-2</v>
      </c>
      <c r="R96">
        <v>5.7861785999999997E-3</v>
      </c>
      <c r="S96" t="s">
        <v>161</v>
      </c>
      <c r="T96">
        <v>1.7160124499999999E-2</v>
      </c>
      <c r="U96">
        <v>7.9908530500000005E-2</v>
      </c>
      <c r="V96">
        <v>8.6823247899999997E-2</v>
      </c>
      <c r="W96">
        <v>7.8573242400000007E-2</v>
      </c>
      <c r="X96">
        <v>8.2886848299999996E-2</v>
      </c>
      <c r="Y96">
        <v>0.1064391732</v>
      </c>
      <c r="Z96">
        <v>4.6183563999999998E-3</v>
      </c>
      <c r="AA96">
        <v>6.0714970899999998E-2</v>
      </c>
      <c r="AB96">
        <v>6.3273955300000004E-2</v>
      </c>
      <c r="AC96">
        <v>7.4266601999999999E-3</v>
      </c>
      <c r="AD96">
        <v>7.7464793999999998E-3</v>
      </c>
      <c r="AE96">
        <v>4.82734857E-2</v>
      </c>
    </row>
    <row r="97" spans="1:36" x14ac:dyDescent="0.25">
      <c r="A97" s="7"/>
    </row>
    <row r="98" spans="1:36" x14ac:dyDescent="0.25">
      <c r="A98" s="7" t="s">
        <v>163</v>
      </c>
      <c r="B98" t="s">
        <v>164</v>
      </c>
      <c r="C98" s="2">
        <v>30</v>
      </c>
      <c r="D98" s="2"/>
      <c r="E98" s="2"/>
      <c r="F98" s="2"/>
      <c r="G98" s="2"/>
    </row>
    <row r="99" spans="1:36" x14ac:dyDescent="0.25">
      <c r="B99">
        <v>0</v>
      </c>
      <c r="C99" s="2">
        <v>8.3000000000000004E-2</v>
      </c>
      <c r="D99" s="2">
        <v>8.3000000000000004E-2</v>
      </c>
      <c r="E99" s="2">
        <v>8.3000000000000004E-2</v>
      </c>
      <c r="F99" s="2">
        <v>8.3000000000000004E-2</v>
      </c>
      <c r="G99" s="2">
        <v>8.3000000000000004E-2</v>
      </c>
      <c r="H99">
        <v>9.5000000000000001E-2</v>
      </c>
      <c r="I99">
        <v>8.3000000000000004E-2</v>
      </c>
      <c r="J99">
        <v>8.3000000000000004E-2</v>
      </c>
      <c r="K99">
        <v>0.11</v>
      </c>
      <c r="L99">
        <v>0.03</v>
      </c>
      <c r="M99">
        <v>0.03</v>
      </c>
      <c r="N99">
        <v>0.03</v>
      </c>
      <c r="O99">
        <v>0.03</v>
      </c>
      <c r="P99">
        <v>0.03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6" x14ac:dyDescent="0.25">
      <c r="C100" s="2"/>
      <c r="D100" s="2"/>
      <c r="E100" s="2"/>
      <c r="F100" s="2"/>
      <c r="G100" s="2"/>
    </row>
    <row r="101" spans="1:36" x14ac:dyDescent="0.25">
      <c r="B101" t="s">
        <v>165</v>
      </c>
      <c r="C101" s="2">
        <v>30</v>
      </c>
      <c r="D101" s="2"/>
      <c r="E101" s="2"/>
      <c r="F101" s="2"/>
      <c r="G101" s="2"/>
    </row>
    <row r="102" spans="1:36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6" x14ac:dyDescent="0.25">
      <c r="C103" s="2"/>
      <c r="D103" s="2"/>
      <c r="E103" s="2"/>
      <c r="F103" s="2"/>
      <c r="G103" s="2"/>
    </row>
    <row r="104" spans="1:36" x14ac:dyDescent="0.25">
      <c r="B104" t="s">
        <v>166</v>
      </c>
      <c r="C104" s="2">
        <v>30</v>
      </c>
      <c r="D104" s="2"/>
      <c r="E104" s="2"/>
      <c r="F104" s="2"/>
      <c r="G104" s="2"/>
    </row>
    <row r="105" spans="1:36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6" x14ac:dyDescent="0.25">
      <c r="C106" s="2"/>
      <c r="D106" s="2"/>
      <c r="E106" s="2"/>
      <c r="F106" s="2"/>
      <c r="G106" s="2"/>
    </row>
    <row r="107" spans="1:36" x14ac:dyDescent="0.25">
      <c r="B107" t="s">
        <v>167</v>
      </c>
      <c r="C107" s="2">
        <v>30</v>
      </c>
      <c r="D107" s="2"/>
      <c r="E107" s="2"/>
      <c r="F107" s="2"/>
      <c r="G107" s="2"/>
    </row>
    <row r="108" spans="1:36" x14ac:dyDescent="0.25">
      <c r="B108">
        <v>0</v>
      </c>
      <c r="C108" s="2">
        <v>8.3000000000000004E-2</v>
      </c>
      <c r="D108" s="2">
        <v>8.3000000000000004E-2</v>
      </c>
      <c r="E108" s="2">
        <v>8.3000000000000004E-2</v>
      </c>
      <c r="F108" s="2">
        <v>8.3000000000000004E-2</v>
      </c>
      <c r="G108" s="2">
        <v>8.3000000000000004E-2</v>
      </c>
      <c r="H108">
        <v>9.5000000000000001E-2</v>
      </c>
      <c r="I108">
        <v>8.3000000000000004E-2</v>
      </c>
      <c r="J108">
        <v>8.3000000000000004E-2</v>
      </c>
      <c r="K108">
        <v>0.11</v>
      </c>
      <c r="L108">
        <v>0.03</v>
      </c>
      <c r="M108">
        <v>0.03</v>
      </c>
      <c r="N108">
        <v>0.03</v>
      </c>
      <c r="O108">
        <v>0.03</v>
      </c>
      <c r="P108">
        <v>0.03</v>
      </c>
      <c r="Q108">
        <v>8.0000000000000002E-3</v>
      </c>
      <c r="R108">
        <v>8.0000000000000002E-3</v>
      </c>
      <c r="S108">
        <v>8.0000000000000002E-3</v>
      </c>
      <c r="T108">
        <v>8.0000000000000002E-3</v>
      </c>
      <c r="U108">
        <v>8.0000000000000002E-3</v>
      </c>
      <c r="V108">
        <v>8.0000000000000002E-3</v>
      </c>
      <c r="W108">
        <v>8.0000000000000002E-3</v>
      </c>
      <c r="X108">
        <v>8.0000000000000002E-3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6" x14ac:dyDescent="0.25">
      <c r="C109" s="2"/>
      <c r="D109" s="2"/>
      <c r="E109" s="2"/>
      <c r="F109" s="2"/>
      <c r="G109" s="2"/>
    </row>
    <row r="110" spans="1:36" x14ac:dyDescent="0.25">
      <c r="A110" s="7" t="s">
        <v>168</v>
      </c>
      <c r="B110" t="s">
        <v>167</v>
      </c>
      <c r="C110" s="2">
        <v>30</v>
      </c>
      <c r="D110" s="2"/>
      <c r="E110" s="2"/>
      <c r="F110" s="2"/>
      <c r="G110" s="2"/>
    </row>
    <row r="111" spans="1:36" x14ac:dyDescent="0.25">
      <c r="B111">
        <v>5.1938361299999999E-2</v>
      </c>
      <c r="C111">
        <v>1.8412810000000002E-2</v>
      </c>
      <c r="D111">
        <v>6.5335641999999996E-3</v>
      </c>
      <c r="E111">
        <v>1.31786427E-2</v>
      </c>
      <c r="F111">
        <v>1.2718898500000001E-2</v>
      </c>
      <c r="G111">
        <v>1.5046606800000001E-2</v>
      </c>
      <c r="H111">
        <v>6.2463275300000003E-2</v>
      </c>
      <c r="I111">
        <v>2.2114811500000001E-2</v>
      </c>
      <c r="J111">
        <v>8.8599318999999996E-3</v>
      </c>
      <c r="K111">
        <v>7.7097609999999999E-3</v>
      </c>
      <c r="L111">
        <v>9.278728E-3</v>
      </c>
      <c r="M111">
        <v>1.17250905E-2</v>
      </c>
      <c r="N111">
        <v>6.1952573800000001E-2</v>
      </c>
      <c r="O111">
        <v>1.2515742E-2</v>
      </c>
      <c r="P111">
        <v>2.1842632099999999E-2</v>
      </c>
      <c r="Q111">
        <v>1.40773171E-2</v>
      </c>
      <c r="R111">
        <v>5.7861785999999997E-3</v>
      </c>
      <c r="S111">
        <v>1.7160124499999999E-2</v>
      </c>
      <c r="T111">
        <v>1.7160124499999999E-2</v>
      </c>
      <c r="U111">
        <v>7.9908530500000005E-2</v>
      </c>
      <c r="V111">
        <v>8.6823247899999997E-2</v>
      </c>
      <c r="W111">
        <v>7.8573242400000007E-2</v>
      </c>
      <c r="X111">
        <v>8.2886848299999996E-2</v>
      </c>
      <c r="Y111">
        <v>0.1064391732</v>
      </c>
      <c r="Z111">
        <v>4.6183563999999998E-3</v>
      </c>
      <c r="AA111">
        <v>6.0714970899999998E-2</v>
      </c>
      <c r="AB111">
        <v>6.3273955300000004E-2</v>
      </c>
      <c r="AC111">
        <v>7.4266601999999999E-3</v>
      </c>
      <c r="AD111">
        <v>7.7464793999999998E-3</v>
      </c>
      <c r="AE111">
        <v>3.1113361199999901E-2</v>
      </c>
      <c r="AG111">
        <f t="shared" ref="AG111:AG120" si="7">SUM(B111:AE111)</f>
        <v>0.99999999999999978</v>
      </c>
      <c r="AI111">
        <f>AE111-AG111+1</f>
        <v>3.1113361200000078E-2</v>
      </c>
      <c r="AJ111">
        <v>3.1113361199999901E-2</v>
      </c>
    </row>
    <row r="112" spans="1:36" x14ac:dyDescent="0.25">
      <c r="AG112">
        <f t="shared" si="7"/>
        <v>0</v>
      </c>
      <c r="AI112">
        <f t="shared" ref="AI111:AI120" si="8">AE112-AG112+1</f>
        <v>1</v>
      </c>
    </row>
    <row r="113" spans="2:36" x14ac:dyDescent="0.25">
      <c r="B113" t="s">
        <v>166</v>
      </c>
      <c r="C113" s="2">
        <v>30</v>
      </c>
      <c r="AG113">
        <f t="shared" si="7"/>
        <v>30</v>
      </c>
      <c r="AI113">
        <f t="shared" si="8"/>
        <v>-29</v>
      </c>
    </row>
    <row r="114" spans="2:36" x14ac:dyDescent="0.25">
      <c r="B114">
        <v>5.1938361299999999E-2</v>
      </c>
      <c r="C114">
        <v>1.8412810000000002E-2</v>
      </c>
      <c r="D114">
        <v>6.5335641999999996E-3</v>
      </c>
      <c r="E114">
        <v>1.31786427E-2</v>
      </c>
      <c r="F114">
        <v>1.2718898500000001E-2</v>
      </c>
      <c r="G114">
        <v>1.5046606800000001E-2</v>
      </c>
      <c r="H114">
        <v>6.2463275300000003E-2</v>
      </c>
      <c r="I114">
        <v>2.2114811500000001E-2</v>
      </c>
      <c r="J114">
        <v>8.8599318999999996E-3</v>
      </c>
      <c r="K114">
        <v>7.7097609999999999E-3</v>
      </c>
      <c r="L114">
        <v>9.278728E-3</v>
      </c>
      <c r="M114">
        <v>1.17250905E-2</v>
      </c>
      <c r="N114">
        <v>6.1952573800000001E-2</v>
      </c>
      <c r="O114">
        <v>1.2515742E-2</v>
      </c>
      <c r="P114">
        <v>2.1842632099999999E-2</v>
      </c>
      <c r="Q114">
        <v>1.40773171E-2</v>
      </c>
      <c r="R114">
        <v>5.7861785999999997E-3</v>
      </c>
      <c r="S114">
        <v>1.7160124499999999E-2</v>
      </c>
      <c r="T114">
        <v>1.7160124499999999E-2</v>
      </c>
      <c r="U114">
        <v>7.9908530500000005E-2</v>
      </c>
      <c r="V114">
        <v>8.6823247899999997E-2</v>
      </c>
      <c r="W114">
        <v>7.8573242400000007E-2</v>
      </c>
      <c r="X114">
        <v>8.2886848299999996E-2</v>
      </c>
      <c r="Y114">
        <v>0.1064391732</v>
      </c>
      <c r="Z114">
        <v>4.6183563999999998E-3</v>
      </c>
      <c r="AA114">
        <v>6.0714970899999998E-2</v>
      </c>
      <c r="AB114">
        <v>6.3273955300000004E-2</v>
      </c>
      <c r="AC114">
        <v>7.4266601999999999E-3</v>
      </c>
      <c r="AD114">
        <v>7.7464793999999998E-3</v>
      </c>
      <c r="AE114">
        <v>3.1113361199999901E-2</v>
      </c>
      <c r="AG114">
        <f t="shared" si="7"/>
        <v>0.99999999999999978</v>
      </c>
      <c r="AI114">
        <f t="shared" si="8"/>
        <v>3.1113361200000078E-2</v>
      </c>
    </row>
    <row r="115" spans="2:36" x14ac:dyDescent="0.25">
      <c r="AG115">
        <f t="shared" si="7"/>
        <v>0</v>
      </c>
      <c r="AI115">
        <f t="shared" si="8"/>
        <v>1</v>
      </c>
    </row>
    <row r="116" spans="2:36" x14ac:dyDescent="0.25">
      <c r="B116" t="s">
        <v>165</v>
      </c>
      <c r="C116" s="2">
        <v>30</v>
      </c>
      <c r="AG116">
        <f t="shared" si="7"/>
        <v>30</v>
      </c>
      <c r="AI116">
        <f t="shared" si="8"/>
        <v>-29</v>
      </c>
    </row>
    <row r="117" spans="2:36" x14ac:dyDescent="0.25">
      <c r="B117">
        <v>3.7325575100000001E-2</v>
      </c>
      <c r="C117">
        <v>4.1904356199999999E-2</v>
      </c>
      <c r="D117">
        <v>3.6847301499999999E-2</v>
      </c>
      <c r="E117">
        <v>2.28798557E-2</v>
      </c>
      <c r="F117">
        <v>3.07420495E-2</v>
      </c>
      <c r="G117">
        <v>4.28273817E-2</v>
      </c>
      <c r="H117">
        <v>3.66235091E-2</v>
      </c>
      <c r="I117">
        <v>2.95364766E-2</v>
      </c>
      <c r="J117">
        <v>2.3737389800000001E-2</v>
      </c>
      <c r="K117">
        <v>3.3681151399999998E-2</v>
      </c>
      <c r="L117">
        <v>3.5207962099999997E-2</v>
      </c>
      <c r="M117">
        <v>2.10095621E-2</v>
      </c>
      <c r="N117">
        <v>4.3341988999999997E-2</v>
      </c>
      <c r="O117">
        <v>2.13170406E-2</v>
      </c>
      <c r="P117">
        <v>2.11525724E-2</v>
      </c>
      <c r="Q117">
        <v>2.3754435099999999E-2</v>
      </c>
      <c r="R117">
        <v>4.3803943400000003E-2</v>
      </c>
      <c r="S117">
        <v>3.0794264500000001E-2</v>
      </c>
      <c r="T117">
        <v>3.0794264500000001E-2</v>
      </c>
      <c r="U117">
        <v>2.4544020699999999E-2</v>
      </c>
      <c r="V117">
        <v>2.26432032E-2</v>
      </c>
      <c r="W117">
        <v>3.4060709500000001E-2</v>
      </c>
      <c r="X117">
        <v>4.0241782099999998E-2</v>
      </c>
      <c r="Y117">
        <v>4.4027890100000001E-2</v>
      </c>
      <c r="Z117">
        <v>4.31754419E-2</v>
      </c>
      <c r="AA117">
        <v>4.4547291000000003E-2</v>
      </c>
      <c r="AB117">
        <v>4.5082572699999997E-2</v>
      </c>
      <c r="AC117">
        <v>4.3654663599999997E-2</v>
      </c>
      <c r="AD117">
        <v>3.8657821000000002E-2</v>
      </c>
      <c r="AE117">
        <v>1.20835238999999E-2</v>
      </c>
      <c r="AG117">
        <f t="shared" si="7"/>
        <v>0.99999999999999989</v>
      </c>
      <c r="AI117">
        <f t="shared" si="8"/>
        <v>1.2083523900000004E-2</v>
      </c>
      <c r="AJ117">
        <v>1.20835238999999E-2</v>
      </c>
    </row>
    <row r="118" spans="2:36" x14ac:dyDescent="0.25">
      <c r="AG118">
        <f t="shared" si="7"/>
        <v>0</v>
      </c>
      <c r="AI118">
        <f t="shared" si="8"/>
        <v>1</v>
      </c>
    </row>
    <row r="119" spans="2:36" x14ac:dyDescent="0.25">
      <c r="B119" t="s">
        <v>164</v>
      </c>
      <c r="C119" s="2">
        <v>30</v>
      </c>
      <c r="AG119">
        <f t="shared" si="7"/>
        <v>30</v>
      </c>
      <c r="AI119">
        <f t="shared" si="8"/>
        <v>-29</v>
      </c>
    </row>
    <row r="120" spans="2:36" x14ac:dyDescent="0.25">
      <c r="B120">
        <v>3.7325575100000001E-2</v>
      </c>
      <c r="C120">
        <v>4.1904356199999999E-2</v>
      </c>
      <c r="D120">
        <v>3.6847301499999999E-2</v>
      </c>
      <c r="E120">
        <v>2.28798557E-2</v>
      </c>
      <c r="F120">
        <v>3.07420495E-2</v>
      </c>
      <c r="G120">
        <v>4.28273817E-2</v>
      </c>
      <c r="H120">
        <v>3.66235091E-2</v>
      </c>
      <c r="I120">
        <v>2.95364766E-2</v>
      </c>
      <c r="J120">
        <v>2.3737389800000001E-2</v>
      </c>
      <c r="K120">
        <v>3.3681151399999998E-2</v>
      </c>
      <c r="L120">
        <v>3.5207962099999997E-2</v>
      </c>
      <c r="M120">
        <v>2.10095621E-2</v>
      </c>
      <c r="N120">
        <v>4.3341988999999997E-2</v>
      </c>
      <c r="O120">
        <v>2.13170406E-2</v>
      </c>
      <c r="P120">
        <v>2.11525724E-2</v>
      </c>
      <c r="Q120">
        <v>2.3754435099999999E-2</v>
      </c>
      <c r="R120">
        <v>4.3803943400000003E-2</v>
      </c>
      <c r="S120">
        <v>3.0794264500000001E-2</v>
      </c>
      <c r="T120">
        <v>3.0794264500000001E-2</v>
      </c>
      <c r="U120">
        <v>2.4544020699999999E-2</v>
      </c>
      <c r="V120">
        <v>2.26432032E-2</v>
      </c>
      <c r="W120">
        <v>3.4060709500000001E-2</v>
      </c>
      <c r="X120">
        <v>4.0241782099999998E-2</v>
      </c>
      <c r="Y120">
        <v>4.4027890100000001E-2</v>
      </c>
      <c r="Z120">
        <v>4.31754419E-2</v>
      </c>
      <c r="AA120">
        <v>4.4547291000000003E-2</v>
      </c>
      <c r="AB120">
        <v>4.5082572699999997E-2</v>
      </c>
      <c r="AC120">
        <v>4.3654663599999997E-2</v>
      </c>
      <c r="AD120">
        <v>3.8657821000000002E-2</v>
      </c>
      <c r="AE120">
        <v>1.20835238999999E-2</v>
      </c>
      <c r="AG120">
        <f t="shared" si="7"/>
        <v>0.99999999999999989</v>
      </c>
      <c r="AI120">
        <f t="shared" si="8"/>
        <v>1.2083523900000004E-2</v>
      </c>
    </row>
    <row r="122" spans="2:36" x14ac:dyDescent="0.25">
      <c r="B122" t="str">
        <f>"  "&amp;B120&amp;", "&amp;C120&amp;", "&amp;D120&amp;", "&amp;E120&amp;", "&amp;F120&amp;", "&amp;G120&amp;", "&amp;H120&amp;", "&amp;I120&amp;", "&amp;J120&amp;", "&amp;K120&amp;", "&amp;L120&amp;", "&amp;M120&amp;", "&amp;N120&amp;", "&amp;O120&amp;", "&amp;P120&amp;", "&amp;Q120&amp;", "&amp;R120&amp;", "&amp;S120&amp;", "&amp;T120&amp;", "&amp;U120&amp;", "&amp;V120&amp;", "&amp;W120&amp;", "&amp;X120&amp;", "&amp;Y120&amp;", "&amp;Z120&amp;", "&amp;AA120&amp;", "&amp;AB120&amp;", "&amp;AC120&amp;", "&amp;AD120&amp;", "&amp;AE120&amp;", "&amp;S120&amp;" ;"</f>
        <v xml:space="preserve">  0.0373255751, 0.0419043562, 0.0368473015, 0.0228798557, 0.0307420495, 0.0428273817, 0.0366235091, 0.0295364766, 0.0237373898, 0.0336811514, 0.0352079621, 0.0210095621, 0.043341989, 0.0213170406, 0.0211525724, 0.0237544351, 0.0438039434, 0.0307942645, 0.0307942645, 0.0245440207, 0.0226432032, 0.0340607095, 0.0402417821, 0.0440278901, 0.0431754419, 0.044547291, 0.0450825727, 0.0436546636, 0.038657821, 0.0120835238999999, 0.0307942645 ;</v>
      </c>
    </row>
    <row r="124" spans="2:36" x14ac:dyDescent="0.25">
      <c r="B124">
        <v>0</v>
      </c>
      <c r="C124">
        <v>7.0999999999999994E-2</v>
      </c>
      <c r="D124">
        <v>7.1999999999999995E-2</v>
      </c>
      <c r="E124">
        <v>7.1999999999999995E-2</v>
      </c>
      <c r="F124">
        <v>7.1999999999999995E-2</v>
      </c>
      <c r="G124">
        <v>7.1999999999999995E-2</v>
      </c>
      <c r="H124">
        <v>8.3000000000000004E-2</v>
      </c>
      <c r="I124">
        <v>7.1999999999999995E-2</v>
      </c>
      <c r="J124">
        <v>7.1999999999999995E-2</v>
      </c>
      <c r="K124">
        <v>0.1</v>
      </c>
      <c r="L124">
        <v>0.05</v>
      </c>
      <c r="M124">
        <v>0.05</v>
      </c>
      <c r="N124">
        <v>0.05</v>
      </c>
      <c r="O124">
        <v>0.05</v>
      </c>
      <c r="P124">
        <v>0.05</v>
      </c>
      <c r="Q124">
        <v>8.0000000000000002E-3</v>
      </c>
      <c r="R124">
        <v>8.0000000000000002E-3</v>
      </c>
      <c r="S124">
        <v>8.0000000000000002E-3</v>
      </c>
      <c r="T124">
        <v>8.0000000000000002E-3</v>
      </c>
      <c r="U124">
        <v>8.0000000000000002E-3</v>
      </c>
      <c r="V124">
        <v>8.0000000000000002E-3</v>
      </c>
      <c r="W124">
        <v>8.0000000000000002E-3</v>
      </c>
      <c r="X124">
        <v>8.0000000000000002E-3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G124">
        <f>SUM(B124:AE124)</f>
        <v>1.0000000000000002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4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25033702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0.02</v>
      </c>
      <c r="C4" s="9">
        <f t="shared" si="0"/>
        <v>500674.04000000004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500674.04000000004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1251685.1000000001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1251685.1000000001</v>
      </c>
      <c r="R5" s="7" t="s">
        <v>155</v>
      </c>
    </row>
    <row r="6" spans="1:22" ht="15.75" thickBot="1" x14ac:dyDescent="0.3">
      <c r="A6">
        <v>3</v>
      </c>
      <c r="B6" s="27">
        <v>7.0000000000000007E-2</v>
      </c>
      <c r="C6" s="9">
        <f t="shared" si="0"/>
        <v>1752359.1400000001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1752359.1400000001</v>
      </c>
    </row>
    <row r="7" spans="1:22" ht="15.75" thickBot="1" x14ac:dyDescent="0.3">
      <c r="A7">
        <v>4</v>
      </c>
      <c r="B7" s="27">
        <v>7.0000000000000007E-2</v>
      </c>
      <c r="C7" s="9">
        <f t="shared" si="0"/>
        <v>1752359.1400000001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1752359.1400000001</v>
      </c>
    </row>
    <row r="8" spans="1:22" ht="15.75" thickBot="1" x14ac:dyDescent="0.3">
      <c r="A8">
        <v>5</v>
      </c>
      <c r="B8" s="27">
        <v>0.08</v>
      </c>
      <c r="C8" s="9">
        <f t="shared" si="0"/>
        <v>2002696.1600000001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2002696.1600000001</v>
      </c>
    </row>
    <row r="9" spans="1:22" ht="15.75" thickBot="1" x14ac:dyDescent="0.3">
      <c r="A9">
        <v>6</v>
      </c>
      <c r="B9" s="27">
        <v>0.1</v>
      </c>
      <c r="C9" s="9">
        <f t="shared" si="0"/>
        <v>2503370.2000000002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2503370.2000000002</v>
      </c>
    </row>
    <row r="10" spans="1:22" ht="15.75" thickBot="1" x14ac:dyDescent="0.3">
      <c r="A10">
        <v>7</v>
      </c>
      <c r="B10" s="27">
        <v>0.05</v>
      </c>
      <c r="C10" s="9">
        <f t="shared" si="0"/>
        <v>1251685.1000000001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1251685.1000000001</v>
      </c>
    </row>
    <row r="11" spans="1:22" ht="15.75" thickBot="1" x14ac:dyDescent="0.3">
      <c r="A11" s="1">
        <v>8</v>
      </c>
      <c r="B11" s="27">
        <v>0.03</v>
      </c>
      <c r="C11" s="9">
        <f t="shared" si="0"/>
        <v>751011.05999999994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751011.05999999994</v>
      </c>
    </row>
    <row r="12" spans="1:22" ht="15.75" thickBot="1" x14ac:dyDescent="0.3">
      <c r="A12">
        <v>9</v>
      </c>
      <c r="B12" s="27">
        <v>0.06</v>
      </c>
      <c r="C12" s="9">
        <f t="shared" si="0"/>
        <v>1502022.1199999999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1502022.1199999999</v>
      </c>
    </row>
    <row r="13" spans="1:22" ht="15.75" thickBot="1" x14ac:dyDescent="0.3">
      <c r="A13" s="1">
        <v>10</v>
      </c>
      <c r="B13" s="27">
        <v>0.06</v>
      </c>
      <c r="C13" s="9">
        <f t="shared" si="0"/>
        <v>1502022.1199999999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1502022.1199999999</v>
      </c>
    </row>
    <row r="14" spans="1:22" ht="15.75" thickBot="1" x14ac:dyDescent="0.3">
      <c r="A14" s="1">
        <v>11</v>
      </c>
      <c r="B14" s="27">
        <v>7.0000000000000007E-2</v>
      </c>
      <c r="C14" s="9">
        <f t="shared" si="0"/>
        <v>1752359.1400000001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1752359.1400000001</v>
      </c>
    </row>
    <row r="15" spans="1:22" ht="15.75" thickBot="1" x14ac:dyDescent="0.3">
      <c r="A15" s="1">
        <v>12</v>
      </c>
      <c r="B15" s="27">
        <v>0.05</v>
      </c>
      <c r="C15" s="9">
        <f t="shared" si="0"/>
        <v>1251685.1000000001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1251685.1000000001</v>
      </c>
    </row>
    <row r="16" spans="1:22" ht="15.75" thickBot="1" x14ac:dyDescent="0.3">
      <c r="A16" s="1">
        <v>13</v>
      </c>
      <c r="B16" s="27">
        <v>0.02</v>
      </c>
      <c r="C16" s="9">
        <f t="shared" si="0"/>
        <v>500674.04000000004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500674.04000000004</v>
      </c>
    </row>
    <row r="17" spans="1:21" ht="15.75" thickBot="1" x14ac:dyDescent="0.3">
      <c r="A17">
        <v>14</v>
      </c>
      <c r="B17" s="27">
        <v>0.04</v>
      </c>
      <c r="C17" s="9">
        <f t="shared" si="0"/>
        <v>1001348.0800000001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1001348.0800000001</v>
      </c>
    </row>
    <row r="18" spans="1:21" ht="15.75" thickBot="1" x14ac:dyDescent="0.3">
      <c r="A18">
        <v>15</v>
      </c>
      <c r="B18" s="27">
        <v>0.02</v>
      </c>
      <c r="C18" s="9">
        <f t="shared" si="0"/>
        <v>500674.04000000004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500674.04000000004</v>
      </c>
    </row>
    <row r="19" spans="1:21" ht="15.75" thickBot="1" x14ac:dyDescent="0.3">
      <c r="A19" s="1">
        <v>16</v>
      </c>
      <c r="B19" s="27">
        <v>0.06</v>
      </c>
      <c r="C19" s="9">
        <f t="shared" si="0"/>
        <v>1502022.1199999999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1502022.1199999999</v>
      </c>
    </row>
    <row r="20" spans="1:21" ht="15.75" thickBot="1" x14ac:dyDescent="0.3">
      <c r="A20" s="1">
        <v>17</v>
      </c>
      <c r="B20" s="27">
        <v>0.02</v>
      </c>
      <c r="C20" s="9">
        <f t="shared" si="0"/>
        <v>500674.04000000004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500674.04000000004</v>
      </c>
    </row>
    <row r="21" spans="1:21" ht="15.75" thickBot="1" x14ac:dyDescent="0.3">
      <c r="A21" s="1">
        <v>18</v>
      </c>
      <c r="B21" s="27">
        <v>0.02</v>
      </c>
      <c r="C21" s="9">
        <f t="shared" si="0"/>
        <v>500674.04000000004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500674.04000000004</v>
      </c>
    </row>
    <row r="22" spans="1:21" ht="15.75" thickBot="1" x14ac:dyDescent="0.3">
      <c r="A22" s="1">
        <v>19</v>
      </c>
      <c r="B22" s="27">
        <v>0.04</v>
      </c>
      <c r="C22" s="9">
        <f t="shared" si="0"/>
        <v>1001348.0800000001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1001348.0800000001</v>
      </c>
    </row>
    <row r="23" spans="1:21" ht="15.75" thickBot="1" x14ac:dyDescent="0.3">
      <c r="A23" s="1">
        <v>20</v>
      </c>
      <c r="B23" s="27">
        <v>0.04</v>
      </c>
      <c r="C23" s="9">
        <f t="shared" si="0"/>
        <v>1001348.0800000001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1001348.0800000001</v>
      </c>
    </row>
    <row r="24" spans="1:21" ht="15.75" thickBot="1" x14ac:dyDescent="0.3">
      <c r="A24" s="1">
        <v>21</v>
      </c>
      <c r="B24" s="27">
        <v>0.02</v>
      </c>
      <c r="C24" s="9">
        <f t="shared" si="0"/>
        <v>500674.04000000004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500674.04000000004</v>
      </c>
    </row>
    <row r="25" spans="1:21" ht="15.75" thickBot="1" x14ac:dyDescent="0.3">
      <c r="A25" s="1">
        <v>22</v>
      </c>
      <c r="B25" s="27">
        <v>0.01</v>
      </c>
      <c r="C25" s="9">
        <f t="shared" si="0"/>
        <v>250337.02000000002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250337.02000000002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1.0000000000000004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500674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500674, _, _, _, _,</v>
      </c>
      <c r="J35" t="str">
        <f t="shared" ref="J35:J62" si="5">"  "&amp;ROUND(C35*0.637628,0)&amp;", "&amp;D35&amp;", "&amp;E35&amp;", "&amp;F35&amp;", "&amp;G35&amp;","</f>
        <v xml:space="preserve">  319244, _, _, _, _,</v>
      </c>
      <c r="K35" t="str">
        <f t="shared" ref="K35:K62" si="6">"  "&amp;ROUND(C35*0.637628^2,0)&amp;", "&amp;D35&amp;", "&amp;E35&amp;", "&amp;F35&amp;", "&amp;G35&amp;","</f>
        <v xml:space="preserve">  203559, _, _, _, _,</v>
      </c>
      <c r="L35" t="str">
        <f t="shared" ref="L35:L62" si="7">"  "&amp;ROUND(C35*0.637628^3,0)&amp;", "&amp;D35&amp;", "&amp;E35&amp;", "&amp;F35&amp;", "&amp;G35&amp;","</f>
        <v xml:space="preserve">  129795, _, _, _, _,</v>
      </c>
      <c r="M35" t="str">
        <f t="shared" ref="M35:M62" si="8">"  "&amp;ROUND(C35*0.637628^4,0)&amp;", "&amp;D35&amp;", "&amp;E35&amp;", "&amp;F35&amp;", "&amp;G35&amp;","</f>
        <v xml:space="preserve">  82761, _, _, _, _,</v>
      </c>
      <c r="N35" t="str">
        <f t="shared" ref="N35:N62" si="9">"  "&amp;ROUND(C35*0.637628^5,0)&amp;", "&amp;D35&amp;", "&amp;E35&amp;", "&amp;F35&amp;", "&amp;G35&amp;","</f>
        <v xml:space="preserve">  52771, _, _, _, _,</v>
      </c>
      <c r="O35" t="str">
        <f t="shared" ref="O35:O62" si="10">"  "&amp;ROUND(C35*0.637628^6,0)&amp;", "&amp;D35&amp;", "&amp;E35&amp;", "&amp;F35&amp;", "&amp;G35&amp;","</f>
        <v xml:space="preserve">  33648, _, _, _, _,</v>
      </c>
      <c r="P35" t="str">
        <f t="shared" ref="P35:P62" si="11">"  "&amp;ROUND(C35*0.637628^7,0)&amp;", "&amp;D35&amp;", "&amp;E35&amp;", "&amp;F35&amp;", "&amp;G35&amp;","</f>
        <v xml:space="preserve">  21455, _, _, _, _,</v>
      </c>
      <c r="Q35" t="str">
        <f t="shared" ref="Q35:Q62" si="12">"  "&amp;ROUND(C35*0.637628^8,0)&amp;", "&amp;D35&amp;", "&amp;E35&amp;", "&amp;F35&amp;", "&amp;G35&amp;","</f>
        <v xml:space="preserve">  13680, _, _, _, _,</v>
      </c>
      <c r="R35" t="str">
        <f t="shared" ref="R35:R62" si="13">"  "&amp;ROUND(C35*0.637628^9,0)&amp;", "&amp;D35&amp;", "&amp;E35&amp;", "&amp;F35&amp;", "&amp;G35&amp;","</f>
        <v xml:space="preserve">  8723, _, _, _, _,</v>
      </c>
    </row>
    <row r="36" spans="1:18" x14ac:dyDescent="0.25">
      <c r="C36" s="15">
        <f t="shared" si="4"/>
        <v>1251685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1251685, _, _, _, _,</v>
      </c>
      <c r="J36" t="str">
        <f t="shared" si="5"/>
        <v xml:space="preserve">  798109, _, _, _, _,</v>
      </c>
      <c r="K36" t="str">
        <f t="shared" si="6"/>
        <v xml:space="preserve">  508897, _, _, _, _,</v>
      </c>
      <c r="L36" t="str">
        <f t="shared" si="7"/>
        <v xml:space="preserve">  324487, _, _, _, _,</v>
      </c>
      <c r="M36" t="str">
        <f t="shared" si="8"/>
        <v xml:space="preserve">  206902, _, _, _, _,</v>
      </c>
      <c r="N36" t="str">
        <f t="shared" si="9"/>
        <v xml:space="preserve">  131926, _, _, _, _,</v>
      </c>
      <c r="O36" t="str">
        <f t="shared" si="10"/>
        <v xml:space="preserve">  84120, _, _, _, _,</v>
      </c>
      <c r="P36" t="str">
        <f t="shared" si="11"/>
        <v xml:space="preserve">  53637, _, _, _, _,</v>
      </c>
      <c r="Q36" t="str">
        <f t="shared" si="12"/>
        <v xml:space="preserve">  34201, _, _, _, _,</v>
      </c>
      <c r="R36" t="str">
        <f t="shared" si="13"/>
        <v xml:space="preserve">  21807, _, _, _, _,</v>
      </c>
    </row>
    <row r="37" spans="1:18" x14ac:dyDescent="0.25">
      <c r="C37" s="15">
        <f t="shared" si="4"/>
        <v>1752359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1752359, _, _, _, _,</v>
      </c>
      <c r="J37" t="str">
        <f t="shared" si="5"/>
        <v xml:space="preserve">  1117353, _, _, _, _,</v>
      </c>
      <c r="K37" t="str">
        <f t="shared" si="6"/>
        <v xml:space="preserve">  712456, _, _, _, _,</v>
      </c>
      <c r="L37" t="str">
        <f t="shared" si="7"/>
        <v xml:space="preserve">  454282, _, _, _, _,</v>
      </c>
      <c r="M37" t="str">
        <f t="shared" si="8"/>
        <v xml:space="preserve">  289663, _, _, _, _,</v>
      </c>
      <c r="N37" t="str">
        <f t="shared" si="9"/>
        <v xml:space="preserve">  184697, _, _, _, _,</v>
      </c>
      <c r="O37" t="str">
        <f t="shared" si="10"/>
        <v xml:space="preserve">  117768, _, _, _, _,</v>
      </c>
      <c r="P37" t="str">
        <f t="shared" si="11"/>
        <v xml:space="preserve">  75092, _, _, _, _,</v>
      </c>
      <c r="Q37" t="str">
        <f t="shared" si="12"/>
        <v xml:space="preserve">  47881, _, _, _, _,</v>
      </c>
      <c r="R37" t="str">
        <f t="shared" si="13"/>
        <v xml:space="preserve">  30530, _, _, _, _,</v>
      </c>
    </row>
    <row r="38" spans="1:18" x14ac:dyDescent="0.25">
      <c r="C38" s="15">
        <f t="shared" si="4"/>
        <v>1752359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1752359, _, _, _, _,</v>
      </c>
      <c r="J38" t="str">
        <f t="shared" si="5"/>
        <v xml:space="preserve">  1117353, _, _, _, _,</v>
      </c>
      <c r="K38" t="str">
        <f t="shared" si="6"/>
        <v xml:space="preserve">  712456, _, _, _, _,</v>
      </c>
      <c r="L38" t="str">
        <f t="shared" si="7"/>
        <v xml:space="preserve">  454282, _, _, _, _,</v>
      </c>
      <c r="M38" t="str">
        <f t="shared" si="8"/>
        <v xml:space="preserve">  289663, _, _, _, _,</v>
      </c>
      <c r="N38" t="str">
        <f t="shared" si="9"/>
        <v xml:space="preserve">  184697, _, _, _, _,</v>
      </c>
      <c r="O38" t="str">
        <f t="shared" si="10"/>
        <v xml:space="preserve">  117768, _, _, _, _,</v>
      </c>
      <c r="P38" t="str">
        <f t="shared" si="11"/>
        <v xml:space="preserve">  75092, _, _, _, _,</v>
      </c>
      <c r="Q38" t="str">
        <f t="shared" si="12"/>
        <v xml:space="preserve">  47881, _, _, _, _,</v>
      </c>
      <c r="R38" t="str">
        <f t="shared" si="13"/>
        <v xml:space="preserve">  30530, _, _, _, _,</v>
      </c>
    </row>
    <row r="39" spans="1:18" x14ac:dyDescent="0.25">
      <c r="C39" s="15">
        <f t="shared" si="4"/>
        <v>2002696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2002696, _, _, _, _,</v>
      </c>
      <c r="J39" t="str">
        <f t="shared" si="5"/>
        <v xml:space="preserve">  1276975, _, _, _, _,</v>
      </c>
      <c r="K39" t="str">
        <f t="shared" si="6"/>
        <v xml:space="preserve">  814235, _, _, _, _,</v>
      </c>
      <c r="L39" t="str">
        <f t="shared" si="7"/>
        <v xml:space="preserve">  519179, _, _, _, _,</v>
      </c>
      <c r="M39" t="str">
        <f t="shared" si="8"/>
        <v xml:space="preserve">  331043, _, _, _, _,</v>
      </c>
      <c r="N39" t="str">
        <f t="shared" si="9"/>
        <v xml:space="preserve">  211082, _, _, _, _,</v>
      </c>
      <c r="O39" t="str">
        <f t="shared" si="10"/>
        <v xml:space="preserve">  134592, _, _, _, _,</v>
      </c>
      <c r="P39" t="str">
        <f t="shared" si="11"/>
        <v xml:space="preserve">  85820, _, _, _, _,</v>
      </c>
      <c r="Q39" t="str">
        <f t="shared" si="12"/>
        <v xml:space="preserve">  54721, _, _, _, _,</v>
      </c>
      <c r="R39" t="str">
        <f t="shared" si="13"/>
        <v xml:space="preserve">  34892, _, _, _, _,</v>
      </c>
    </row>
    <row r="40" spans="1:18" x14ac:dyDescent="0.25">
      <c r="C40" s="15">
        <f t="shared" si="4"/>
        <v>2503370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2503370, _, _, _, _,</v>
      </c>
      <c r="J40" t="str">
        <f t="shared" si="5"/>
        <v xml:space="preserve">  1596219, _, _, _, _,</v>
      </c>
      <c r="K40" t="str">
        <f t="shared" si="6"/>
        <v xml:space="preserve">  1017794, _, _, _, _,</v>
      </c>
      <c r="L40" t="str">
        <f t="shared" si="7"/>
        <v xml:space="preserve">  648974, _, _, _, _,</v>
      </c>
      <c r="M40" t="str">
        <f t="shared" si="8"/>
        <v xml:space="preserve">  413804, _, _, _, _,</v>
      </c>
      <c r="N40" t="str">
        <f t="shared" si="9"/>
        <v xml:space="preserve">  263853, _, _, _, _,</v>
      </c>
      <c r="O40" t="str">
        <f t="shared" si="10"/>
        <v xml:space="preserve">  168240, _, _, _, _,</v>
      </c>
      <c r="P40" t="str">
        <f t="shared" si="11"/>
        <v xml:space="preserve">  107275, _, _, _, _,</v>
      </c>
      <c r="Q40" t="str">
        <f t="shared" si="12"/>
        <v xml:space="preserve">  68401, _, _, _, _,</v>
      </c>
      <c r="R40" t="str">
        <f t="shared" si="13"/>
        <v xml:space="preserve">  43615, _, _, _, _,</v>
      </c>
    </row>
    <row r="41" spans="1:18" x14ac:dyDescent="0.25">
      <c r="C41" s="15">
        <f t="shared" si="4"/>
        <v>1251685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1251685, _, _, _, _,</v>
      </c>
      <c r="J41" t="str">
        <f t="shared" si="5"/>
        <v xml:space="preserve">  798109, _, _, _, _,</v>
      </c>
      <c r="K41" t="str">
        <f t="shared" si="6"/>
        <v xml:space="preserve">  508897, _, _, _, _,</v>
      </c>
      <c r="L41" t="str">
        <f t="shared" si="7"/>
        <v xml:space="preserve">  324487, _, _, _, _,</v>
      </c>
      <c r="M41" t="str">
        <f t="shared" si="8"/>
        <v xml:space="preserve">  206902, _, _, _, _,</v>
      </c>
      <c r="N41" t="str">
        <f t="shared" si="9"/>
        <v xml:space="preserve">  131926, _, _, _, _,</v>
      </c>
      <c r="O41" t="str">
        <f t="shared" si="10"/>
        <v xml:space="preserve">  84120, _, _, _, _,</v>
      </c>
      <c r="P41" t="str">
        <f t="shared" si="11"/>
        <v xml:space="preserve">  53637, _, _, _, _,</v>
      </c>
      <c r="Q41" t="str">
        <f t="shared" si="12"/>
        <v xml:space="preserve">  34201, _, _, _, _,</v>
      </c>
      <c r="R41" t="str">
        <f t="shared" si="13"/>
        <v xml:space="preserve">  21807, _, _, _, _,</v>
      </c>
    </row>
    <row r="42" spans="1:18" x14ac:dyDescent="0.25">
      <c r="C42" s="15">
        <f t="shared" si="4"/>
        <v>751011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751011, _, _, _, _,</v>
      </c>
      <c r="J42" t="str">
        <f t="shared" si="5"/>
        <v xml:space="preserve">  478866, _, _, _, _,</v>
      </c>
      <c r="K42" t="str">
        <f t="shared" si="6"/>
        <v xml:space="preserve">  305338, _, _, _, _,</v>
      </c>
      <c r="L42" t="str">
        <f t="shared" si="7"/>
        <v xml:space="preserve">  194692, _, _, _, _,</v>
      </c>
      <c r="M42" t="str">
        <f t="shared" si="8"/>
        <v xml:space="preserve">  124141, _, _, _, _,</v>
      </c>
      <c r="N42" t="str">
        <f t="shared" si="9"/>
        <v xml:space="preserve">  79156, _, _, _, _,</v>
      </c>
      <c r="O42" t="str">
        <f t="shared" si="10"/>
        <v xml:space="preserve">  50472, _, _, _, _,</v>
      </c>
      <c r="P42" t="str">
        <f t="shared" si="11"/>
        <v xml:space="preserve">  32182, _, _, _, _,</v>
      </c>
      <c r="Q42" t="str">
        <f t="shared" si="12"/>
        <v xml:space="preserve">  20520, _, _, _, _,</v>
      </c>
      <c r="R42" t="str">
        <f t="shared" si="13"/>
        <v xml:space="preserve">  13084, _, _, _, _,</v>
      </c>
    </row>
    <row r="43" spans="1:18" x14ac:dyDescent="0.25">
      <c r="C43" s="15">
        <f t="shared" si="4"/>
        <v>1502022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1502022, _, _, _, _,</v>
      </c>
      <c r="J43" t="str">
        <f t="shared" si="5"/>
        <v xml:space="preserve">  957731, _, _, _, _,</v>
      </c>
      <c r="K43" t="str">
        <f t="shared" si="6"/>
        <v xml:space="preserve">  610676, _, _, _, _,</v>
      </c>
      <c r="L43" t="str">
        <f t="shared" si="7"/>
        <v xml:space="preserve">  389384, _, _, _, _,</v>
      </c>
      <c r="M43" t="str">
        <f t="shared" si="8"/>
        <v xml:space="preserve">  248282, _, _, _, _,</v>
      </c>
      <c r="N43" t="str">
        <f t="shared" si="9"/>
        <v xml:space="preserve">  158312, _, _, _, _,</v>
      </c>
      <c r="O43" t="str">
        <f t="shared" si="10"/>
        <v xml:space="preserve">  100944, _, _, _, _,</v>
      </c>
      <c r="P43" t="str">
        <f t="shared" si="11"/>
        <v xml:space="preserve">  64365, _, _, _, _,</v>
      </c>
      <c r="Q43" t="str">
        <f t="shared" si="12"/>
        <v xml:space="preserve">  41041, _, _, _, _,</v>
      </c>
      <c r="R43" t="str">
        <f t="shared" si="13"/>
        <v xml:space="preserve">  26169, _, _, _, _,</v>
      </c>
    </row>
    <row r="44" spans="1:18" x14ac:dyDescent="0.25">
      <c r="C44" s="15">
        <f t="shared" si="4"/>
        <v>1502022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1502022, _, _, _, _,</v>
      </c>
      <c r="J44" t="str">
        <f t="shared" si="5"/>
        <v xml:space="preserve">  957731, _, _, _, _,</v>
      </c>
      <c r="K44" t="str">
        <f t="shared" si="6"/>
        <v xml:space="preserve">  610676, _, _, _, _,</v>
      </c>
      <c r="L44" t="str">
        <f t="shared" si="7"/>
        <v xml:space="preserve">  389384, _, _, _, _,</v>
      </c>
      <c r="M44" t="str">
        <f t="shared" si="8"/>
        <v xml:space="preserve">  248282, _, _, _, _,</v>
      </c>
      <c r="N44" t="str">
        <f t="shared" si="9"/>
        <v xml:space="preserve">  158312, _, _, _, _,</v>
      </c>
      <c r="O44" t="str">
        <f t="shared" si="10"/>
        <v xml:space="preserve">  100944, _, _, _, _,</v>
      </c>
      <c r="P44" t="str">
        <f t="shared" si="11"/>
        <v xml:space="preserve">  64365, _, _, _, _,</v>
      </c>
      <c r="Q44" t="str">
        <f t="shared" si="12"/>
        <v xml:space="preserve">  41041, _, _, _, _,</v>
      </c>
      <c r="R44" t="str">
        <f t="shared" si="13"/>
        <v xml:space="preserve">  26169, _, _, _, _,</v>
      </c>
    </row>
    <row r="45" spans="1:18" x14ac:dyDescent="0.25">
      <c r="C45" s="15">
        <f t="shared" si="4"/>
        <v>1752359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1752359, _, _, _, _,</v>
      </c>
      <c r="J45" t="str">
        <f t="shared" si="5"/>
        <v xml:space="preserve">  1117353, _, _, _, _,</v>
      </c>
      <c r="K45" t="str">
        <f t="shared" si="6"/>
        <v xml:space="preserve">  712456, _, _, _, _,</v>
      </c>
      <c r="L45" t="str">
        <f t="shared" si="7"/>
        <v xml:space="preserve">  454282, _, _, _, _,</v>
      </c>
      <c r="M45" t="str">
        <f t="shared" si="8"/>
        <v xml:space="preserve">  289663, _, _, _, _,</v>
      </c>
      <c r="N45" t="str">
        <f t="shared" si="9"/>
        <v xml:space="preserve">  184697, _, _, _, _,</v>
      </c>
      <c r="O45" t="str">
        <f t="shared" si="10"/>
        <v xml:space="preserve">  117768, _, _, _, _,</v>
      </c>
      <c r="P45" t="str">
        <f t="shared" si="11"/>
        <v xml:space="preserve">  75092, _, _, _, _,</v>
      </c>
      <c r="Q45" t="str">
        <f t="shared" si="12"/>
        <v xml:space="preserve">  47881, _, _, _, _,</v>
      </c>
      <c r="R45" t="str">
        <f t="shared" si="13"/>
        <v xml:space="preserve">  30530, _, _, _, _,</v>
      </c>
    </row>
    <row r="46" spans="1:18" x14ac:dyDescent="0.25">
      <c r="C46" s="15">
        <f t="shared" si="4"/>
        <v>1251685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1251685, _, _, _, _,</v>
      </c>
      <c r="J46" t="str">
        <f t="shared" si="5"/>
        <v xml:space="preserve">  798109, _, _, _, _,</v>
      </c>
      <c r="K46" t="str">
        <f t="shared" si="6"/>
        <v xml:space="preserve">  508897, _, _, _, _,</v>
      </c>
      <c r="L46" t="str">
        <f t="shared" si="7"/>
        <v xml:space="preserve">  324487, _, _, _, _,</v>
      </c>
      <c r="M46" t="str">
        <f t="shared" si="8"/>
        <v xml:space="preserve">  206902, _, _, _, _,</v>
      </c>
      <c r="N46" t="str">
        <f t="shared" si="9"/>
        <v xml:space="preserve">  131926, _, _, _, _,</v>
      </c>
      <c r="O46" t="str">
        <f t="shared" si="10"/>
        <v xml:space="preserve">  84120, _, _, _, _,</v>
      </c>
      <c r="P46" t="str">
        <f t="shared" si="11"/>
        <v xml:space="preserve">  53637, _, _, _, _,</v>
      </c>
      <c r="Q46" t="str">
        <f t="shared" si="12"/>
        <v xml:space="preserve">  34201, _, _, _, _,</v>
      </c>
      <c r="R46" t="str">
        <f t="shared" si="13"/>
        <v xml:space="preserve">  21807, _, _, _, _,</v>
      </c>
    </row>
    <row r="47" spans="1:18" x14ac:dyDescent="0.25">
      <c r="C47" s="15">
        <f t="shared" si="4"/>
        <v>500674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500674, _, _, _, _,</v>
      </c>
      <c r="J47" t="str">
        <f t="shared" si="5"/>
        <v xml:space="preserve">  319244, _, _, _, _,</v>
      </c>
      <c r="K47" t="str">
        <f t="shared" si="6"/>
        <v xml:space="preserve">  203559, _, _, _, _,</v>
      </c>
      <c r="L47" t="str">
        <f t="shared" si="7"/>
        <v xml:space="preserve">  129795, _, _, _, _,</v>
      </c>
      <c r="M47" t="str">
        <f t="shared" si="8"/>
        <v xml:space="preserve">  82761, _, _, _, _,</v>
      </c>
      <c r="N47" t="str">
        <f t="shared" si="9"/>
        <v xml:space="preserve">  52771, _, _, _, _,</v>
      </c>
      <c r="O47" t="str">
        <f t="shared" si="10"/>
        <v xml:space="preserve">  33648, _, _, _, _,</v>
      </c>
      <c r="P47" t="str">
        <f t="shared" si="11"/>
        <v xml:space="preserve">  21455, _, _, _, _,</v>
      </c>
      <c r="Q47" t="str">
        <f t="shared" si="12"/>
        <v xml:space="preserve">  13680, _, _, _, _,</v>
      </c>
      <c r="R47" t="str">
        <f t="shared" si="13"/>
        <v xml:space="preserve">  8723, _, _, _, _,</v>
      </c>
    </row>
    <row r="48" spans="1:18" x14ac:dyDescent="0.25">
      <c r="C48" s="15">
        <f t="shared" si="4"/>
        <v>1001348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1001348, _, _, _, _,</v>
      </c>
      <c r="J48" t="str">
        <f t="shared" si="5"/>
        <v xml:space="preserve">  638488, _, _, _, _,</v>
      </c>
      <c r="K48" t="str">
        <f t="shared" si="6"/>
        <v xml:space="preserve">  407118, _, _, _, _,</v>
      </c>
      <c r="L48" t="str">
        <f t="shared" si="7"/>
        <v xml:space="preserve">  259590, _, _, _, _,</v>
      </c>
      <c r="M48" t="str">
        <f t="shared" si="8"/>
        <v xml:space="preserve">  165522, _, _, _, _,</v>
      </c>
      <c r="N48" t="str">
        <f t="shared" si="9"/>
        <v xml:space="preserve">  105541, _, _, _, _,</v>
      </c>
      <c r="O48" t="str">
        <f t="shared" si="10"/>
        <v xml:space="preserve">  67296, _, _, _, _,</v>
      </c>
      <c r="P48" t="str">
        <f t="shared" si="11"/>
        <v xml:space="preserve">  42910, _, _, _, _,</v>
      </c>
      <c r="Q48" t="str">
        <f t="shared" si="12"/>
        <v xml:space="preserve">  27361, _, _, _, _,</v>
      </c>
      <c r="R48" t="str">
        <f t="shared" si="13"/>
        <v xml:space="preserve">  17446, _, _, _, _,</v>
      </c>
    </row>
    <row r="49" spans="3:18" x14ac:dyDescent="0.25">
      <c r="C49" s="15">
        <f t="shared" si="4"/>
        <v>500674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500674, _, _, _, _,</v>
      </c>
      <c r="J49" t="str">
        <f t="shared" si="5"/>
        <v xml:space="preserve">  319244, _, _, _, _,</v>
      </c>
      <c r="K49" t="str">
        <f t="shared" si="6"/>
        <v xml:space="preserve">  203559, _, _, _, _,</v>
      </c>
      <c r="L49" t="str">
        <f t="shared" si="7"/>
        <v xml:space="preserve">  129795, _, _, _, _,</v>
      </c>
      <c r="M49" t="str">
        <f t="shared" si="8"/>
        <v xml:space="preserve">  82761, _, _, _, _,</v>
      </c>
      <c r="N49" t="str">
        <f t="shared" si="9"/>
        <v xml:space="preserve">  52771, _, _, _, _,</v>
      </c>
      <c r="O49" t="str">
        <f t="shared" si="10"/>
        <v xml:space="preserve">  33648, _, _, _, _,</v>
      </c>
      <c r="P49" t="str">
        <f t="shared" si="11"/>
        <v xml:space="preserve">  21455, _, _, _, _,</v>
      </c>
      <c r="Q49" t="str">
        <f t="shared" si="12"/>
        <v xml:space="preserve">  13680, _, _, _, _,</v>
      </c>
      <c r="R49" t="str">
        <f t="shared" si="13"/>
        <v xml:space="preserve">  8723, _, _, _, _,</v>
      </c>
    </row>
    <row r="50" spans="3:18" x14ac:dyDescent="0.25">
      <c r="C50" s="15">
        <f t="shared" si="4"/>
        <v>1502022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1502022, _, _, _, _,</v>
      </c>
      <c r="J50" t="str">
        <f t="shared" si="5"/>
        <v xml:space="preserve">  957731, _, _, _, _,</v>
      </c>
      <c r="K50" t="str">
        <f t="shared" si="6"/>
        <v xml:space="preserve">  610676, _, _, _, _,</v>
      </c>
      <c r="L50" t="str">
        <f t="shared" si="7"/>
        <v xml:space="preserve">  389384, _, _, _, _,</v>
      </c>
      <c r="M50" t="str">
        <f t="shared" si="8"/>
        <v xml:space="preserve">  248282, _, _, _, _,</v>
      </c>
      <c r="N50" t="str">
        <f t="shared" si="9"/>
        <v xml:space="preserve">  158312, _, _, _, _,</v>
      </c>
      <c r="O50" t="str">
        <f t="shared" si="10"/>
        <v xml:space="preserve">  100944, _, _, _, _,</v>
      </c>
      <c r="P50" t="str">
        <f t="shared" si="11"/>
        <v xml:space="preserve">  64365, _, _, _, _,</v>
      </c>
      <c r="Q50" t="str">
        <f t="shared" si="12"/>
        <v xml:space="preserve">  41041, _, _, _, _,</v>
      </c>
      <c r="R50" t="str">
        <f t="shared" si="13"/>
        <v xml:space="preserve">  26169, _, _, _, _,</v>
      </c>
    </row>
    <row r="51" spans="3:18" x14ac:dyDescent="0.25">
      <c r="C51" s="15">
        <f t="shared" si="4"/>
        <v>500674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500674, _, _, _, _,</v>
      </c>
      <c r="J51" t="str">
        <f t="shared" si="5"/>
        <v xml:space="preserve">  319244, _, _, _, _,</v>
      </c>
      <c r="K51" t="str">
        <f t="shared" si="6"/>
        <v xml:space="preserve">  203559, _, _, _, _,</v>
      </c>
      <c r="L51" t="str">
        <f t="shared" si="7"/>
        <v xml:space="preserve">  129795, _, _, _, _,</v>
      </c>
      <c r="M51" t="str">
        <f t="shared" si="8"/>
        <v xml:space="preserve">  82761, _, _, _, _,</v>
      </c>
      <c r="N51" t="str">
        <f t="shared" si="9"/>
        <v xml:space="preserve">  52771, _, _, _, _,</v>
      </c>
      <c r="O51" t="str">
        <f t="shared" si="10"/>
        <v xml:space="preserve">  33648, _, _, _, _,</v>
      </c>
      <c r="P51" t="str">
        <f t="shared" si="11"/>
        <v xml:space="preserve">  21455, _, _, _, _,</v>
      </c>
      <c r="Q51" t="str">
        <f t="shared" si="12"/>
        <v xml:space="preserve">  13680, _, _, _, _,</v>
      </c>
      <c r="R51" t="str">
        <f t="shared" si="13"/>
        <v xml:space="preserve">  8723, _, _, _, _,</v>
      </c>
    </row>
    <row r="52" spans="3:18" x14ac:dyDescent="0.25">
      <c r="C52" s="15">
        <f t="shared" si="4"/>
        <v>500674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500674, _, _, _, _,</v>
      </c>
      <c r="J52" t="str">
        <f t="shared" si="5"/>
        <v xml:space="preserve">  319244, _, _, _, _,</v>
      </c>
      <c r="K52" t="str">
        <f t="shared" si="6"/>
        <v xml:space="preserve">  203559, _, _, _, _,</v>
      </c>
      <c r="L52" t="str">
        <f t="shared" si="7"/>
        <v xml:space="preserve">  129795, _, _, _, _,</v>
      </c>
      <c r="M52" t="str">
        <f t="shared" si="8"/>
        <v xml:space="preserve">  82761, _, _, _, _,</v>
      </c>
      <c r="N52" t="str">
        <f t="shared" si="9"/>
        <v xml:space="preserve">  52771, _, _, _, _,</v>
      </c>
      <c r="O52" t="str">
        <f t="shared" si="10"/>
        <v xml:space="preserve">  33648, _, _, _, _,</v>
      </c>
      <c r="P52" t="str">
        <f t="shared" si="11"/>
        <v xml:space="preserve">  21455, _, _, _, _,</v>
      </c>
      <c r="Q52" t="str">
        <f t="shared" si="12"/>
        <v xml:space="preserve">  13680, _, _, _, _,</v>
      </c>
      <c r="R52" t="str">
        <f t="shared" si="13"/>
        <v xml:space="preserve">  8723, _, _, _, _,</v>
      </c>
    </row>
    <row r="53" spans="3:18" x14ac:dyDescent="0.25">
      <c r="C53" s="15">
        <f t="shared" si="4"/>
        <v>1001348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1001348, _, _, _, _,</v>
      </c>
      <c r="J53" t="str">
        <f t="shared" si="5"/>
        <v xml:space="preserve">  638488, _, _, _, _,</v>
      </c>
      <c r="K53" t="str">
        <f t="shared" si="6"/>
        <v xml:space="preserve">  407118, _, _, _, _,</v>
      </c>
      <c r="L53" t="str">
        <f t="shared" si="7"/>
        <v xml:space="preserve">  259590, _, _, _, _,</v>
      </c>
      <c r="M53" t="str">
        <f t="shared" si="8"/>
        <v xml:space="preserve">  165522, _, _, _, _,</v>
      </c>
      <c r="N53" t="str">
        <f t="shared" si="9"/>
        <v xml:space="preserve">  105541, _, _, _, _,</v>
      </c>
      <c r="O53" t="str">
        <f t="shared" si="10"/>
        <v xml:space="preserve">  67296, _, _, _, _,</v>
      </c>
      <c r="P53" t="str">
        <f t="shared" si="11"/>
        <v xml:space="preserve">  42910, _, _, _, _,</v>
      </c>
      <c r="Q53" t="str">
        <f t="shared" si="12"/>
        <v xml:space="preserve">  27361, _, _, _, _,</v>
      </c>
      <c r="R53" t="str">
        <f t="shared" si="13"/>
        <v xml:space="preserve">  17446, _, _, _, _,</v>
      </c>
    </row>
    <row r="54" spans="3:18" x14ac:dyDescent="0.25">
      <c r="C54" s="15">
        <f t="shared" si="4"/>
        <v>1001348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1001348, _, _, _, _,</v>
      </c>
      <c r="J54" t="str">
        <f t="shared" si="5"/>
        <v xml:space="preserve">  638488, _, _, _, _,</v>
      </c>
      <c r="K54" t="str">
        <f t="shared" si="6"/>
        <v xml:space="preserve">  407118, _, _, _, _,</v>
      </c>
      <c r="L54" t="str">
        <f t="shared" si="7"/>
        <v xml:space="preserve">  259590, _, _, _, _,</v>
      </c>
      <c r="M54" t="str">
        <f t="shared" si="8"/>
        <v xml:space="preserve">  165522, _, _, _, _,</v>
      </c>
      <c r="N54" t="str">
        <f t="shared" si="9"/>
        <v xml:space="preserve">  105541, _, _, _, _,</v>
      </c>
      <c r="O54" t="str">
        <f t="shared" si="10"/>
        <v xml:space="preserve">  67296, _, _, _, _,</v>
      </c>
      <c r="P54" t="str">
        <f t="shared" si="11"/>
        <v xml:space="preserve">  42910, _, _, _, _,</v>
      </c>
      <c r="Q54" t="str">
        <f t="shared" si="12"/>
        <v xml:space="preserve">  27361, _, _, _, _,</v>
      </c>
      <c r="R54" t="str">
        <f t="shared" si="13"/>
        <v xml:space="preserve">  17446, _, _, _, _,</v>
      </c>
    </row>
    <row r="55" spans="3:18" x14ac:dyDescent="0.25">
      <c r="C55" s="15">
        <f t="shared" si="4"/>
        <v>500674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500674, _, _, _, _,</v>
      </c>
      <c r="J55" t="str">
        <f t="shared" si="5"/>
        <v xml:space="preserve">  319244, _, _, _, _,</v>
      </c>
      <c r="K55" t="str">
        <f t="shared" si="6"/>
        <v xml:space="preserve">  203559, _, _, _, _,</v>
      </c>
      <c r="L55" t="str">
        <f t="shared" si="7"/>
        <v xml:space="preserve">  129795, _, _, _, _,</v>
      </c>
      <c r="M55" t="str">
        <f t="shared" si="8"/>
        <v xml:space="preserve">  82761, _, _, _, _,</v>
      </c>
      <c r="N55" t="str">
        <f t="shared" si="9"/>
        <v xml:space="preserve">  52771, _, _, _, _,</v>
      </c>
      <c r="O55" t="str">
        <f t="shared" si="10"/>
        <v xml:space="preserve">  33648, _, _, _, _,</v>
      </c>
      <c r="P55" t="str">
        <f t="shared" si="11"/>
        <v xml:space="preserve">  21455, _, _, _, _,</v>
      </c>
      <c r="Q55" t="str">
        <f t="shared" si="12"/>
        <v xml:space="preserve">  13680, _, _, _, _,</v>
      </c>
      <c r="R55" t="str">
        <f t="shared" si="13"/>
        <v xml:space="preserve">  8723, _, _, _, _,</v>
      </c>
    </row>
    <row r="56" spans="3:18" x14ac:dyDescent="0.25">
      <c r="C56" s="15">
        <f t="shared" si="4"/>
        <v>250337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250337, _, _, _, _,</v>
      </c>
      <c r="J56" t="str">
        <f t="shared" si="5"/>
        <v xml:space="preserve">  159622, _, _, _, _,</v>
      </c>
      <c r="K56" t="str">
        <f t="shared" si="6"/>
        <v xml:space="preserve">  101779, _, _, _, _,</v>
      </c>
      <c r="L56" t="str">
        <f t="shared" si="7"/>
        <v xml:space="preserve">  64897, _, _, _, _,</v>
      </c>
      <c r="M56" t="str">
        <f t="shared" si="8"/>
        <v xml:space="preserve">  41380, _, _, _, _,</v>
      </c>
      <c r="N56" t="str">
        <f t="shared" si="9"/>
        <v xml:space="preserve">  26385, _, _, _, _,</v>
      </c>
      <c r="O56" t="str">
        <f t="shared" si="10"/>
        <v xml:space="preserve">  16824, _, _, _, _,</v>
      </c>
      <c r="P56" t="str">
        <f t="shared" si="11"/>
        <v xml:space="preserve">  10727, _, _, _, _,</v>
      </c>
      <c r="Q56" t="str">
        <f t="shared" si="12"/>
        <v xml:space="preserve">  6840, _, _, _, _,</v>
      </c>
      <c r="R56" t="str">
        <f t="shared" si="13"/>
        <v xml:space="preserve">  4361,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0.02</v>
      </c>
      <c r="D66" s="27">
        <v>0.05</v>
      </c>
      <c r="E66" s="27">
        <v>7.0000000000000007E-2</v>
      </c>
      <c r="F66" s="27">
        <v>7.0000000000000007E-2</v>
      </c>
      <c r="G66" s="27">
        <v>0.08</v>
      </c>
      <c r="H66" s="27">
        <v>0.1</v>
      </c>
      <c r="I66" s="27">
        <v>0.05</v>
      </c>
      <c r="J66" s="27">
        <v>0.03</v>
      </c>
      <c r="K66" s="27">
        <v>0.06</v>
      </c>
      <c r="L66" s="27">
        <v>0.06</v>
      </c>
      <c r="M66" s="27">
        <v>7.0000000000000007E-2</v>
      </c>
      <c r="N66" s="27">
        <v>0.05</v>
      </c>
      <c r="O66" s="27">
        <v>0.02</v>
      </c>
      <c r="P66" s="27">
        <v>0.04</v>
      </c>
      <c r="Q66" s="27">
        <v>0.02</v>
      </c>
      <c r="R66" s="27">
        <v>0.06</v>
      </c>
      <c r="S66" s="27">
        <v>0.02</v>
      </c>
      <c r="T66" s="27">
        <v>0.02</v>
      </c>
      <c r="U66" s="27">
        <v>0.04</v>
      </c>
      <c r="V66" s="27">
        <v>0.04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1.0000000000000004</v>
      </c>
    </row>
    <row r="67" spans="1:33" x14ac:dyDescent="0.25">
      <c r="A67" t="s">
        <v>179</v>
      </c>
      <c r="B67">
        <v>0</v>
      </c>
      <c r="C67" s="15">
        <v>0.01</v>
      </c>
      <c r="D67" s="15">
        <v>0.03</v>
      </c>
      <c r="E67" s="15">
        <v>0.04</v>
      </c>
      <c r="F67" s="15">
        <v>0.05</v>
      </c>
      <c r="G67" s="15">
        <v>0.06</v>
      </c>
      <c r="H67" s="15">
        <v>0.1</v>
      </c>
      <c r="I67" s="15">
        <v>0.05</v>
      </c>
      <c r="J67" s="15">
        <v>0.04</v>
      </c>
      <c r="K67" s="15">
        <v>0.06</v>
      </c>
      <c r="L67" s="15">
        <v>0.06</v>
      </c>
      <c r="M67" s="15">
        <v>7.0000000000000007E-2</v>
      </c>
      <c r="N67" s="15">
        <v>7.0000000000000007E-2</v>
      </c>
      <c r="O67" s="15">
        <v>0.03</v>
      </c>
      <c r="P67" s="15">
        <v>0.05</v>
      </c>
      <c r="Q67" s="15">
        <v>0.03</v>
      </c>
      <c r="R67" s="15">
        <v>0.06</v>
      </c>
      <c r="S67" s="15">
        <v>0.03</v>
      </c>
      <c r="T67" s="15">
        <v>0.03</v>
      </c>
      <c r="U67" s="15">
        <v>0.04</v>
      </c>
      <c r="V67" s="15">
        <v>0.05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1.0000000000000004</v>
      </c>
    </row>
    <row r="68" spans="1:33" x14ac:dyDescent="0.25">
      <c r="A68" t="s">
        <v>180</v>
      </c>
      <c r="B68">
        <v>0</v>
      </c>
      <c r="C68" s="29">
        <v>0</v>
      </c>
      <c r="D68" s="29">
        <v>0.02</v>
      </c>
      <c r="E68" s="29">
        <v>0.02</v>
      </c>
      <c r="F68" s="29">
        <v>0.02</v>
      </c>
      <c r="G68" s="29">
        <v>0.05</v>
      </c>
      <c r="H68" s="29">
        <v>0.09</v>
      </c>
      <c r="I68" s="29">
        <v>0.05</v>
      </c>
      <c r="J68" s="29">
        <v>0.05</v>
      </c>
      <c r="K68" s="29">
        <v>7.0000000000000007E-2</v>
      </c>
      <c r="L68" s="29">
        <v>0.06</v>
      </c>
      <c r="M68" s="29">
        <v>7.0000000000000007E-2</v>
      </c>
      <c r="N68" s="29">
        <v>0.09</v>
      </c>
      <c r="O68" s="29">
        <v>0.04</v>
      </c>
      <c r="P68" s="29">
        <v>0.05</v>
      </c>
      <c r="Q68" s="29">
        <v>0.04</v>
      </c>
      <c r="R68" s="29">
        <v>0.06</v>
      </c>
      <c r="S68" s="29">
        <v>0.04</v>
      </c>
      <c r="T68" s="29">
        <v>0.03</v>
      </c>
      <c r="U68" s="29">
        <v>0.04</v>
      </c>
      <c r="V68" s="29">
        <v>0.06</v>
      </c>
      <c r="W68" s="29">
        <v>0.04</v>
      </c>
      <c r="X68" s="29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0.01</v>
      </c>
      <c r="D69" s="15">
        <v>0.03</v>
      </c>
      <c r="E69" s="15">
        <v>0.04</v>
      </c>
      <c r="F69" s="15">
        <v>0.05</v>
      </c>
      <c r="G69" s="15">
        <v>0.06</v>
      </c>
      <c r="H69" s="15">
        <v>0.1</v>
      </c>
      <c r="I69" s="15">
        <v>0.05</v>
      </c>
      <c r="J69" s="15">
        <v>0.04</v>
      </c>
      <c r="K69" s="15">
        <v>0.06</v>
      </c>
      <c r="L69" s="15">
        <v>0.06</v>
      </c>
      <c r="M69" s="15">
        <v>7.0000000000000007E-2</v>
      </c>
      <c r="N69" s="15">
        <v>7.0000000000000007E-2</v>
      </c>
      <c r="O69" s="15">
        <v>0.03</v>
      </c>
      <c r="P69" s="15">
        <v>0.05</v>
      </c>
      <c r="Q69" s="15">
        <v>0.03</v>
      </c>
      <c r="R69" s="15">
        <v>0.06</v>
      </c>
      <c r="S69" s="15">
        <v>0.03</v>
      </c>
      <c r="T69" s="15">
        <v>0.03</v>
      </c>
      <c r="U69" s="15">
        <v>0.04</v>
      </c>
      <c r="V69" s="15">
        <v>0.05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1.0000000000000004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  <c r="D73" t="s">
        <v>424</v>
      </c>
      <c r="E73" t="s">
        <v>417</v>
      </c>
    </row>
    <row r="74" spans="1:33" x14ac:dyDescent="0.25">
      <c r="C74">
        <v>0</v>
      </c>
      <c r="D74">
        <v>0</v>
      </c>
      <c r="E74" t="s">
        <v>418</v>
      </c>
      <c r="F74" t="s">
        <v>418</v>
      </c>
      <c r="G74" t="s">
        <v>418</v>
      </c>
      <c r="H74" t="s">
        <v>418</v>
      </c>
    </row>
    <row r="75" spans="1:33" x14ac:dyDescent="0.25">
      <c r="C75">
        <f>D75/$D$105</f>
        <v>0.76994910691478935</v>
      </c>
      <c r="D75">
        <v>1917131.5349999999</v>
      </c>
      <c r="E75" t="s">
        <v>418</v>
      </c>
      <c r="F75" t="s">
        <v>418</v>
      </c>
      <c r="G75" t="s">
        <v>418</v>
      </c>
      <c r="H75" t="s">
        <v>418</v>
      </c>
    </row>
    <row r="76" spans="1:33" x14ac:dyDescent="0.25">
      <c r="C76">
        <f t="shared" ref="C76:C103" si="16">D76/$D$105</f>
        <v>0.11049323657232253</v>
      </c>
      <c r="D76">
        <v>275122.16889999999</v>
      </c>
      <c r="E76" t="s">
        <v>418</v>
      </c>
      <c r="F76" t="s">
        <v>418</v>
      </c>
      <c r="G76" t="s">
        <v>418</v>
      </c>
      <c r="H76" t="s">
        <v>418</v>
      </c>
    </row>
    <row r="77" spans="1:33" x14ac:dyDescent="0.25">
      <c r="C77">
        <f t="shared" si="16"/>
        <v>1.1319414405191333E-2</v>
      </c>
      <c r="D77">
        <v>28184.728210000001</v>
      </c>
      <c r="E77" t="s">
        <v>418</v>
      </c>
      <c r="F77" t="s">
        <v>418</v>
      </c>
      <c r="G77" t="s">
        <v>418</v>
      </c>
      <c r="H77" t="s">
        <v>418</v>
      </c>
    </row>
    <row r="78" spans="1:33" x14ac:dyDescent="0.25">
      <c r="C78">
        <f t="shared" si="16"/>
        <v>1.675501644135979E-2</v>
      </c>
      <c r="D78">
        <v>41719.082600000002</v>
      </c>
      <c r="E78" t="s">
        <v>418</v>
      </c>
      <c r="F78" t="s">
        <v>418</v>
      </c>
      <c r="G78" t="s">
        <v>418</v>
      </c>
      <c r="H78" t="s">
        <v>418</v>
      </c>
    </row>
    <row r="79" spans="1:33" x14ac:dyDescent="0.25">
      <c r="C79">
        <f t="shared" si="16"/>
        <v>1.504672511946261E-2</v>
      </c>
      <c r="D79">
        <v>37465.529820000003</v>
      </c>
      <c r="E79" t="s">
        <v>418</v>
      </c>
      <c r="F79" t="s">
        <v>418</v>
      </c>
      <c r="G79" t="s">
        <v>418</v>
      </c>
      <c r="H79" t="s">
        <v>418</v>
      </c>
    </row>
    <row r="80" spans="1:33" x14ac:dyDescent="0.25">
      <c r="C80">
        <f t="shared" si="16"/>
        <v>1.9359476780916575E-2</v>
      </c>
      <c r="D80">
        <v>48204.04765</v>
      </c>
      <c r="E80" t="s">
        <v>418</v>
      </c>
      <c r="F80" t="s">
        <v>418</v>
      </c>
      <c r="G80" t="s">
        <v>418</v>
      </c>
      <c r="H80" t="s">
        <v>418</v>
      </c>
    </row>
    <row r="81" spans="3:8" x14ac:dyDescent="0.25">
      <c r="C81">
        <f t="shared" si="16"/>
        <v>2.1819808697329586E-2</v>
      </c>
      <c r="D81">
        <v>54330.140740000003</v>
      </c>
      <c r="E81" t="s">
        <v>418</v>
      </c>
      <c r="F81" t="s">
        <v>418</v>
      </c>
      <c r="G81" t="s">
        <v>418</v>
      </c>
      <c r="H81" t="s">
        <v>418</v>
      </c>
    </row>
    <row r="82" spans="3:8" x14ac:dyDescent="0.25">
      <c r="C82">
        <f t="shared" si="16"/>
        <v>5.3656173236872487E-4</v>
      </c>
      <c r="D82">
        <v>1336.0096249999999</v>
      </c>
      <c r="E82" t="s">
        <v>418</v>
      </c>
      <c r="F82" t="s">
        <v>418</v>
      </c>
      <c r="G82" t="s">
        <v>418</v>
      </c>
      <c r="H82" t="s">
        <v>418</v>
      </c>
    </row>
    <row r="83" spans="3:8" x14ac:dyDescent="0.25">
      <c r="C83">
        <f t="shared" si="16"/>
        <v>1.0362252702152679E-2</v>
      </c>
      <c r="D83">
        <v>25801.447459999999</v>
      </c>
      <c r="E83" t="s">
        <v>418</v>
      </c>
      <c r="F83" t="s">
        <v>418</v>
      </c>
      <c r="G83" t="s">
        <v>418</v>
      </c>
      <c r="H83" t="s">
        <v>418</v>
      </c>
    </row>
    <row r="84" spans="3:8" x14ac:dyDescent="0.25">
      <c r="C84">
        <f t="shared" si="16"/>
        <v>0</v>
      </c>
      <c r="D84">
        <v>0</v>
      </c>
      <c r="E84" t="s">
        <v>418</v>
      </c>
      <c r="F84" t="s">
        <v>418</v>
      </c>
      <c r="G84" t="s">
        <v>418</v>
      </c>
      <c r="H84" t="s">
        <v>418</v>
      </c>
    </row>
    <row r="85" spans="3:8" x14ac:dyDescent="0.25">
      <c r="C85">
        <f t="shared" si="16"/>
        <v>0</v>
      </c>
      <c r="D85">
        <v>0</v>
      </c>
      <c r="E85" t="s">
        <v>418</v>
      </c>
      <c r="F85" t="s">
        <v>418</v>
      </c>
      <c r="G85" t="s">
        <v>418</v>
      </c>
      <c r="H85" t="s">
        <v>418</v>
      </c>
    </row>
    <row r="86" spans="3:8" x14ac:dyDescent="0.25">
      <c r="C86">
        <f t="shared" si="16"/>
        <v>2.4121546959995233E-3</v>
      </c>
      <c r="D86">
        <v>6006.1344230000004</v>
      </c>
      <c r="E86" t="s">
        <v>418</v>
      </c>
      <c r="F86" t="s">
        <v>418</v>
      </c>
      <c r="G86" t="s">
        <v>418</v>
      </c>
      <c r="H86" t="s">
        <v>418</v>
      </c>
    </row>
    <row r="87" spans="3:8" x14ac:dyDescent="0.25">
      <c r="C87">
        <f t="shared" si="16"/>
        <v>1.9591231051633167E-2</v>
      </c>
      <c r="D87">
        <v>48781.103219999997</v>
      </c>
      <c r="E87" t="s">
        <v>418</v>
      </c>
      <c r="F87" t="s">
        <v>418</v>
      </c>
      <c r="G87" t="s">
        <v>418</v>
      </c>
      <c r="H87" t="s">
        <v>418</v>
      </c>
    </row>
    <row r="88" spans="3:8" x14ac:dyDescent="0.25">
      <c r="C88">
        <f t="shared" si="16"/>
        <v>0</v>
      </c>
      <c r="D88">
        <v>0</v>
      </c>
      <c r="E88" t="s">
        <v>418</v>
      </c>
      <c r="F88" t="s">
        <v>418</v>
      </c>
      <c r="G88" t="s">
        <v>418</v>
      </c>
      <c r="H88" t="s">
        <v>418</v>
      </c>
    </row>
    <row r="89" spans="3:8" x14ac:dyDescent="0.25">
      <c r="C89">
        <f t="shared" si="16"/>
        <v>1.0220337700694096E-3</v>
      </c>
      <c r="D89">
        <v>2544.8086800000001</v>
      </c>
      <c r="E89" t="s">
        <v>418</v>
      </c>
      <c r="F89" t="s">
        <v>418</v>
      </c>
      <c r="G89" t="s">
        <v>418</v>
      </c>
      <c r="H89" t="s">
        <v>418</v>
      </c>
    </row>
    <row r="90" spans="3:8" x14ac:dyDescent="0.25">
      <c r="C90">
        <f t="shared" si="16"/>
        <v>0</v>
      </c>
      <c r="D90">
        <v>0</v>
      </c>
      <c r="E90" t="s">
        <v>418</v>
      </c>
      <c r="F90" t="s">
        <v>418</v>
      </c>
      <c r="G90" t="s">
        <v>418</v>
      </c>
      <c r="H90" t="s">
        <v>418</v>
      </c>
    </row>
    <row r="91" spans="3:8" x14ac:dyDescent="0.25">
      <c r="C91">
        <f t="shared" si="16"/>
        <v>8.2022101550467642E-4</v>
      </c>
      <c r="D91">
        <v>2042.3058619999999</v>
      </c>
      <c r="E91" t="s">
        <v>418</v>
      </c>
      <c r="F91" t="s">
        <v>418</v>
      </c>
      <c r="G91" t="s">
        <v>418</v>
      </c>
      <c r="H91" t="s">
        <v>418</v>
      </c>
    </row>
    <row r="92" spans="3:8" x14ac:dyDescent="0.25">
      <c r="C92">
        <f t="shared" si="16"/>
        <v>5.1276010090012107E-4</v>
      </c>
      <c r="D92">
        <v>1276.7448529999999</v>
      </c>
      <c r="E92" t="s">
        <v>418</v>
      </c>
      <c r="F92" t="s">
        <v>418</v>
      </c>
      <c r="G92" t="s">
        <v>418</v>
      </c>
      <c r="H92" t="s">
        <v>418</v>
      </c>
    </row>
    <row r="93" spans="3:8" x14ac:dyDescent="0.25">
      <c r="C93">
        <f t="shared" si="16"/>
        <v>0</v>
      </c>
      <c r="D93">
        <v>0</v>
      </c>
      <c r="E93" t="s">
        <v>418</v>
      </c>
      <c r="F93" t="s">
        <v>418</v>
      </c>
      <c r="G93" t="s">
        <v>418</v>
      </c>
      <c r="H93" t="s">
        <v>418</v>
      </c>
    </row>
    <row r="94" spans="3:8" x14ac:dyDescent="0.25">
      <c r="C94">
        <f t="shared" si="16"/>
        <v>0</v>
      </c>
      <c r="D94">
        <v>0</v>
      </c>
      <c r="E94" t="s">
        <v>418</v>
      </c>
      <c r="F94" t="s">
        <v>418</v>
      </c>
      <c r="G94" t="s">
        <v>418</v>
      </c>
      <c r="H94" t="s">
        <v>418</v>
      </c>
    </row>
    <row r="95" spans="3:8" x14ac:dyDescent="0.25">
      <c r="C95">
        <f t="shared" si="16"/>
        <v>0</v>
      </c>
      <c r="D95">
        <v>0</v>
      </c>
      <c r="E95" t="s">
        <v>418</v>
      </c>
      <c r="F95" t="s">
        <v>418</v>
      </c>
      <c r="G95" t="s">
        <v>418</v>
      </c>
      <c r="H95" t="s">
        <v>418</v>
      </c>
    </row>
    <row r="96" spans="3:8" x14ac:dyDescent="0.25">
      <c r="C96">
        <f t="shared" si="16"/>
        <v>0</v>
      </c>
      <c r="D96">
        <v>0</v>
      </c>
      <c r="E96" t="s">
        <v>418</v>
      </c>
      <c r="F96" t="s">
        <v>418</v>
      </c>
      <c r="G96" t="s">
        <v>418</v>
      </c>
      <c r="H96" t="s">
        <v>418</v>
      </c>
    </row>
    <row r="97" spans="3:9" x14ac:dyDescent="0.25">
      <c r="C97">
        <f t="shared" si="16"/>
        <v>0</v>
      </c>
      <c r="D97">
        <v>0</v>
      </c>
      <c r="E97" t="s">
        <v>418</v>
      </c>
      <c r="F97" t="s">
        <v>418</v>
      </c>
      <c r="G97" t="s">
        <v>418</v>
      </c>
      <c r="H97" t="s">
        <v>418</v>
      </c>
    </row>
    <row r="98" spans="3:9" x14ac:dyDescent="0.25">
      <c r="C98">
        <f t="shared" si="16"/>
        <v>0</v>
      </c>
      <c r="D98">
        <v>0</v>
      </c>
      <c r="E98" t="s">
        <v>418</v>
      </c>
      <c r="F98" t="s">
        <v>418</v>
      </c>
      <c r="G98" t="s">
        <v>418</v>
      </c>
      <c r="H98" t="s">
        <v>418</v>
      </c>
    </row>
    <row r="99" spans="3:9" x14ac:dyDescent="0.25">
      <c r="C99" t="e">
        <f t="shared" si="16"/>
        <v>#VALUE!</v>
      </c>
      <c r="D99" t="s">
        <v>279</v>
      </c>
      <c r="E99" t="s">
        <v>418</v>
      </c>
      <c r="F99" t="s">
        <v>418</v>
      </c>
      <c r="G99" t="s">
        <v>418</v>
      </c>
      <c r="H99" t="s">
        <v>418</v>
      </c>
    </row>
    <row r="100" spans="3:9" x14ac:dyDescent="0.25">
      <c r="C100" t="e">
        <f t="shared" si="16"/>
        <v>#VALUE!</v>
      </c>
      <c r="D100" t="s">
        <v>279</v>
      </c>
      <c r="E100" t="s">
        <v>418</v>
      </c>
      <c r="F100" t="s">
        <v>418</v>
      </c>
      <c r="G100" t="s">
        <v>418</v>
      </c>
      <c r="H100" t="s">
        <v>418</v>
      </c>
    </row>
    <row r="101" spans="3:9" x14ac:dyDescent="0.25">
      <c r="C101" t="e">
        <f t="shared" si="16"/>
        <v>#VALUE!</v>
      </c>
      <c r="D101" t="s">
        <v>279</v>
      </c>
      <c r="E101" t="s">
        <v>418</v>
      </c>
      <c r="F101" t="s">
        <v>418</v>
      </c>
      <c r="G101" t="s">
        <v>418</v>
      </c>
      <c r="H101" t="s">
        <v>418</v>
      </c>
    </row>
    <row r="102" spans="3:9" x14ac:dyDescent="0.25">
      <c r="C102" t="e">
        <f t="shared" si="16"/>
        <v>#VALUE!</v>
      </c>
      <c r="D102" t="s">
        <v>279</v>
      </c>
      <c r="E102" t="s">
        <v>418</v>
      </c>
      <c r="F102" t="s">
        <v>418</v>
      </c>
      <c r="G102" t="s">
        <v>418</v>
      </c>
      <c r="H102" t="s">
        <v>418</v>
      </c>
    </row>
    <row r="103" spans="3:9" x14ac:dyDescent="0.25">
      <c r="C103" t="e">
        <f t="shared" si="16"/>
        <v>#VALUE!</v>
      </c>
      <c r="D103" t="s">
        <v>279</v>
      </c>
      <c r="E103" t="s">
        <v>418</v>
      </c>
      <c r="F103" t="s">
        <v>418</v>
      </c>
      <c r="G103" t="s">
        <v>418</v>
      </c>
      <c r="H103" t="s">
        <v>279</v>
      </c>
      <c r="I103" t="s">
        <v>419</v>
      </c>
    </row>
    <row r="105" spans="3:9" x14ac:dyDescent="0.25">
      <c r="D105">
        <f>SUM(D75:D103)</f>
        <v>2489945.7870429996</v>
      </c>
      <c r="F105" s="26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6"/>
  <sheetViews>
    <sheetView topLeftCell="A22" zoomScaleNormal="100" workbookViewId="0">
      <selection activeCell="P29" sqref="P29"/>
    </sheetView>
  </sheetViews>
  <sheetFormatPr defaultRowHeight="15" x14ac:dyDescent="0.25"/>
  <cols>
    <col min="1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  <c r="P29" s="2">
        <f>P31/1000000000</f>
        <v>10000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10000000000000</v>
      </c>
      <c r="Q31" s="7" t="s">
        <v>169</v>
      </c>
    </row>
    <row r="32" spans="1:22" x14ac:dyDescent="0.25">
      <c r="B32" t="s">
        <v>144</v>
      </c>
      <c r="H32" t="s">
        <v>145</v>
      </c>
      <c r="P32" s="8" t="s">
        <v>153</v>
      </c>
      <c r="Q32" s="1"/>
      <c r="R32" s="1"/>
      <c r="S32" s="1"/>
      <c r="T32" s="1"/>
      <c r="U32" s="1"/>
      <c r="V32" t="s">
        <v>147</v>
      </c>
    </row>
    <row r="33" spans="1:18" x14ac:dyDescent="0.25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8" x14ac:dyDescent="0.25">
      <c r="A34">
        <v>1</v>
      </c>
      <c r="B34">
        <v>2.1220593966220099E-3</v>
      </c>
      <c r="C34" s="9">
        <f t="shared" si="0"/>
        <v>4.3039336581231913E-4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4.3039336581231913E-4</v>
      </c>
      <c r="R34" s="7" t="s">
        <v>154</v>
      </c>
    </row>
    <row r="35" spans="1:18" x14ac:dyDescent="0.25">
      <c r="A35">
        <v>2</v>
      </c>
      <c r="B35">
        <v>1.4528765001218401E-3</v>
      </c>
      <c r="C35" s="9">
        <f t="shared" si="0"/>
        <v>5.8250007097315865E-5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5.8250007097315865E-5</v>
      </c>
      <c r="R35" s="7" t="s">
        <v>155</v>
      </c>
    </row>
    <row r="36" spans="1:18" x14ac:dyDescent="0.25">
      <c r="A36">
        <v>3</v>
      </c>
      <c r="B36">
        <v>5.9011065445781601E-3</v>
      </c>
      <c r="C36" s="9">
        <f t="shared" si="0"/>
        <v>1.444998442235608E-4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1.444998442235608E-4</v>
      </c>
    </row>
    <row r="37" spans="1:18" x14ac:dyDescent="0.25">
      <c r="A37">
        <v>4</v>
      </c>
      <c r="B37">
        <v>5.7534207469667597E-3</v>
      </c>
      <c r="C37" s="9">
        <f t="shared" si="0"/>
        <v>3.3394952626137468E-3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3.3394952626137468E-3</v>
      </c>
    </row>
    <row r="38" spans="1:18" x14ac:dyDescent="0.25">
      <c r="A38">
        <v>5</v>
      </c>
      <c r="B38">
        <v>3.0566536369290198E-3</v>
      </c>
      <c r="C38" s="9">
        <f t="shared" si="0"/>
        <v>1.1415384196671764E-4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1.1415384196671764E-4</v>
      </c>
    </row>
    <row r="39" spans="1:18" x14ac:dyDescent="0.25">
      <c r="A39">
        <v>6</v>
      </c>
      <c r="B39">
        <v>5.8485702044094097E-2</v>
      </c>
      <c r="C39" s="9">
        <f t="shared" si="0"/>
        <v>1.2010019282024244E-3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1.2010019282024244E-3</v>
      </c>
    </row>
    <row r="40" spans="1:18" x14ac:dyDescent="0.25">
      <c r="A40">
        <v>7</v>
      </c>
      <c r="B40">
        <v>5.0540952799192199E-2</v>
      </c>
      <c r="C40" s="9">
        <f t="shared" si="0"/>
        <v>6.3294723978004714E-3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6.3294723978004714E-3</v>
      </c>
    </row>
    <row r="41" spans="1:18" x14ac:dyDescent="0.25">
      <c r="A41" s="1">
        <v>8</v>
      </c>
      <c r="B41">
        <v>4.6235256690039901E-3</v>
      </c>
      <c r="C41" s="9">
        <f t="shared" si="0"/>
        <v>6.0408935992502157E-4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6.0408935992502157E-4</v>
      </c>
    </row>
    <row r="42" spans="1:18" x14ac:dyDescent="0.25">
      <c r="A42">
        <v>9</v>
      </c>
      <c r="B42">
        <v>1.64350126855574E-3</v>
      </c>
      <c r="C42" s="9">
        <f t="shared" si="0"/>
        <v>4.879985551084302E-5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4.879985551084302E-5</v>
      </c>
    </row>
    <row r="43" spans="1:18" x14ac:dyDescent="0.25">
      <c r="A43" s="1">
        <v>10</v>
      </c>
      <c r="B43">
        <v>2.4344866418191799E-3</v>
      </c>
      <c r="C43" s="9">
        <f t="shared" si="0"/>
        <v>1.2632536305424541E-4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1.2632536305424541E-4</v>
      </c>
    </row>
    <row r="44" spans="1:18" x14ac:dyDescent="0.25">
      <c r="A44" s="1">
        <v>11</v>
      </c>
      <c r="B44">
        <v>6.5233343827935698E-3</v>
      </c>
      <c r="C44" s="9">
        <f t="shared" si="0"/>
        <v>9.6411273964164718E-5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9.6411273964164718E-5</v>
      </c>
    </row>
    <row r="45" spans="1:18" x14ac:dyDescent="0.25">
      <c r="A45" s="1">
        <v>12</v>
      </c>
      <c r="B45">
        <v>1.77706558048959E-2</v>
      </c>
      <c r="C45" s="9">
        <f t="shared" si="0"/>
        <v>1.6576407591674858E-3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1.6576407591674858E-3</v>
      </c>
    </row>
    <row r="46" spans="1:18" x14ac:dyDescent="0.25">
      <c r="A46" s="1">
        <v>13</v>
      </c>
      <c r="B46">
        <v>7.55955630042699E-3</v>
      </c>
      <c r="C46" s="9">
        <f t="shared" si="0"/>
        <v>4.7878398104504754E-4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4.7878398104504754E-4</v>
      </c>
    </row>
    <row r="47" spans="1:18" x14ac:dyDescent="0.25">
      <c r="A47">
        <v>14</v>
      </c>
      <c r="B47">
        <v>5.7970569465918401E-2</v>
      </c>
      <c r="C47" s="9">
        <f t="shared" si="0"/>
        <v>1.4528225914364876E-3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1.4528225914364876E-3</v>
      </c>
    </row>
    <row r="48" spans="1:18" x14ac:dyDescent="0.25">
      <c r="A48">
        <v>15</v>
      </c>
      <c r="B48">
        <v>2.0707152383883601E-2</v>
      </c>
      <c r="C48" s="9">
        <f t="shared" si="0"/>
        <v>9.7233343927654399E-4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9.7233343927654399E-4</v>
      </c>
    </row>
    <row r="49" spans="1:16" x14ac:dyDescent="0.25">
      <c r="A49" s="1">
        <v>16</v>
      </c>
      <c r="B49">
        <v>6.1973536212877198E-5</v>
      </c>
      <c r="C49" s="9">
        <f t="shared" si="0"/>
        <v>1.5386134235225944E-6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1.5386134235225944E-6</v>
      </c>
    </row>
    <row r="50" spans="1:16" x14ac:dyDescent="0.25">
      <c r="A50" s="1">
        <v>17</v>
      </c>
      <c r="B50">
        <v>2.18803479513398E-2</v>
      </c>
      <c r="C50" s="9">
        <f t="shared" si="0"/>
        <v>2.3291360660353945E-3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2.3291360660353945E-3</v>
      </c>
    </row>
    <row r="51" spans="1:16" x14ac:dyDescent="0.25">
      <c r="A51" s="1">
        <v>18</v>
      </c>
      <c r="B51">
        <v>2.18803479513398E-2</v>
      </c>
      <c r="C51" s="9">
        <f t="shared" si="0"/>
        <v>2.2989871907156778E-3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2.2989871907156778E-3</v>
      </c>
    </row>
    <row r="52" spans="1:16" x14ac:dyDescent="0.25">
      <c r="A52" s="1">
        <v>19</v>
      </c>
      <c r="B52">
        <v>0.121716025126445</v>
      </c>
      <c r="C52" s="9">
        <f t="shared" si="0"/>
        <v>1.5162616439909008E-3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1.5162616439909008E-3</v>
      </c>
    </row>
    <row r="53" spans="1:16" x14ac:dyDescent="0.25">
      <c r="A53" s="1">
        <v>20</v>
      </c>
      <c r="B53">
        <v>0.14967397750667599</v>
      </c>
      <c r="C53" s="9">
        <f t="shared" si="0"/>
        <v>2.8640059299913567E-3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2.8640059299913567E-3</v>
      </c>
    </row>
    <row r="54" spans="1:16" x14ac:dyDescent="0.25">
      <c r="A54" s="1">
        <v>21</v>
      </c>
      <c r="B54">
        <v>0.17346807443352799</v>
      </c>
      <c r="C54" s="9">
        <f t="shared" si="0"/>
        <v>6.768344682035657E-3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6.768344682035657E-3</v>
      </c>
    </row>
    <row r="55" spans="1:16" x14ac:dyDescent="0.25">
      <c r="A55" s="1">
        <v>22</v>
      </c>
      <c r="B55">
        <v>0.16854250002564899</v>
      </c>
      <c r="C55" s="9">
        <f t="shared" si="0"/>
        <v>3.5845369518092882E-3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3.5845369518092882E-3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280</v>
      </c>
    </row>
    <row r="65" spans="3:14" x14ac:dyDescent="0.25">
      <c r="C65" s="15">
        <f t="shared" si="2"/>
        <v>4.3039336581231913E-4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0.000430393365812319, _, _, _, _,</v>
      </c>
      <c r="N65" t="s">
        <v>281</v>
      </c>
    </row>
    <row r="66" spans="3:14" x14ac:dyDescent="0.25">
      <c r="C66" s="15">
        <f t="shared" si="2"/>
        <v>5.8250007097315865E-5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5.82500070973159E-05, _, _, _, _,</v>
      </c>
      <c r="N66" t="s">
        <v>282</v>
      </c>
    </row>
    <row r="67" spans="3:14" x14ac:dyDescent="0.25">
      <c r="C67" s="15">
        <f t="shared" si="2"/>
        <v>1.444998442235608E-4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0.000144499844223561, _, _, _, _,</v>
      </c>
      <c r="N67" t="s">
        <v>283</v>
      </c>
    </row>
    <row r="68" spans="3:14" x14ac:dyDescent="0.25">
      <c r="C68" s="15">
        <f t="shared" si="2"/>
        <v>3.3394952626137468E-3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0.00333949526261375, _, _, _, _,</v>
      </c>
      <c r="N68" t="s">
        <v>284</v>
      </c>
    </row>
    <row r="69" spans="3:14" x14ac:dyDescent="0.25">
      <c r="C69" s="15">
        <f t="shared" si="2"/>
        <v>1.1415384196671764E-4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0.000114153841966718, _, _, _, _,</v>
      </c>
      <c r="N69" t="s">
        <v>285</v>
      </c>
    </row>
    <row r="70" spans="3:14" x14ac:dyDescent="0.25">
      <c r="C70" s="15">
        <f t="shared" si="2"/>
        <v>1.2010019282024244E-3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0.00120100192820242, _, _, _, _,</v>
      </c>
      <c r="N70" t="s">
        <v>286</v>
      </c>
    </row>
    <row r="71" spans="3:14" x14ac:dyDescent="0.25">
      <c r="C71" s="15">
        <f t="shared" si="2"/>
        <v>6.3294723978004714E-3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0.00632947239780047, _, _, _, _,</v>
      </c>
      <c r="N71" t="s">
        <v>287</v>
      </c>
    </row>
    <row r="72" spans="3:14" x14ac:dyDescent="0.25">
      <c r="C72" s="15">
        <f t="shared" si="2"/>
        <v>6.0408935992502157E-4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0.000604089359925022, _, _, _, _,</v>
      </c>
      <c r="N72" t="s">
        <v>288</v>
      </c>
    </row>
    <row r="73" spans="3:14" x14ac:dyDescent="0.25">
      <c r="C73" s="15">
        <f t="shared" si="2"/>
        <v>4.879985551084302E-5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0.000048799855510843, _, _, _, _,</v>
      </c>
      <c r="N73" t="s">
        <v>289</v>
      </c>
    </row>
    <row r="74" spans="3:14" x14ac:dyDescent="0.25">
      <c r="C74" s="15">
        <f t="shared" ref="C74:G83" si="4">C43</f>
        <v>1.2632536305424541E-4</v>
      </c>
      <c r="D74" s="2" t="str">
        <f t="shared" si="4"/>
        <v>_</v>
      </c>
      <c r="E74" s="2" t="str">
        <f t="shared" si="4"/>
        <v>_</v>
      </c>
      <c r="F74" s="2" t="str">
        <f t="shared" si="4"/>
        <v>_</v>
      </c>
      <c r="G74" s="2" t="str">
        <f t="shared" si="4"/>
        <v>_</v>
      </c>
      <c r="I74" t="str">
        <f t="shared" si="3"/>
        <v xml:space="preserve">  0.000126325363054245, _, _, _, _,</v>
      </c>
      <c r="N74" t="s">
        <v>290</v>
      </c>
    </row>
    <row r="75" spans="3:14" x14ac:dyDescent="0.25">
      <c r="C75" s="15">
        <f t="shared" si="4"/>
        <v>9.6411273964164718E-5</v>
      </c>
      <c r="D75" s="2" t="str">
        <f t="shared" si="4"/>
        <v>_</v>
      </c>
      <c r="E75" s="2" t="str">
        <f t="shared" si="4"/>
        <v>_</v>
      </c>
      <c r="F75" s="2" t="str">
        <f t="shared" si="4"/>
        <v>_</v>
      </c>
      <c r="G75" s="2" t="str">
        <f t="shared" si="4"/>
        <v>_</v>
      </c>
      <c r="I75" t="str">
        <f t="shared" si="3"/>
        <v xml:space="preserve">  9.64112739641647E-05, _, _, _, _,</v>
      </c>
      <c r="N75" t="s">
        <v>291</v>
      </c>
    </row>
    <row r="76" spans="3:14" x14ac:dyDescent="0.25">
      <c r="C76" s="15">
        <f t="shared" si="4"/>
        <v>1.6576407591674858E-3</v>
      </c>
      <c r="D76" s="2" t="str">
        <f t="shared" si="4"/>
        <v>_</v>
      </c>
      <c r="E76" s="2" t="str">
        <f t="shared" si="4"/>
        <v>_</v>
      </c>
      <c r="F76" s="2" t="str">
        <f t="shared" si="4"/>
        <v>_</v>
      </c>
      <c r="G76" s="2" t="str">
        <f t="shared" si="4"/>
        <v>_</v>
      </c>
      <c r="I76" t="str">
        <f t="shared" si="3"/>
        <v xml:space="preserve">  0.00165764075916749, _, _, _, _,</v>
      </c>
      <c r="N76" t="s">
        <v>292</v>
      </c>
    </row>
    <row r="77" spans="3:14" x14ac:dyDescent="0.25">
      <c r="C77" s="15">
        <f t="shared" si="4"/>
        <v>4.7878398104504754E-4</v>
      </c>
      <c r="D77" s="2" t="str">
        <f t="shared" si="4"/>
        <v>_</v>
      </c>
      <c r="E77" s="2" t="str">
        <f t="shared" si="4"/>
        <v>_</v>
      </c>
      <c r="F77" s="2" t="str">
        <f t="shared" si="4"/>
        <v>_</v>
      </c>
      <c r="G77" s="2" t="str">
        <f t="shared" si="4"/>
        <v>_</v>
      </c>
      <c r="I77" t="str">
        <f t="shared" si="3"/>
        <v xml:space="preserve">  0.000478783981045048, _, _, _, _,</v>
      </c>
      <c r="N77" t="s">
        <v>293</v>
      </c>
    </row>
    <row r="78" spans="3:14" x14ac:dyDescent="0.25">
      <c r="C78" s="15">
        <f t="shared" si="4"/>
        <v>1.4528225914364876E-3</v>
      </c>
      <c r="D78" s="2" t="str">
        <f t="shared" si="4"/>
        <v>_</v>
      </c>
      <c r="E78" s="2" t="str">
        <f t="shared" si="4"/>
        <v>_</v>
      </c>
      <c r="F78" s="2" t="str">
        <f t="shared" si="4"/>
        <v>_</v>
      </c>
      <c r="G78" s="2" t="str">
        <f t="shared" si="4"/>
        <v>_</v>
      </c>
      <c r="I78" t="str">
        <f t="shared" si="3"/>
        <v xml:space="preserve">  0.00145282259143649, _, _, _, _,</v>
      </c>
      <c r="N78" t="s">
        <v>294</v>
      </c>
    </row>
    <row r="79" spans="3:14" x14ac:dyDescent="0.25">
      <c r="C79" s="15">
        <f t="shared" si="4"/>
        <v>9.7233343927654399E-4</v>
      </c>
      <c r="D79" s="2" t="str">
        <f t="shared" si="4"/>
        <v>_</v>
      </c>
      <c r="E79" s="2" t="str">
        <f t="shared" si="4"/>
        <v>_</v>
      </c>
      <c r="F79" s="2" t="str">
        <f t="shared" si="4"/>
        <v>_</v>
      </c>
      <c r="G79" s="2" t="str">
        <f t="shared" si="4"/>
        <v>_</v>
      </c>
      <c r="I79" t="str">
        <f t="shared" si="3"/>
        <v xml:space="preserve">  0.000972333439276544, _, _, _, _,</v>
      </c>
      <c r="N79" t="s">
        <v>295</v>
      </c>
    </row>
    <row r="80" spans="3:14" x14ac:dyDescent="0.25">
      <c r="C80" s="15">
        <f t="shared" si="4"/>
        <v>1.5386134235225944E-6</v>
      </c>
      <c r="D80" s="2" t="str">
        <f t="shared" si="4"/>
        <v>_</v>
      </c>
      <c r="E80" s="2" t="str">
        <f t="shared" si="4"/>
        <v>_</v>
      </c>
      <c r="F80" s="2" t="str">
        <f t="shared" si="4"/>
        <v>_</v>
      </c>
      <c r="G80" s="2" t="str">
        <f t="shared" si="4"/>
        <v>_</v>
      </c>
      <c r="I80" t="str">
        <f t="shared" si="3"/>
        <v xml:space="preserve">  1.53861342352259E-06, _, _, _, _,</v>
      </c>
      <c r="N80" t="s">
        <v>296</v>
      </c>
    </row>
    <row r="81" spans="1:33" x14ac:dyDescent="0.25">
      <c r="C81" s="15">
        <f t="shared" si="4"/>
        <v>2.3291360660353945E-3</v>
      </c>
      <c r="D81" s="2" t="str">
        <f t="shared" si="4"/>
        <v>_</v>
      </c>
      <c r="E81" s="2" t="str">
        <f t="shared" si="4"/>
        <v>_</v>
      </c>
      <c r="F81" s="2" t="str">
        <f t="shared" si="4"/>
        <v>_</v>
      </c>
      <c r="G81" s="2" t="str">
        <f t="shared" si="4"/>
        <v>_</v>
      </c>
      <c r="I81" t="str">
        <f t="shared" si="3"/>
        <v xml:space="preserve">  0.00232913606603539, _, _, _, _,</v>
      </c>
      <c r="N81" t="s">
        <v>297</v>
      </c>
    </row>
    <row r="82" spans="1:33" x14ac:dyDescent="0.25">
      <c r="C82" s="15">
        <f t="shared" si="4"/>
        <v>2.2989871907156778E-3</v>
      </c>
      <c r="D82" s="2" t="str">
        <f t="shared" si="4"/>
        <v>_</v>
      </c>
      <c r="E82" s="2" t="str">
        <f t="shared" si="4"/>
        <v>_</v>
      </c>
      <c r="F82" s="2" t="str">
        <f t="shared" si="4"/>
        <v>_</v>
      </c>
      <c r="G82" s="2" t="str">
        <f t="shared" si="4"/>
        <v>_</v>
      </c>
      <c r="I82" t="str">
        <f t="shared" si="3"/>
        <v xml:space="preserve">  0.00229898719071568, _, _, _, _,</v>
      </c>
      <c r="N82" t="s">
        <v>298</v>
      </c>
    </row>
    <row r="83" spans="1:33" x14ac:dyDescent="0.25">
      <c r="C83" s="15">
        <f t="shared" si="4"/>
        <v>1.5162616439909008E-3</v>
      </c>
      <c r="D83" s="2" t="str">
        <f t="shared" si="4"/>
        <v>_</v>
      </c>
      <c r="E83" s="2" t="str">
        <f t="shared" si="4"/>
        <v>_</v>
      </c>
      <c r="F83" s="2" t="str">
        <f t="shared" si="4"/>
        <v>_</v>
      </c>
      <c r="G83" s="2" t="str">
        <f t="shared" si="4"/>
        <v>_</v>
      </c>
      <c r="I83" t="str">
        <f t="shared" si="3"/>
        <v xml:space="preserve">  0.0015162616439909, _, _, _, _,</v>
      </c>
      <c r="N83" t="s">
        <v>299</v>
      </c>
    </row>
    <row r="84" spans="1:33" x14ac:dyDescent="0.25">
      <c r="C84" s="15">
        <f t="shared" ref="C84:G93" si="5">C53</f>
        <v>2.8640059299913567E-3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0.00286400592999136, _, _, _, _,</v>
      </c>
      <c r="N84" t="s">
        <v>300</v>
      </c>
    </row>
    <row r="85" spans="1:33" x14ac:dyDescent="0.25">
      <c r="C85" s="15">
        <f t="shared" si="5"/>
        <v>6.768344682035657E-3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0.00676834468203566, _, _, _, _,</v>
      </c>
      <c r="N85" t="s">
        <v>301</v>
      </c>
    </row>
    <row r="86" spans="1:33" x14ac:dyDescent="0.25">
      <c r="C86" s="15">
        <f t="shared" si="5"/>
        <v>3.5845369518092882E-3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0.00358453695180929, _, _, _, _,</v>
      </c>
      <c r="N86" t="s">
        <v>302</v>
      </c>
    </row>
    <row r="87" spans="1:33" x14ac:dyDescent="0.25">
      <c r="C87" s="15">
        <f t="shared" si="5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280</v>
      </c>
    </row>
    <row r="88" spans="1:33" x14ac:dyDescent="0.25">
      <c r="C88" s="15">
        <f t="shared" si="5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280</v>
      </c>
    </row>
    <row r="89" spans="1:33" x14ac:dyDescent="0.25">
      <c r="C89" s="15">
        <f t="shared" si="5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280</v>
      </c>
    </row>
    <row r="90" spans="1:33" x14ac:dyDescent="0.25">
      <c r="C90" s="15">
        <f t="shared" si="5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280</v>
      </c>
    </row>
    <row r="91" spans="1:33" x14ac:dyDescent="0.25">
      <c r="C91" s="15">
        <f t="shared" si="5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280</v>
      </c>
    </row>
    <row r="92" spans="1:33" x14ac:dyDescent="0.25">
      <c r="C92" s="15">
        <f t="shared" si="5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280</v>
      </c>
    </row>
    <row r="93" spans="1:33" x14ac:dyDescent="0.25">
      <c r="C93" s="15">
        <f t="shared" si="5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303</v>
      </c>
    </row>
    <row r="94" spans="1:33" x14ac:dyDescent="0.25">
      <c r="A94" s="7" t="s">
        <v>163</v>
      </c>
      <c r="B94" t="s">
        <v>170</v>
      </c>
      <c r="C94" s="2">
        <v>30</v>
      </c>
      <c r="D94" s="2"/>
      <c r="E94" s="2"/>
      <c r="F94" s="2"/>
      <c r="G94" s="2"/>
    </row>
    <row r="95" spans="1:33" x14ac:dyDescent="0.25">
      <c r="B95">
        <v>0</v>
      </c>
      <c r="C95" s="2">
        <v>8.3000000000000004E-2</v>
      </c>
      <c r="D95" s="2">
        <v>8.3000000000000004E-2</v>
      </c>
      <c r="E95" s="2">
        <v>8.3000000000000004E-2</v>
      </c>
      <c r="F95" s="2">
        <v>8.3000000000000004E-2</v>
      </c>
      <c r="G95" s="2">
        <v>8.3000000000000004E-2</v>
      </c>
      <c r="H95">
        <v>9.5000000000000001E-2</v>
      </c>
      <c r="I95">
        <v>8.3000000000000004E-2</v>
      </c>
      <c r="J95">
        <v>8.3000000000000004E-2</v>
      </c>
      <c r="K95">
        <v>0.11</v>
      </c>
      <c r="L95">
        <v>0.03</v>
      </c>
      <c r="M95">
        <v>0.03</v>
      </c>
      <c r="N95">
        <v>0.03</v>
      </c>
      <c r="O95">
        <v>0.03</v>
      </c>
      <c r="P95">
        <v>0.03</v>
      </c>
      <c r="Q95">
        <v>8.0000000000000002E-3</v>
      </c>
      <c r="R95">
        <v>8.0000000000000002E-3</v>
      </c>
      <c r="S95">
        <v>8.0000000000000002E-3</v>
      </c>
      <c r="T95">
        <v>8.0000000000000002E-3</v>
      </c>
      <c r="U95">
        <v>8.0000000000000002E-3</v>
      </c>
      <c r="V95">
        <v>8.0000000000000002E-3</v>
      </c>
      <c r="W95">
        <v>8.0000000000000002E-3</v>
      </c>
      <c r="X95">
        <v>8.0000000000000002E-3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G95">
        <f t="shared" ref="AG95:AG114" si="6">SUM(B95:AE95)</f>
        <v>1</v>
      </c>
    </row>
    <row r="96" spans="1:33" x14ac:dyDescent="0.25">
      <c r="B96" t="s">
        <v>171</v>
      </c>
      <c r="C96" s="2">
        <v>30</v>
      </c>
      <c r="D96" s="2"/>
      <c r="E96" s="2"/>
      <c r="F96" s="2"/>
      <c r="G96" s="2"/>
      <c r="AG96">
        <f t="shared" si="6"/>
        <v>30</v>
      </c>
    </row>
    <row r="97" spans="1:33" x14ac:dyDescent="0.25">
      <c r="B97">
        <v>0</v>
      </c>
      <c r="C97" s="2">
        <v>8.3000000000000004E-2</v>
      </c>
      <c r="D97" s="2">
        <v>8.3000000000000004E-2</v>
      </c>
      <c r="E97" s="2">
        <v>8.3000000000000004E-2</v>
      </c>
      <c r="F97" s="2">
        <v>8.3000000000000004E-2</v>
      </c>
      <c r="G97" s="2">
        <v>8.3000000000000004E-2</v>
      </c>
      <c r="H97">
        <v>9.5000000000000001E-2</v>
      </c>
      <c r="I97">
        <v>8.3000000000000004E-2</v>
      </c>
      <c r="J97">
        <v>8.3000000000000004E-2</v>
      </c>
      <c r="K97">
        <v>0.11</v>
      </c>
      <c r="L97">
        <v>0.03</v>
      </c>
      <c r="M97">
        <v>0.03</v>
      </c>
      <c r="N97">
        <v>0.03</v>
      </c>
      <c r="O97">
        <v>0.03</v>
      </c>
      <c r="P97">
        <v>0.03</v>
      </c>
      <c r="Q97">
        <v>8.0000000000000002E-3</v>
      </c>
      <c r="R97">
        <v>8.0000000000000002E-3</v>
      </c>
      <c r="S97">
        <v>8.0000000000000002E-3</v>
      </c>
      <c r="T97">
        <v>8.0000000000000002E-3</v>
      </c>
      <c r="U97">
        <v>8.0000000000000002E-3</v>
      </c>
      <c r="V97">
        <v>8.0000000000000002E-3</v>
      </c>
      <c r="W97">
        <v>8.0000000000000002E-3</v>
      </c>
      <c r="X97">
        <v>8.0000000000000002E-3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G97">
        <f t="shared" si="6"/>
        <v>1</v>
      </c>
    </row>
    <row r="98" spans="1:33" x14ac:dyDescent="0.25">
      <c r="B98" t="s">
        <v>172</v>
      </c>
      <c r="C98" s="2">
        <v>30</v>
      </c>
      <c r="D98" s="2"/>
      <c r="E98" s="2"/>
      <c r="F98" s="2"/>
      <c r="G98" s="2"/>
      <c r="AG98">
        <f t="shared" si="6"/>
        <v>30</v>
      </c>
    </row>
    <row r="99" spans="1:33" x14ac:dyDescent="0.25">
      <c r="B99">
        <v>0</v>
      </c>
      <c r="C99" s="2">
        <v>7.0999999999999994E-2</v>
      </c>
      <c r="D99" s="2">
        <v>7.1999999999999995E-2</v>
      </c>
      <c r="E99" s="2">
        <v>7.1999999999999995E-2</v>
      </c>
      <c r="F99" s="2">
        <v>7.1999999999999995E-2</v>
      </c>
      <c r="G99" s="2">
        <v>7.1999999999999995E-2</v>
      </c>
      <c r="H99">
        <v>8.3000000000000004E-2</v>
      </c>
      <c r="I99">
        <v>7.1999999999999995E-2</v>
      </c>
      <c r="J99">
        <v>7.1999999999999995E-2</v>
      </c>
      <c r="K99">
        <v>0.1</v>
      </c>
      <c r="L99">
        <v>0.05</v>
      </c>
      <c r="M99">
        <v>0.05</v>
      </c>
      <c r="N99">
        <v>0.05</v>
      </c>
      <c r="O99">
        <v>0.05</v>
      </c>
      <c r="P99">
        <v>0.05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G99">
        <f t="shared" si="6"/>
        <v>1.0000000000000002</v>
      </c>
    </row>
    <row r="100" spans="1:33" x14ac:dyDescent="0.25">
      <c r="B100" t="s">
        <v>173</v>
      </c>
      <c r="C100" s="2">
        <v>30</v>
      </c>
      <c r="D100" s="2"/>
      <c r="E100" s="2"/>
      <c r="F100" s="2"/>
      <c r="G100" s="2"/>
      <c r="AG100">
        <f t="shared" si="6"/>
        <v>30</v>
      </c>
    </row>
    <row r="101" spans="1:33" x14ac:dyDescent="0.25">
      <c r="B101">
        <v>0</v>
      </c>
      <c r="C101" s="2">
        <v>7.0999999999999994E-2</v>
      </c>
      <c r="D101" s="2">
        <v>7.1999999999999995E-2</v>
      </c>
      <c r="E101" s="2">
        <v>7.1999999999999995E-2</v>
      </c>
      <c r="F101" s="2">
        <v>7.1999999999999995E-2</v>
      </c>
      <c r="G101" s="2">
        <v>7.1999999999999995E-2</v>
      </c>
      <c r="H101">
        <v>8.3000000000000004E-2</v>
      </c>
      <c r="I101">
        <v>7.1999999999999995E-2</v>
      </c>
      <c r="J101">
        <v>7.1999999999999995E-2</v>
      </c>
      <c r="K101">
        <v>0.1</v>
      </c>
      <c r="L101">
        <v>0.05</v>
      </c>
      <c r="M101">
        <v>0.05</v>
      </c>
      <c r="N101">
        <v>0.05</v>
      </c>
      <c r="O101">
        <v>0.05</v>
      </c>
      <c r="P101">
        <v>0.05</v>
      </c>
      <c r="Q101">
        <v>8.0000000000000002E-3</v>
      </c>
      <c r="R101">
        <v>8.0000000000000002E-3</v>
      </c>
      <c r="S101">
        <v>8.0000000000000002E-3</v>
      </c>
      <c r="T101">
        <v>8.0000000000000002E-3</v>
      </c>
      <c r="U101">
        <v>8.0000000000000002E-3</v>
      </c>
      <c r="V101">
        <v>8.0000000000000002E-3</v>
      </c>
      <c r="W101">
        <v>8.0000000000000002E-3</v>
      </c>
      <c r="X101">
        <v>8.0000000000000002E-3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G101">
        <f t="shared" si="6"/>
        <v>1.0000000000000002</v>
      </c>
    </row>
    <row r="102" spans="1:33" x14ac:dyDescent="0.25">
      <c r="B102" t="s">
        <v>174</v>
      </c>
      <c r="C102" s="2">
        <v>30</v>
      </c>
      <c r="D102" s="2"/>
      <c r="E102" s="2"/>
      <c r="F102" s="2"/>
      <c r="G102" s="2"/>
      <c r="AG102">
        <f t="shared" si="6"/>
        <v>30</v>
      </c>
    </row>
    <row r="103" spans="1:33" x14ac:dyDescent="0.25">
      <c r="B103">
        <v>0</v>
      </c>
      <c r="C103" s="2">
        <v>7.0999999999999994E-2</v>
      </c>
      <c r="D103" s="2">
        <v>7.1999999999999995E-2</v>
      </c>
      <c r="E103" s="2">
        <v>7.1999999999999995E-2</v>
      </c>
      <c r="F103" s="2">
        <v>7.1999999999999995E-2</v>
      </c>
      <c r="G103" s="2">
        <v>7.1999999999999995E-2</v>
      </c>
      <c r="H103">
        <v>8.3000000000000004E-2</v>
      </c>
      <c r="I103">
        <v>7.1999999999999995E-2</v>
      </c>
      <c r="J103">
        <v>7.1999999999999995E-2</v>
      </c>
      <c r="K103">
        <v>0.1</v>
      </c>
      <c r="L103">
        <v>0.05</v>
      </c>
      <c r="M103">
        <v>0.05</v>
      </c>
      <c r="N103">
        <v>0.05</v>
      </c>
      <c r="O103">
        <v>0.05</v>
      </c>
      <c r="P103">
        <v>0.05</v>
      </c>
      <c r="Q103">
        <v>8.0000000000000002E-3</v>
      </c>
      <c r="R103">
        <v>8.0000000000000002E-3</v>
      </c>
      <c r="S103">
        <v>8.0000000000000002E-3</v>
      </c>
      <c r="T103">
        <v>8.0000000000000002E-3</v>
      </c>
      <c r="U103">
        <v>8.0000000000000002E-3</v>
      </c>
      <c r="V103">
        <v>8.0000000000000002E-3</v>
      </c>
      <c r="W103">
        <v>8.0000000000000002E-3</v>
      </c>
      <c r="X103">
        <v>8.0000000000000002E-3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G103">
        <f t="shared" si="6"/>
        <v>1.0000000000000002</v>
      </c>
    </row>
    <row r="104" spans="1:33" x14ac:dyDescent="0.25">
      <c r="B104" t="s">
        <v>175</v>
      </c>
      <c r="C104" s="2">
        <v>30</v>
      </c>
      <c r="D104" s="2"/>
      <c r="E104" s="2"/>
      <c r="F104" s="2"/>
      <c r="G104" s="2"/>
      <c r="AG104">
        <f t="shared" si="6"/>
        <v>30</v>
      </c>
    </row>
    <row r="105" spans="1:33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G105">
        <f t="shared" si="6"/>
        <v>1.0000000000000002</v>
      </c>
    </row>
    <row r="106" spans="1:33" x14ac:dyDescent="0.25">
      <c r="B106" t="s">
        <v>176</v>
      </c>
      <c r="C106" s="2">
        <v>30</v>
      </c>
      <c r="D106" s="2"/>
      <c r="E106" s="2"/>
      <c r="F106" s="2"/>
      <c r="G106" s="2"/>
      <c r="AG106">
        <f t="shared" si="6"/>
        <v>30</v>
      </c>
    </row>
    <row r="107" spans="1:33" x14ac:dyDescent="0.25">
      <c r="B107">
        <v>0</v>
      </c>
      <c r="C107" s="2">
        <v>8.3000000000000004E-2</v>
      </c>
      <c r="D107" s="2">
        <v>8.3000000000000004E-2</v>
      </c>
      <c r="E107" s="2">
        <v>8.3000000000000004E-2</v>
      </c>
      <c r="F107" s="2">
        <v>8.3000000000000004E-2</v>
      </c>
      <c r="G107" s="2">
        <v>8.3000000000000004E-2</v>
      </c>
      <c r="H107">
        <v>9.5000000000000001E-2</v>
      </c>
      <c r="I107">
        <v>8.3000000000000004E-2</v>
      </c>
      <c r="J107">
        <v>8.3000000000000004E-2</v>
      </c>
      <c r="K107">
        <v>0.11</v>
      </c>
      <c r="L107">
        <v>0.03</v>
      </c>
      <c r="M107">
        <v>0.03</v>
      </c>
      <c r="N107">
        <v>0.03</v>
      </c>
      <c r="O107">
        <v>0.03</v>
      </c>
      <c r="P107">
        <v>0.03</v>
      </c>
      <c r="Q107">
        <v>8.0000000000000002E-3</v>
      </c>
      <c r="R107">
        <v>8.0000000000000002E-3</v>
      </c>
      <c r="S107">
        <v>8.0000000000000002E-3</v>
      </c>
      <c r="T107">
        <v>8.0000000000000002E-3</v>
      </c>
      <c r="U107">
        <v>8.0000000000000002E-3</v>
      </c>
      <c r="V107">
        <v>8.0000000000000002E-3</v>
      </c>
      <c r="W107">
        <v>8.0000000000000002E-3</v>
      </c>
      <c r="X107">
        <v>8.0000000000000002E-3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G107">
        <f t="shared" si="6"/>
        <v>1</v>
      </c>
    </row>
    <row r="108" spans="1:33" x14ac:dyDescent="0.25">
      <c r="B108" t="s">
        <v>177</v>
      </c>
      <c r="C108" s="2">
        <v>30</v>
      </c>
      <c r="D108" s="2"/>
      <c r="E108" s="2"/>
      <c r="F108" s="2"/>
      <c r="G108" s="2"/>
      <c r="AG108">
        <f t="shared" si="6"/>
        <v>30</v>
      </c>
    </row>
    <row r="109" spans="1:33" x14ac:dyDescent="0.25">
      <c r="B109">
        <v>0</v>
      </c>
      <c r="C109" s="2">
        <v>8.3000000000000004E-2</v>
      </c>
      <c r="D109" s="2">
        <v>8.3000000000000004E-2</v>
      </c>
      <c r="E109" s="2">
        <v>8.3000000000000004E-2</v>
      </c>
      <c r="F109" s="2">
        <v>8.3000000000000004E-2</v>
      </c>
      <c r="G109" s="2">
        <v>8.3000000000000004E-2</v>
      </c>
      <c r="H109">
        <v>9.5000000000000001E-2</v>
      </c>
      <c r="I109">
        <v>8.3000000000000004E-2</v>
      </c>
      <c r="J109">
        <v>8.3000000000000004E-2</v>
      </c>
      <c r="K109">
        <v>0.11</v>
      </c>
      <c r="L109">
        <v>0.03</v>
      </c>
      <c r="M109">
        <v>0.03</v>
      </c>
      <c r="N109">
        <v>0.03</v>
      </c>
      <c r="O109">
        <v>0.03</v>
      </c>
      <c r="P109">
        <v>0.03</v>
      </c>
      <c r="Q109">
        <v>8.0000000000000002E-3</v>
      </c>
      <c r="R109">
        <v>8.0000000000000002E-3</v>
      </c>
      <c r="S109">
        <v>8.0000000000000002E-3</v>
      </c>
      <c r="T109">
        <v>8.0000000000000002E-3</v>
      </c>
      <c r="U109">
        <v>8.0000000000000002E-3</v>
      </c>
      <c r="V109">
        <v>8.0000000000000002E-3</v>
      </c>
      <c r="W109">
        <v>8.0000000000000002E-3</v>
      </c>
      <c r="X109">
        <v>8.0000000000000002E-3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G109">
        <f t="shared" si="6"/>
        <v>1</v>
      </c>
    </row>
    <row r="110" spans="1:33" x14ac:dyDescent="0.25">
      <c r="A110" s="7" t="s">
        <v>168</v>
      </c>
      <c r="C110" s="2"/>
      <c r="D110" s="2"/>
      <c r="E110" s="2"/>
      <c r="F110" s="2"/>
      <c r="G110" s="2"/>
      <c r="AG110">
        <f t="shared" si="6"/>
        <v>0</v>
      </c>
    </row>
    <row r="111" spans="1:33" x14ac:dyDescent="0.25">
      <c r="A111" t="s">
        <v>178</v>
      </c>
      <c r="B111">
        <v>3.4842768E-3</v>
      </c>
      <c r="C111">
        <v>1.9182661000000001E-3</v>
      </c>
      <c r="D111">
        <v>1.3133486E-3</v>
      </c>
      <c r="E111">
        <v>5.3343901000000001E-3</v>
      </c>
      <c r="F111">
        <v>5.2008873999999997E-3</v>
      </c>
      <c r="G111">
        <v>2.763106E-3</v>
      </c>
      <c r="H111">
        <v>5.28689912E-2</v>
      </c>
      <c r="I111">
        <v>4.5687220899999999E-2</v>
      </c>
      <c r="J111">
        <v>4.1795024999999996E-3</v>
      </c>
      <c r="K111">
        <v>1.4856666000000001E-3</v>
      </c>
      <c r="L111">
        <v>2.2006892000000001E-3</v>
      </c>
      <c r="M111">
        <v>5.8968618999999996E-3</v>
      </c>
      <c r="N111">
        <v>1.6064039799999999E-2</v>
      </c>
      <c r="O111">
        <v>6.8335695999999996E-3</v>
      </c>
      <c r="P111">
        <v>5.2403329700000001E-2</v>
      </c>
      <c r="Q111">
        <v>1.87185281E-2</v>
      </c>
      <c r="R111" s="2">
        <v>5.60218690407658E-5</v>
      </c>
      <c r="S111">
        <v>1.9779055100000002E-2</v>
      </c>
      <c r="T111">
        <v>1.9779055100000002E-2</v>
      </c>
      <c r="U111">
        <v>0.1100269508</v>
      </c>
      <c r="V111">
        <v>0.13529994379999999</v>
      </c>
      <c r="W111">
        <v>0.15680895980000001</v>
      </c>
      <c r="X111">
        <v>0.15235641599999999</v>
      </c>
      <c r="Y111">
        <v>9.51843567E-2</v>
      </c>
      <c r="Z111">
        <v>1.93351E-4</v>
      </c>
      <c r="AA111">
        <v>2.9735538799999999E-2</v>
      </c>
      <c r="AB111">
        <v>3.6258479400000002E-2</v>
      </c>
      <c r="AC111">
        <v>2.1322623999999999E-3</v>
      </c>
      <c r="AD111">
        <v>1.3099231E-3</v>
      </c>
      <c r="AE111">
        <v>3.4506066699999997E-2</v>
      </c>
      <c r="AG111">
        <f t="shared" si="6"/>
        <v>1.0197790550690407</v>
      </c>
    </row>
    <row r="112" spans="1:33" x14ac:dyDescent="0.25">
      <c r="A112" t="s">
        <v>179</v>
      </c>
      <c r="B112">
        <v>3.4842768E-3</v>
      </c>
      <c r="C112">
        <v>1.9182661000000001E-3</v>
      </c>
      <c r="D112">
        <v>1.3133486E-3</v>
      </c>
      <c r="E112">
        <v>5.3343901000000001E-3</v>
      </c>
      <c r="F112">
        <v>5.2008873999999997E-3</v>
      </c>
      <c r="G112">
        <v>2.763106E-3</v>
      </c>
      <c r="H112">
        <v>5.28689912E-2</v>
      </c>
      <c r="I112">
        <v>4.5687220899999999E-2</v>
      </c>
      <c r="J112">
        <v>4.1795024999999996E-3</v>
      </c>
      <c r="K112">
        <v>1.4856666000000001E-3</v>
      </c>
      <c r="L112">
        <v>2.2006892000000001E-3</v>
      </c>
      <c r="M112">
        <v>5.8968618999999996E-3</v>
      </c>
      <c r="N112">
        <v>1.6064039799999999E-2</v>
      </c>
      <c r="O112">
        <v>6.8335695999999996E-3</v>
      </c>
      <c r="P112">
        <v>5.2403329700000001E-2</v>
      </c>
      <c r="Q112">
        <v>1.87185281E-2</v>
      </c>
      <c r="R112" s="2">
        <v>5.60218690407658E-5</v>
      </c>
      <c r="S112">
        <v>1.9779055100000002E-2</v>
      </c>
      <c r="T112">
        <v>1.9779055100000002E-2</v>
      </c>
      <c r="U112">
        <v>0.1100269508</v>
      </c>
      <c r="V112">
        <v>0.13529994379999999</v>
      </c>
      <c r="W112">
        <v>0.15680895980000001</v>
      </c>
      <c r="X112">
        <v>0.15235641599999999</v>
      </c>
      <c r="Y112">
        <v>9.51843567E-2</v>
      </c>
      <c r="Z112">
        <v>1.93351E-4</v>
      </c>
      <c r="AA112">
        <v>2.9735538799999999E-2</v>
      </c>
      <c r="AB112">
        <v>3.6258479400000002E-2</v>
      </c>
      <c r="AC112">
        <v>2.1322623999999999E-3</v>
      </c>
      <c r="AD112">
        <v>1.3099231E-3</v>
      </c>
      <c r="AE112">
        <v>3.4506066699999997E-2</v>
      </c>
      <c r="AG112">
        <f t="shared" si="6"/>
        <v>1.0197790550690407</v>
      </c>
    </row>
    <row r="113" spans="1:33" x14ac:dyDescent="0.25">
      <c r="A113" t="s">
        <v>180</v>
      </c>
      <c r="B113">
        <v>3.1061498000000002E-3</v>
      </c>
      <c r="C113">
        <v>2.8805876000000002E-3</v>
      </c>
      <c r="D113">
        <v>3.4678207400000001E-2</v>
      </c>
      <c r="E113">
        <v>4.2665163999999998E-2</v>
      </c>
      <c r="F113">
        <v>4.2103300099999998E-2</v>
      </c>
      <c r="G113">
        <v>4.5957380700000001E-2</v>
      </c>
      <c r="H113">
        <v>4.4938545199999999E-2</v>
      </c>
      <c r="I113">
        <v>4.5518643999999997E-2</v>
      </c>
      <c r="J113">
        <v>4.5349629599999997E-2</v>
      </c>
      <c r="K113">
        <v>3.43172323E-2</v>
      </c>
      <c r="L113">
        <v>3.4127335000000002E-2</v>
      </c>
      <c r="M113">
        <v>4.3217332999999997E-2</v>
      </c>
      <c r="N113">
        <v>1.51180638E-2</v>
      </c>
      <c r="O113">
        <v>4.1807671800000001E-2</v>
      </c>
      <c r="P113">
        <v>3.8615087899999997E-2</v>
      </c>
      <c r="Q113">
        <v>4.5018880800000001E-2</v>
      </c>
      <c r="R113">
        <v>8.6227781000000007E-3</v>
      </c>
      <c r="S113">
        <v>3.8136967299999998E-2</v>
      </c>
      <c r="T113">
        <v>3.8136967299999998E-2</v>
      </c>
      <c r="U113">
        <v>4.9871206600000002E-2</v>
      </c>
      <c r="V113">
        <v>5.1663919400000001E-2</v>
      </c>
      <c r="W113">
        <v>5.2438953500000003E-2</v>
      </c>
      <c r="X113">
        <v>5.5650125600000003E-2</v>
      </c>
      <c r="Y113">
        <v>5.5569506999999997E-2</v>
      </c>
      <c r="Z113">
        <v>1.5940955E-3</v>
      </c>
      <c r="AA113">
        <v>3.2856961300000001E-2</v>
      </c>
      <c r="AB113">
        <v>3.31102541E-2</v>
      </c>
      <c r="AC113">
        <v>5.9162394000000004E-3</v>
      </c>
      <c r="AD113">
        <v>2.6524256699999998E-2</v>
      </c>
      <c r="AE113">
        <v>2.86255225E-2</v>
      </c>
      <c r="AG113">
        <f t="shared" si="6"/>
        <v>1.0381369673000003</v>
      </c>
    </row>
    <row r="114" spans="1:33" x14ac:dyDescent="0.25">
      <c r="A114" t="s">
        <v>181</v>
      </c>
      <c r="B114">
        <v>3.1061498000000002E-3</v>
      </c>
      <c r="C114">
        <v>2.8805876000000002E-3</v>
      </c>
      <c r="D114">
        <v>3.4678207400000001E-2</v>
      </c>
      <c r="E114">
        <v>4.2665163999999998E-2</v>
      </c>
      <c r="F114">
        <v>4.2103300099999998E-2</v>
      </c>
      <c r="G114">
        <v>4.5957380700000001E-2</v>
      </c>
      <c r="H114">
        <v>4.4938545199999999E-2</v>
      </c>
      <c r="I114">
        <v>4.5518643999999997E-2</v>
      </c>
      <c r="J114">
        <v>4.5349629599999997E-2</v>
      </c>
      <c r="K114">
        <v>3.43172323E-2</v>
      </c>
      <c r="L114">
        <v>3.4127335000000002E-2</v>
      </c>
      <c r="M114">
        <v>4.3217332999999997E-2</v>
      </c>
      <c r="N114">
        <v>1.51180638E-2</v>
      </c>
      <c r="O114">
        <v>4.1807671800000001E-2</v>
      </c>
      <c r="P114">
        <v>3.8615087899999997E-2</v>
      </c>
      <c r="Q114">
        <v>4.5018880800000001E-2</v>
      </c>
      <c r="R114">
        <v>8.6227781000000007E-3</v>
      </c>
      <c r="S114">
        <v>3.8136967299999998E-2</v>
      </c>
      <c r="T114">
        <v>3.8136967299999998E-2</v>
      </c>
      <c r="U114">
        <v>4.9871206600000002E-2</v>
      </c>
      <c r="V114">
        <v>5.1663919400000001E-2</v>
      </c>
      <c r="W114">
        <v>5.2438953500000003E-2</v>
      </c>
      <c r="X114">
        <v>5.5650125600000003E-2</v>
      </c>
      <c r="Y114">
        <v>5.5569506999999997E-2</v>
      </c>
      <c r="Z114">
        <v>1.5940955E-3</v>
      </c>
      <c r="AA114">
        <v>3.2856961300000001E-2</v>
      </c>
      <c r="AB114">
        <v>3.31102541E-2</v>
      </c>
      <c r="AC114">
        <v>5.9162394000000004E-3</v>
      </c>
      <c r="AD114">
        <v>2.6524256699999998E-2</v>
      </c>
      <c r="AE114">
        <v>2.86255225E-2</v>
      </c>
      <c r="AG114">
        <f t="shared" si="6"/>
        <v>1.0381369673000003</v>
      </c>
    </row>
    <row r="115" spans="1:33" x14ac:dyDescent="0.25">
      <c r="C115" s="2"/>
      <c r="D115" s="2"/>
      <c r="E115" s="2"/>
      <c r="F115" s="2"/>
      <c r="G115" s="2"/>
    </row>
    <row r="116" spans="1:33" x14ac:dyDescent="0.25">
      <c r="B116" t="s">
        <v>182</v>
      </c>
      <c r="C116" s="2"/>
      <c r="D116" s="2"/>
      <c r="E116" s="2"/>
      <c r="F116" s="2"/>
      <c r="G116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abSelected="1" topLeftCell="A37" zoomScaleNormal="100" workbookViewId="0">
      <selection activeCell="D72" sqref="D72"/>
    </sheetView>
  </sheetViews>
  <sheetFormatPr defaultRowHeight="15" x14ac:dyDescent="0.25"/>
  <cols>
    <col min="1" max="1" width="5.7109375"/>
    <col min="2" max="2" width="5.42578125"/>
    <col min="3" max="3" width="13.28515625"/>
    <col min="4" max="4" width="53" customWidth="1"/>
    <col min="5" max="5" width="24.7109375"/>
    <col min="6" max="12" width="8.42578125"/>
    <col min="13" max="13" width="9" bestFit="1" customWidth="1"/>
    <col min="14" max="1018" width="8.42578125"/>
    <col min="1019" max="1025" width="8.5703125"/>
  </cols>
  <sheetData>
    <row r="1" spans="1:5" x14ac:dyDescent="0.25">
      <c r="A1" t="s">
        <v>183</v>
      </c>
      <c r="B1" t="s">
        <v>184</v>
      </c>
      <c r="C1" t="s">
        <v>185</v>
      </c>
      <c r="D1" t="s">
        <v>103</v>
      </c>
      <c r="E1" t="s">
        <v>186</v>
      </c>
    </row>
    <row r="2" spans="1:5" x14ac:dyDescent="0.25">
      <c r="A2">
        <v>1</v>
      </c>
      <c r="B2" t="s">
        <v>3</v>
      </c>
      <c r="C2">
        <v>6637.5</v>
      </c>
      <c r="D2" t="s">
        <v>104</v>
      </c>
      <c r="E2" t="s">
        <v>187</v>
      </c>
    </row>
    <row r="3" spans="1:5" x14ac:dyDescent="0.25">
      <c r="A3">
        <v>2</v>
      </c>
      <c r="B3" t="s">
        <v>8</v>
      </c>
      <c r="C3">
        <v>4510.6719999999996</v>
      </c>
      <c r="D3" t="s">
        <v>105</v>
      </c>
      <c r="E3" t="s">
        <v>188</v>
      </c>
    </row>
    <row r="4" spans="1:5" x14ac:dyDescent="0.25">
      <c r="A4">
        <v>3</v>
      </c>
      <c r="B4" t="s">
        <v>9</v>
      </c>
      <c r="C4">
        <v>80218.806890000007</v>
      </c>
      <c r="D4" t="s">
        <v>106</v>
      </c>
      <c r="E4" t="s">
        <v>189</v>
      </c>
    </row>
    <row r="5" spans="1:5" x14ac:dyDescent="0.25">
      <c r="A5">
        <v>4</v>
      </c>
      <c r="B5" t="s">
        <v>10</v>
      </c>
      <c r="C5">
        <v>2697</v>
      </c>
      <c r="D5" t="s">
        <v>107</v>
      </c>
      <c r="E5" t="s">
        <v>190</v>
      </c>
    </row>
    <row r="6" spans="1:5" x14ac:dyDescent="0.25">
      <c r="A6">
        <v>5</v>
      </c>
      <c r="B6" t="s">
        <v>11</v>
      </c>
      <c r="C6">
        <v>12347.108630000001</v>
      </c>
      <c r="D6" t="s">
        <v>106</v>
      </c>
      <c r="E6" t="s">
        <v>191</v>
      </c>
    </row>
    <row r="7" spans="1:5" x14ac:dyDescent="0.25">
      <c r="A7">
        <v>6</v>
      </c>
      <c r="B7" t="s">
        <v>12</v>
      </c>
      <c r="C7">
        <v>3907.9740299999999</v>
      </c>
      <c r="D7" t="s">
        <v>106</v>
      </c>
      <c r="E7" t="s">
        <v>192</v>
      </c>
    </row>
    <row r="8" spans="1:5" x14ac:dyDescent="0.25">
      <c r="A8">
        <v>7</v>
      </c>
      <c r="B8" t="s">
        <v>13</v>
      </c>
      <c r="C8">
        <v>35892.089209999998</v>
      </c>
      <c r="D8" t="s">
        <v>106</v>
      </c>
      <c r="E8" t="s">
        <v>193</v>
      </c>
    </row>
    <row r="9" spans="1:5" x14ac:dyDescent="0.25">
      <c r="A9">
        <v>8</v>
      </c>
      <c r="B9" t="s">
        <v>14</v>
      </c>
      <c r="C9">
        <v>21423.01856</v>
      </c>
      <c r="D9" t="s">
        <v>106</v>
      </c>
      <c r="E9" t="s">
        <v>194</v>
      </c>
    </row>
    <row r="10" spans="1:5" x14ac:dyDescent="0.25">
      <c r="A10">
        <v>9</v>
      </c>
      <c r="B10" t="s">
        <v>15</v>
      </c>
      <c r="C10">
        <v>8105.2905899999996</v>
      </c>
      <c r="D10" t="s">
        <v>106</v>
      </c>
      <c r="E10" t="s">
        <v>195</v>
      </c>
    </row>
    <row r="11" spans="1:5" x14ac:dyDescent="0.25">
      <c r="A11">
        <v>10</v>
      </c>
      <c r="B11" t="s">
        <v>16</v>
      </c>
      <c r="C11">
        <v>3646.2221399999999</v>
      </c>
      <c r="D11" t="s">
        <v>106</v>
      </c>
      <c r="E11" t="s">
        <v>196</v>
      </c>
    </row>
    <row r="12" spans="1:5" x14ac:dyDescent="0.25">
      <c r="A12">
        <v>11</v>
      </c>
      <c r="B12" t="s">
        <v>17</v>
      </c>
      <c r="C12">
        <v>38854.992890000001</v>
      </c>
      <c r="D12" t="s">
        <v>106</v>
      </c>
      <c r="E12" t="s">
        <v>197</v>
      </c>
    </row>
    <row r="13" spans="1:5" x14ac:dyDescent="0.25">
      <c r="A13">
        <v>12</v>
      </c>
      <c r="B13" t="s">
        <v>18</v>
      </c>
      <c r="C13" s="26">
        <v>657</v>
      </c>
      <c r="D13" t="s">
        <v>481</v>
      </c>
      <c r="E13" t="s">
        <v>198</v>
      </c>
    </row>
    <row r="14" spans="1:5" x14ac:dyDescent="0.25">
      <c r="A14">
        <v>13</v>
      </c>
      <c r="B14" t="s">
        <v>19</v>
      </c>
      <c r="C14">
        <v>1596.4079999999999</v>
      </c>
      <c r="D14" t="s">
        <v>108</v>
      </c>
      <c r="E14" t="s">
        <v>199</v>
      </c>
    </row>
    <row r="15" spans="1:5" x14ac:dyDescent="0.25">
      <c r="A15">
        <v>14</v>
      </c>
      <c r="B15" t="s">
        <v>20</v>
      </c>
      <c r="C15">
        <v>2273.672</v>
      </c>
      <c r="D15" t="s">
        <v>109</v>
      </c>
      <c r="E15" t="s">
        <v>200</v>
      </c>
    </row>
    <row r="16" spans="1:5" x14ac:dyDescent="0.25">
      <c r="A16">
        <v>15</v>
      </c>
      <c r="B16" t="s">
        <v>21</v>
      </c>
      <c r="C16">
        <v>967.52</v>
      </c>
      <c r="D16" t="s">
        <v>110</v>
      </c>
      <c r="E16" t="s">
        <v>201</v>
      </c>
    </row>
    <row r="17" spans="1:5" x14ac:dyDescent="0.25">
      <c r="A17">
        <v>16</v>
      </c>
      <c r="B17" t="s">
        <v>22</v>
      </c>
      <c r="C17" s="26">
        <v>20</v>
      </c>
      <c r="D17" t="s">
        <v>482</v>
      </c>
      <c r="E17" t="s">
        <v>202</v>
      </c>
    </row>
    <row r="18" spans="1:5" x14ac:dyDescent="0.25">
      <c r="A18">
        <v>17</v>
      </c>
      <c r="B18" t="s">
        <v>23</v>
      </c>
      <c r="C18">
        <v>5673.2709999999997</v>
      </c>
      <c r="D18" t="s">
        <v>105</v>
      </c>
      <c r="E18" t="s">
        <v>203</v>
      </c>
    </row>
    <row r="19" spans="1:5" x14ac:dyDescent="0.25">
      <c r="A19">
        <v>18</v>
      </c>
      <c r="B19" t="s">
        <v>24</v>
      </c>
      <c r="C19">
        <v>12508.14644</v>
      </c>
      <c r="D19" t="s">
        <v>106</v>
      </c>
      <c r="E19" t="s">
        <v>204</v>
      </c>
    </row>
    <row r="20" spans="1:5" x14ac:dyDescent="0.25">
      <c r="A20">
        <v>19</v>
      </c>
      <c r="B20" t="s">
        <v>25</v>
      </c>
      <c r="C20">
        <v>2343.3339999999998</v>
      </c>
      <c r="D20" t="s">
        <v>111</v>
      </c>
      <c r="E20" t="s">
        <v>205</v>
      </c>
    </row>
    <row r="21" spans="1:5" x14ac:dyDescent="0.25">
      <c r="A21">
        <v>20</v>
      </c>
      <c r="B21" t="s">
        <v>26</v>
      </c>
      <c r="C21">
        <v>66381.201029999997</v>
      </c>
      <c r="D21" t="s">
        <v>106</v>
      </c>
      <c r="E21" t="s">
        <v>206</v>
      </c>
    </row>
    <row r="22" spans="1:5" x14ac:dyDescent="0.25">
      <c r="A22">
        <v>21</v>
      </c>
      <c r="B22" t="s">
        <v>27</v>
      </c>
      <c r="C22">
        <v>3164.95</v>
      </c>
      <c r="D22" t="s">
        <v>112</v>
      </c>
      <c r="E22" t="s">
        <v>207</v>
      </c>
    </row>
    <row r="23" spans="1:5" x14ac:dyDescent="0.25">
      <c r="A23">
        <v>22</v>
      </c>
      <c r="B23" t="s">
        <v>28</v>
      </c>
      <c r="C23">
        <v>4742.7510000000002</v>
      </c>
      <c r="D23" t="s">
        <v>105</v>
      </c>
      <c r="E23" t="s">
        <v>208</v>
      </c>
    </row>
    <row r="24" spans="1:5" x14ac:dyDescent="0.25">
      <c r="A24">
        <v>23</v>
      </c>
      <c r="B24" t="s">
        <v>29</v>
      </c>
      <c r="C24">
        <v>312490.47648000001</v>
      </c>
      <c r="D24" t="s">
        <v>106</v>
      </c>
      <c r="E24" t="s">
        <v>209</v>
      </c>
    </row>
    <row r="25" spans="1:5" x14ac:dyDescent="0.25">
      <c r="A25">
        <v>24</v>
      </c>
      <c r="B25" t="s">
        <v>30</v>
      </c>
      <c r="C25">
        <v>124595.38234</v>
      </c>
      <c r="D25" t="s">
        <v>106</v>
      </c>
      <c r="E25" t="s">
        <v>210</v>
      </c>
    </row>
    <row r="26" spans="1:5" x14ac:dyDescent="0.25">
      <c r="A26">
        <v>25</v>
      </c>
      <c r="B26" t="s">
        <v>31</v>
      </c>
      <c r="C26">
        <v>639.21481000000006</v>
      </c>
      <c r="D26" t="s">
        <v>106</v>
      </c>
      <c r="E26" t="s">
        <v>211</v>
      </c>
    </row>
    <row r="27" spans="1:5" x14ac:dyDescent="0.25">
      <c r="A27">
        <v>26</v>
      </c>
      <c r="B27" t="s">
        <v>32</v>
      </c>
      <c r="C27">
        <v>247495.45460999999</v>
      </c>
      <c r="D27" t="s">
        <v>106</v>
      </c>
      <c r="E27" t="s">
        <v>212</v>
      </c>
    </row>
    <row r="28" spans="1:5" x14ac:dyDescent="0.25">
      <c r="A28">
        <v>27</v>
      </c>
      <c r="B28" t="s">
        <v>33</v>
      </c>
      <c r="C28">
        <v>68851.370939999993</v>
      </c>
      <c r="D28" t="s">
        <v>106</v>
      </c>
      <c r="E28" t="s">
        <v>213</v>
      </c>
    </row>
    <row r="29" spans="1:5" x14ac:dyDescent="0.25">
      <c r="A29">
        <v>28</v>
      </c>
      <c r="B29" t="s">
        <v>34</v>
      </c>
      <c r="C29">
        <v>858.70898</v>
      </c>
      <c r="D29" t="s">
        <v>106</v>
      </c>
      <c r="E29" t="s">
        <v>214</v>
      </c>
    </row>
    <row r="30" spans="1:5" x14ac:dyDescent="0.25">
      <c r="A30">
        <v>29</v>
      </c>
      <c r="B30" t="s">
        <v>35</v>
      </c>
      <c r="C30">
        <v>8099.2672199999997</v>
      </c>
      <c r="D30" t="s">
        <v>106</v>
      </c>
      <c r="E30" t="s">
        <v>215</v>
      </c>
    </row>
    <row r="31" spans="1:5" x14ac:dyDescent="0.25">
      <c r="A31">
        <v>30</v>
      </c>
      <c r="B31" t="s">
        <v>36</v>
      </c>
      <c r="C31">
        <v>466.91953999999998</v>
      </c>
      <c r="D31" t="s">
        <v>106</v>
      </c>
      <c r="E31" t="s">
        <v>216</v>
      </c>
    </row>
    <row r="32" spans="1:5" x14ac:dyDescent="0.25">
      <c r="A32">
        <v>31</v>
      </c>
      <c r="B32" t="s">
        <v>37</v>
      </c>
      <c r="C32">
        <v>204570.50472</v>
      </c>
      <c r="D32" t="s">
        <v>106</v>
      </c>
      <c r="E32" t="s">
        <v>217</v>
      </c>
    </row>
    <row r="33" spans="1:5" x14ac:dyDescent="0.25">
      <c r="A33">
        <v>32</v>
      </c>
      <c r="B33" t="s">
        <v>38</v>
      </c>
      <c r="C33">
        <v>68242.971520000006</v>
      </c>
      <c r="D33" t="s">
        <v>106</v>
      </c>
      <c r="E33" t="s">
        <v>218</v>
      </c>
    </row>
    <row r="34" spans="1:5" x14ac:dyDescent="0.25">
      <c r="A34">
        <v>33</v>
      </c>
      <c r="B34" t="s">
        <v>39</v>
      </c>
      <c r="C34">
        <v>26.160060000000001</v>
      </c>
      <c r="D34" t="s">
        <v>113</v>
      </c>
      <c r="E34" t="s">
        <v>219</v>
      </c>
    </row>
    <row r="35" spans="1:5" x14ac:dyDescent="0.25">
      <c r="A35">
        <v>34</v>
      </c>
      <c r="B35" t="s">
        <v>40</v>
      </c>
      <c r="C35">
        <v>444.32128</v>
      </c>
      <c r="D35" t="s">
        <v>106</v>
      </c>
      <c r="E35" t="s">
        <v>220</v>
      </c>
    </row>
    <row r="36" spans="1:5" x14ac:dyDescent="0.25">
      <c r="A36">
        <v>35</v>
      </c>
      <c r="B36" t="s">
        <v>41</v>
      </c>
      <c r="C36">
        <v>2041.1949999999999</v>
      </c>
      <c r="D36" t="s">
        <v>114</v>
      </c>
      <c r="E36" t="s">
        <v>221</v>
      </c>
    </row>
    <row r="37" spans="1:5" x14ac:dyDescent="0.25">
      <c r="A37">
        <v>36</v>
      </c>
      <c r="B37" t="s">
        <v>42</v>
      </c>
      <c r="C37">
        <v>385.52397999999999</v>
      </c>
      <c r="D37" t="s">
        <v>106</v>
      </c>
      <c r="E37" t="s">
        <v>222</v>
      </c>
    </row>
    <row r="38" spans="1:5" x14ac:dyDescent="0.25">
      <c r="A38">
        <v>37</v>
      </c>
      <c r="B38" t="s">
        <v>43</v>
      </c>
      <c r="C38">
        <v>6193.6677499999996</v>
      </c>
      <c r="D38" t="s">
        <v>106</v>
      </c>
      <c r="E38" t="s">
        <v>223</v>
      </c>
    </row>
    <row r="39" spans="1:5" x14ac:dyDescent="0.25">
      <c r="A39">
        <v>38</v>
      </c>
      <c r="B39" t="s">
        <v>44</v>
      </c>
      <c r="C39">
        <v>638.52646000000004</v>
      </c>
      <c r="D39" t="s">
        <v>106</v>
      </c>
      <c r="E39" t="s">
        <v>224</v>
      </c>
    </row>
    <row r="40" spans="1:5" x14ac:dyDescent="0.25">
      <c r="A40">
        <v>39</v>
      </c>
      <c r="B40" t="s">
        <v>45</v>
      </c>
      <c r="C40">
        <v>287990.48550000001</v>
      </c>
      <c r="D40" t="s">
        <v>106</v>
      </c>
      <c r="E40" t="s">
        <v>225</v>
      </c>
    </row>
    <row r="41" spans="1:5" x14ac:dyDescent="0.25">
      <c r="A41">
        <v>40</v>
      </c>
      <c r="B41" t="s">
        <v>46</v>
      </c>
      <c r="C41">
        <v>837622.32530000003</v>
      </c>
      <c r="D41" t="s">
        <v>106</v>
      </c>
      <c r="E41" t="s">
        <v>226</v>
      </c>
    </row>
    <row r="42" spans="1:5" x14ac:dyDescent="0.25">
      <c r="A42">
        <v>41</v>
      </c>
      <c r="B42" t="s">
        <v>47</v>
      </c>
      <c r="C42">
        <v>88958.136549999996</v>
      </c>
      <c r="D42" t="s">
        <v>106</v>
      </c>
      <c r="E42" t="s">
        <v>227</v>
      </c>
    </row>
    <row r="43" spans="1:5" x14ac:dyDescent="0.25">
      <c r="A43">
        <v>42</v>
      </c>
      <c r="B43" t="s">
        <v>48</v>
      </c>
      <c r="C43">
        <v>633208.32400000002</v>
      </c>
      <c r="D43" t="s">
        <v>106</v>
      </c>
      <c r="E43" t="s">
        <v>228</v>
      </c>
    </row>
    <row r="44" spans="1:5" x14ac:dyDescent="0.25">
      <c r="A44">
        <v>43</v>
      </c>
      <c r="B44" t="s">
        <v>49</v>
      </c>
      <c r="C44">
        <v>17226.46154</v>
      </c>
      <c r="D44" t="s">
        <v>106</v>
      </c>
      <c r="E44" t="s">
        <v>229</v>
      </c>
    </row>
    <row r="45" spans="1:5" x14ac:dyDescent="0.25">
      <c r="A45">
        <v>44</v>
      </c>
      <c r="B45" t="s">
        <v>50</v>
      </c>
      <c r="C45">
        <v>3484.8640300000002</v>
      </c>
      <c r="D45" t="s">
        <v>106</v>
      </c>
      <c r="E45" t="s">
        <v>230</v>
      </c>
    </row>
    <row r="46" spans="1:5" x14ac:dyDescent="0.25">
      <c r="A46">
        <v>45</v>
      </c>
      <c r="B46" t="s">
        <v>51</v>
      </c>
      <c r="C46">
        <v>1253.7247</v>
      </c>
      <c r="D46" t="s">
        <v>106</v>
      </c>
      <c r="E46" t="s">
        <v>231</v>
      </c>
    </row>
    <row r="47" spans="1:5" x14ac:dyDescent="0.25">
      <c r="A47">
        <v>46</v>
      </c>
      <c r="B47" t="s">
        <v>52</v>
      </c>
      <c r="C47">
        <v>2873.4</v>
      </c>
      <c r="D47" t="s">
        <v>115</v>
      </c>
      <c r="E47" t="s">
        <v>232</v>
      </c>
    </row>
    <row r="48" spans="1:5" x14ac:dyDescent="0.25">
      <c r="A48">
        <v>47</v>
      </c>
      <c r="B48" t="s">
        <v>53</v>
      </c>
      <c r="C48">
        <v>1436.7</v>
      </c>
      <c r="D48" t="s">
        <v>104</v>
      </c>
      <c r="E48" t="s">
        <v>233</v>
      </c>
    </row>
    <row r="49" spans="1:17" x14ac:dyDescent="0.25">
      <c r="A49">
        <v>48</v>
      </c>
      <c r="B49" t="s">
        <v>54</v>
      </c>
      <c r="C49">
        <v>3114.6878999999999</v>
      </c>
      <c r="D49" t="s">
        <v>106</v>
      </c>
      <c r="E49" t="s">
        <v>234</v>
      </c>
    </row>
    <row r="50" spans="1:17" x14ac:dyDescent="0.25">
      <c r="A50">
        <v>49</v>
      </c>
      <c r="B50" t="s">
        <v>55</v>
      </c>
      <c r="C50">
        <v>128678.71575</v>
      </c>
      <c r="D50" t="s">
        <v>106</v>
      </c>
      <c r="E50" t="s">
        <v>235</v>
      </c>
    </row>
    <row r="51" spans="1:17" x14ac:dyDescent="0.25">
      <c r="A51">
        <v>50</v>
      </c>
      <c r="B51" t="s">
        <v>56</v>
      </c>
      <c r="C51">
        <v>130790.82432</v>
      </c>
      <c r="D51" t="s">
        <v>106</v>
      </c>
      <c r="E51" t="s">
        <v>236</v>
      </c>
    </row>
    <row r="52" spans="1:17" x14ac:dyDescent="0.25">
      <c r="A52">
        <v>51</v>
      </c>
      <c r="B52" t="s">
        <v>57</v>
      </c>
      <c r="C52">
        <v>181995.72683</v>
      </c>
      <c r="D52" t="s">
        <v>106</v>
      </c>
      <c r="E52" t="s">
        <v>237</v>
      </c>
    </row>
    <row r="53" spans="1:17" x14ac:dyDescent="0.25">
      <c r="A53">
        <v>52</v>
      </c>
      <c r="B53" t="s">
        <v>58</v>
      </c>
      <c r="C53">
        <v>1808.5</v>
      </c>
      <c r="D53" t="s">
        <v>116</v>
      </c>
      <c r="E53" t="s">
        <v>238</v>
      </c>
    </row>
    <row r="54" spans="1:17" x14ac:dyDescent="0.25">
      <c r="A54">
        <v>53</v>
      </c>
      <c r="B54" t="s">
        <v>59</v>
      </c>
      <c r="C54">
        <v>7660.8</v>
      </c>
      <c r="D54" t="s">
        <v>104</v>
      </c>
      <c r="E54" t="s">
        <v>239</v>
      </c>
    </row>
    <row r="55" spans="1:17" x14ac:dyDescent="0.25">
      <c r="A55">
        <v>54</v>
      </c>
      <c r="B55" t="s">
        <v>60</v>
      </c>
      <c r="C55">
        <v>803.2</v>
      </c>
      <c r="D55" t="s">
        <v>104</v>
      </c>
      <c r="E55" t="s">
        <v>240</v>
      </c>
    </row>
    <row r="56" spans="1:17" x14ac:dyDescent="0.25">
      <c r="A56">
        <v>55</v>
      </c>
      <c r="B56" t="s">
        <v>61</v>
      </c>
      <c r="C56">
        <v>18046.14</v>
      </c>
      <c r="D56" t="s">
        <v>117</v>
      </c>
      <c r="E56" t="s">
        <v>241</v>
      </c>
    </row>
    <row r="57" spans="1:17" x14ac:dyDescent="0.25">
      <c r="A57">
        <v>56</v>
      </c>
      <c r="B57" t="s">
        <v>62</v>
      </c>
      <c r="C57">
        <v>72184.56</v>
      </c>
      <c r="D57" t="s">
        <v>118</v>
      </c>
      <c r="E57" t="s">
        <v>242</v>
      </c>
    </row>
    <row r="58" spans="1:17" x14ac:dyDescent="0.25">
      <c r="A58">
        <v>57</v>
      </c>
      <c r="B58" t="s">
        <v>63</v>
      </c>
      <c r="C58">
        <v>11998.44</v>
      </c>
      <c r="D58" t="s">
        <v>119</v>
      </c>
      <c r="E58" t="s">
        <v>243</v>
      </c>
    </row>
    <row r="59" spans="1:17" x14ac:dyDescent="0.25">
      <c r="A59">
        <v>58</v>
      </c>
      <c r="B59" t="s">
        <v>64</v>
      </c>
      <c r="C59">
        <v>7998.96</v>
      </c>
      <c r="D59" t="s">
        <v>116</v>
      </c>
      <c r="E59" t="s">
        <v>244</v>
      </c>
    </row>
    <row r="60" spans="1:17" x14ac:dyDescent="0.25">
      <c r="A60">
        <v>59</v>
      </c>
      <c r="B60" t="s">
        <v>65</v>
      </c>
      <c r="C60">
        <v>2616.0059999999999</v>
      </c>
      <c r="D60" t="s">
        <v>120</v>
      </c>
      <c r="E60" t="s">
        <v>245</v>
      </c>
    </row>
    <row r="61" spans="1:17" x14ac:dyDescent="0.25">
      <c r="A61">
        <v>60</v>
      </c>
      <c r="B61" t="s">
        <v>66</v>
      </c>
      <c r="C61" s="26">
        <v>27578</v>
      </c>
      <c r="D61" t="s">
        <v>480</v>
      </c>
      <c r="E61" t="s">
        <v>246</v>
      </c>
      <c r="G61" s="2"/>
    </row>
    <row r="62" spans="1:17" x14ac:dyDescent="0.25">
      <c r="A62">
        <v>61</v>
      </c>
      <c r="B62" t="s">
        <v>67</v>
      </c>
      <c r="C62">
        <v>29746.28</v>
      </c>
      <c r="D62" t="s">
        <v>121</v>
      </c>
      <c r="E62" t="s">
        <v>247</v>
      </c>
      <c r="J62" t="s">
        <v>474</v>
      </c>
      <c r="K62" t="s">
        <v>475</v>
      </c>
      <c r="L62" t="s">
        <v>473</v>
      </c>
    </row>
    <row r="63" spans="1:17" x14ac:dyDescent="0.25">
      <c r="A63">
        <v>62</v>
      </c>
      <c r="B63" t="s">
        <v>68</v>
      </c>
      <c r="C63" s="26">
        <v>35183</v>
      </c>
      <c r="D63" t="s">
        <v>479</v>
      </c>
      <c r="E63" t="s">
        <v>248</v>
      </c>
      <c r="H63" t="s">
        <v>472</v>
      </c>
      <c r="J63">
        <v>9661</v>
      </c>
      <c r="K63">
        <v>25522</v>
      </c>
      <c r="L63">
        <f>SUM(J63:K63)</f>
        <v>35183</v>
      </c>
    </row>
    <row r="64" spans="1:17" x14ac:dyDescent="0.25">
      <c r="A64">
        <v>63</v>
      </c>
      <c r="B64" t="s">
        <v>69</v>
      </c>
      <c r="C64" s="49">
        <v>3178000</v>
      </c>
      <c r="D64" t="s">
        <v>483</v>
      </c>
      <c r="E64" t="s">
        <v>249</v>
      </c>
      <c r="Q64">
        <v>6.5920009999999998</v>
      </c>
    </row>
    <row r="65" spans="1:18" x14ac:dyDescent="0.25">
      <c r="A65">
        <v>64</v>
      </c>
      <c r="B65" t="s">
        <v>70</v>
      </c>
      <c r="C65">
        <v>1000000</v>
      </c>
      <c r="D65" t="s">
        <v>485</v>
      </c>
      <c r="E65" t="s">
        <v>250</v>
      </c>
      <c r="H65" t="s">
        <v>484</v>
      </c>
      <c r="M65">
        <v>46355730</v>
      </c>
      <c r="Q65">
        <v>181253.05</v>
      </c>
    </row>
    <row r="66" spans="1:18" x14ac:dyDescent="0.25">
      <c r="A66">
        <v>65</v>
      </c>
      <c r="B66" t="s">
        <v>71</v>
      </c>
      <c r="C66">
        <v>1540650.925</v>
      </c>
      <c r="D66" t="s">
        <v>124</v>
      </c>
      <c r="E66" t="s">
        <v>251</v>
      </c>
      <c r="Q66">
        <v>1540650.925</v>
      </c>
    </row>
    <row r="67" spans="1:18" x14ac:dyDescent="0.25">
      <c r="A67">
        <v>66</v>
      </c>
      <c r="B67" t="s">
        <v>72</v>
      </c>
      <c r="C67">
        <v>5035438.5999999996</v>
      </c>
      <c r="D67" t="s">
        <v>107</v>
      </c>
      <c r="E67" t="s">
        <v>252</v>
      </c>
    </row>
    <row r="68" spans="1:18" x14ac:dyDescent="0.25">
      <c r="A68">
        <v>67</v>
      </c>
      <c r="B68" t="s">
        <v>73</v>
      </c>
      <c r="C68">
        <v>20570</v>
      </c>
      <c r="D68" t="s">
        <v>104</v>
      </c>
      <c r="E68" t="s">
        <v>253</v>
      </c>
      <c r="Q68">
        <f>SUM(Q64:Q66)</f>
        <v>1721910.567001</v>
      </c>
      <c r="R68">
        <v>3178000</v>
      </c>
    </row>
    <row r="69" spans="1:18" x14ac:dyDescent="0.25">
      <c r="A69">
        <v>68</v>
      </c>
      <c r="B69" t="s">
        <v>74</v>
      </c>
      <c r="C69">
        <v>434</v>
      </c>
      <c r="D69" t="s">
        <v>486</v>
      </c>
      <c r="E69" t="s">
        <v>254</v>
      </c>
      <c r="I69">
        <f>C69+C70*0.1</f>
        <v>72747.218000000008</v>
      </c>
      <c r="R69">
        <v>537000</v>
      </c>
    </row>
    <row r="70" spans="1:18" x14ac:dyDescent="0.25">
      <c r="A70">
        <v>69</v>
      </c>
      <c r="B70" t="s">
        <v>75</v>
      </c>
      <c r="C70">
        <v>723132.18</v>
      </c>
      <c r="D70" t="s">
        <v>126</v>
      </c>
      <c r="E70" t="s">
        <v>255</v>
      </c>
    </row>
    <row r="71" spans="1:18" x14ac:dyDescent="0.25">
      <c r="A71">
        <v>70</v>
      </c>
      <c r="B71" t="s">
        <v>76</v>
      </c>
      <c r="C71" s="26">
        <v>45000</v>
      </c>
      <c r="D71" t="s">
        <v>478</v>
      </c>
      <c r="E71" t="s">
        <v>256</v>
      </c>
    </row>
    <row r="72" spans="1:18" x14ac:dyDescent="0.25">
      <c r="A72">
        <v>71</v>
      </c>
      <c r="B72" t="s">
        <v>77</v>
      </c>
      <c r="C72" s="26">
        <v>90000</v>
      </c>
      <c r="D72" t="s">
        <v>477</v>
      </c>
      <c r="E72" t="s">
        <v>257</v>
      </c>
    </row>
    <row r="73" spans="1:18" x14ac:dyDescent="0.25">
      <c r="A73">
        <v>72</v>
      </c>
      <c r="B73" t="s">
        <v>78</v>
      </c>
      <c r="C73">
        <v>88497.144625719302</v>
      </c>
      <c r="D73" t="s">
        <v>127</v>
      </c>
      <c r="E73" t="s">
        <v>258</v>
      </c>
    </row>
    <row r="74" spans="1:18" x14ac:dyDescent="0.25">
      <c r="A74">
        <v>73</v>
      </c>
      <c r="B74" t="s">
        <v>79</v>
      </c>
      <c r="C74">
        <v>375230138.30000001</v>
      </c>
      <c r="D74" t="s">
        <v>107</v>
      </c>
      <c r="E74" t="s">
        <v>259</v>
      </c>
    </row>
    <row r="75" spans="1:18" x14ac:dyDescent="0.25">
      <c r="A75">
        <v>74</v>
      </c>
      <c r="B75" t="s">
        <v>80</v>
      </c>
      <c r="C75" t="e">
        <f>#N/A</f>
        <v>#N/A</v>
      </c>
      <c r="E75" t="s">
        <v>260</v>
      </c>
    </row>
    <row r="76" spans="1:18" x14ac:dyDescent="0.25">
      <c r="A76">
        <v>75</v>
      </c>
      <c r="B76" t="s">
        <v>81</v>
      </c>
      <c r="C76" t="e">
        <f>#N/A</f>
        <v>#N/A</v>
      </c>
      <c r="E76" t="s">
        <v>261</v>
      </c>
    </row>
    <row r="77" spans="1:18" x14ac:dyDescent="0.25">
      <c r="A77">
        <v>76</v>
      </c>
      <c r="B77" t="s">
        <v>262</v>
      </c>
      <c r="C77" t="e">
        <f>#N/A</f>
        <v>#N/A</v>
      </c>
      <c r="E77" t="s">
        <v>263</v>
      </c>
    </row>
    <row r="78" spans="1:18" x14ac:dyDescent="0.25">
      <c r="A78">
        <v>77</v>
      </c>
      <c r="B78" t="s">
        <v>82</v>
      </c>
      <c r="C78">
        <v>6025037.2999999998</v>
      </c>
      <c r="D78" t="s">
        <v>107</v>
      </c>
      <c r="E78" t="s">
        <v>264</v>
      </c>
    </row>
    <row r="79" spans="1:18" x14ac:dyDescent="0.25">
      <c r="A79">
        <v>78</v>
      </c>
      <c r="B79" t="s">
        <v>83</v>
      </c>
      <c r="C79">
        <v>151644.371947782</v>
      </c>
      <c r="D79" t="s">
        <v>127</v>
      </c>
      <c r="E79" t="s">
        <v>265</v>
      </c>
    </row>
    <row r="80" spans="1:18" x14ac:dyDescent="0.25">
      <c r="A80">
        <v>79</v>
      </c>
      <c r="B80" t="s">
        <v>84</v>
      </c>
      <c r="C80">
        <v>548371.06777746405</v>
      </c>
      <c r="D80" t="s">
        <v>128</v>
      </c>
      <c r="E80" t="s">
        <v>266</v>
      </c>
    </row>
    <row r="81" spans="1:5" x14ac:dyDescent="0.25">
      <c r="A81">
        <v>80</v>
      </c>
      <c r="B81" t="s">
        <v>85</v>
      </c>
      <c r="C81">
        <v>201134.73789574299</v>
      </c>
      <c r="D81" t="s">
        <v>128</v>
      </c>
      <c r="E81" t="s">
        <v>267</v>
      </c>
    </row>
    <row r="82" spans="1:5" x14ac:dyDescent="0.25">
      <c r="A82">
        <v>81</v>
      </c>
      <c r="B82" t="s">
        <v>86</v>
      </c>
      <c r="C82">
        <v>163315.90861250801</v>
      </c>
      <c r="D82" t="s">
        <v>128</v>
      </c>
      <c r="E82" t="s">
        <v>268</v>
      </c>
    </row>
    <row r="83" spans="1:5" x14ac:dyDescent="0.25">
      <c r="A83">
        <v>82</v>
      </c>
      <c r="B83" t="s">
        <v>87</v>
      </c>
      <c r="C83">
        <v>94440.610721329402</v>
      </c>
      <c r="D83" t="s">
        <v>127</v>
      </c>
      <c r="E83" t="s">
        <v>269</v>
      </c>
    </row>
    <row r="84" spans="1:5" x14ac:dyDescent="0.25">
      <c r="A84">
        <v>83</v>
      </c>
      <c r="B84" t="s">
        <v>88</v>
      </c>
      <c r="C84">
        <v>374087.87270517001</v>
      </c>
      <c r="D84" t="s">
        <v>127</v>
      </c>
      <c r="E84" t="s">
        <v>270</v>
      </c>
    </row>
    <row r="85" spans="1:5" x14ac:dyDescent="0.25">
      <c r="A85">
        <v>84</v>
      </c>
      <c r="B85" t="s">
        <v>89</v>
      </c>
      <c r="C85">
        <v>31842.799999999999</v>
      </c>
      <c r="D85" t="s">
        <v>104</v>
      </c>
      <c r="E85" t="s">
        <v>271</v>
      </c>
    </row>
    <row r="86" spans="1:5" x14ac:dyDescent="0.25">
      <c r="A86">
        <v>85</v>
      </c>
      <c r="B86" t="s">
        <v>90</v>
      </c>
      <c r="C86">
        <v>15062593.300000001</v>
      </c>
      <c r="D86" t="s">
        <v>107</v>
      </c>
      <c r="E86" t="s">
        <v>272</v>
      </c>
    </row>
    <row r="87" spans="1:5" x14ac:dyDescent="0.25">
      <c r="A87">
        <v>86</v>
      </c>
      <c r="B87" t="s">
        <v>91</v>
      </c>
      <c r="C87">
        <v>60250373.299999997</v>
      </c>
      <c r="D87" t="s">
        <v>104</v>
      </c>
      <c r="E87" t="s">
        <v>273</v>
      </c>
    </row>
    <row r="88" spans="1:5" x14ac:dyDescent="0.25">
      <c r="A88">
        <v>87</v>
      </c>
      <c r="B88" t="s">
        <v>92</v>
      </c>
      <c r="C88" t="e">
        <f>#N/A</f>
        <v>#N/A</v>
      </c>
      <c r="E88" t="s">
        <v>274</v>
      </c>
    </row>
    <row r="89" spans="1:5" x14ac:dyDescent="0.25">
      <c r="A89">
        <v>88</v>
      </c>
      <c r="B89" t="s">
        <v>93</v>
      </c>
      <c r="C89" t="e">
        <f>#N/A</f>
        <v>#N/A</v>
      </c>
      <c r="E89" t="s">
        <v>275</v>
      </c>
    </row>
    <row r="90" spans="1:5" x14ac:dyDescent="0.25">
      <c r="A90">
        <v>89</v>
      </c>
      <c r="B90" t="s">
        <v>94</v>
      </c>
      <c r="C90" t="e">
        <f>#N/A</f>
        <v>#N/A</v>
      </c>
      <c r="E90" t="s">
        <v>276</v>
      </c>
    </row>
    <row r="91" spans="1:5" x14ac:dyDescent="0.25">
      <c r="A91">
        <v>90</v>
      </c>
      <c r="B91" t="s">
        <v>95</v>
      </c>
      <c r="C91" t="e">
        <f>#N/A</f>
        <v>#N/A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workbookViewId="0">
      <selection activeCell="W14" sqref="W14"/>
    </sheetView>
  </sheetViews>
  <sheetFormatPr defaultRowHeight="15" x14ac:dyDescent="0.25"/>
  <sheetData>
    <row r="1" spans="1:19" x14ac:dyDescent="0.25">
      <c r="A1" s="26" t="s">
        <v>336</v>
      </c>
      <c r="B1" s="26" t="s">
        <v>336</v>
      </c>
      <c r="C1" s="26" t="s">
        <v>336</v>
      </c>
      <c r="D1" s="26" t="s">
        <v>336</v>
      </c>
      <c r="E1" s="26" t="s">
        <v>336</v>
      </c>
      <c r="F1" s="26" t="s">
        <v>336</v>
      </c>
      <c r="G1" s="26" t="s">
        <v>336</v>
      </c>
      <c r="H1" s="26" t="s">
        <v>336</v>
      </c>
      <c r="I1" s="26" t="s">
        <v>336</v>
      </c>
      <c r="J1" t="s">
        <v>337</v>
      </c>
      <c r="K1" t="s">
        <v>337</v>
      </c>
      <c r="L1" t="s">
        <v>337</v>
      </c>
      <c r="M1" t="s">
        <v>337</v>
      </c>
      <c r="N1" t="s">
        <v>337</v>
      </c>
      <c r="O1" t="s">
        <v>337</v>
      </c>
      <c r="P1" t="s">
        <v>337</v>
      </c>
      <c r="Q1" t="s">
        <v>337</v>
      </c>
      <c r="R1" t="s">
        <v>337</v>
      </c>
      <c r="S1" s="7" t="s">
        <v>338</v>
      </c>
    </row>
    <row r="2" spans="1:19" x14ac:dyDescent="0.25">
      <c r="A2" t="s">
        <v>0</v>
      </c>
      <c r="B2" t="s">
        <v>96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32334.653036</v>
      </c>
      <c r="I2" t="s">
        <v>7</v>
      </c>
      <c r="J2" t="s">
        <v>0</v>
      </c>
      <c r="K2" t="s">
        <v>96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>
        <v>6637.4959019999997</v>
      </c>
      <c r="R2" t="s">
        <v>7</v>
      </c>
      <c r="S2">
        <v>0.20527500000000001</v>
      </c>
    </row>
    <row r="3" spans="1:19" x14ac:dyDescent="0.25">
      <c r="A3" t="s">
        <v>0</v>
      </c>
      <c r="B3" t="s">
        <v>96</v>
      </c>
      <c r="C3" t="s">
        <v>2</v>
      </c>
      <c r="D3" t="s">
        <v>8</v>
      </c>
      <c r="E3" t="s">
        <v>4</v>
      </c>
      <c r="F3" t="s">
        <v>5</v>
      </c>
      <c r="G3" t="s">
        <v>6</v>
      </c>
      <c r="H3">
        <v>2822.7333010000002</v>
      </c>
      <c r="I3" t="s">
        <v>7</v>
      </c>
      <c r="J3" t="s">
        <v>0</v>
      </c>
      <c r="K3" t="s">
        <v>96</v>
      </c>
      <c r="L3" t="s">
        <v>2</v>
      </c>
      <c r="M3" t="s">
        <v>8</v>
      </c>
      <c r="N3" t="s">
        <v>4</v>
      </c>
      <c r="O3" t="s">
        <v>5</v>
      </c>
      <c r="P3" t="s">
        <v>6</v>
      </c>
      <c r="Q3">
        <v>4510.6713600000003</v>
      </c>
      <c r="R3" t="s">
        <v>7</v>
      </c>
      <c r="S3">
        <v>1.59798</v>
      </c>
    </row>
    <row r="4" spans="1:19" x14ac:dyDescent="0.25">
      <c r="A4" t="s">
        <v>0</v>
      </c>
      <c r="B4" t="s">
        <v>96</v>
      </c>
      <c r="C4" t="s">
        <v>2</v>
      </c>
      <c r="D4" t="s">
        <v>9</v>
      </c>
      <c r="E4" t="s">
        <v>4</v>
      </c>
      <c r="F4" t="s">
        <v>5</v>
      </c>
      <c r="G4" t="s">
        <v>6</v>
      </c>
      <c r="H4">
        <v>26200.039272999999</v>
      </c>
      <c r="I4" t="s">
        <v>7</v>
      </c>
      <c r="J4" t="s">
        <v>0</v>
      </c>
      <c r="K4" t="s">
        <v>96</v>
      </c>
      <c r="L4" t="s">
        <v>2</v>
      </c>
      <c r="M4" t="s">
        <v>9</v>
      </c>
      <c r="N4" t="s">
        <v>4</v>
      </c>
      <c r="O4" t="s">
        <v>5</v>
      </c>
      <c r="P4" t="s">
        <v>6</v>
      </c>
      <c r="Q4">
        <v>80218.808644000004</v>
      </c>
      <c r="R4" t="s">
        <v>7</v>
      </c>
      <c r="S4">
        <v>3.061782</v>
      </c>
    </row>
    <row r="5" spans="1:19" x14ac:dyDescent="0.25">
      <c r="A5" t="s">
        <v>0</v>
      </c>
      <c r="B5" t="s">
        <v>96</v>
      </c>
      <c r="C5" t="s">
        <v>2</v>
      </c>
      <c r="D5" t="s">
        <v>10</v>
      </c>
      <c r="E5" t="s">
        <v>4</v>
      </c>
      <c r="F5" t="s">
        <v>5</v>
      </c>
      <c r="G5" t="s">
        <v>6</v>
      </c>
      <c r="H5">
        <v>5995.7992290000002</v>
      </c>
      <c r="I5" t="s">
        <v>7</v>
      </c>
      <c r="J5" t="s">
        <v>0</v>
      </c>
      <c r="K5" t="s">
        <v>96</v>
      </c>
      <c r="L5" t="s">
        <v>2</v>
      </c>
      <c r="M5" t="s">
        <v>10</v>
      </c>
      <c r="N5" t="s">
        <v>4</v>
      </c>
      <c r="O5" t="s">
        <v>5</v>
      </c>
      <c r="P5" t="s">
        <v>6</v>
      </c>
      <c r="Q5">
        <v>2697.0004300000001</v>
      </c>
      <c r="R5" t="s">
        <v>7</v>
      </c>
      <c r="S5">
        <v>0.44981500000000002</v>
      </c>
    </row>
    <row r="6" spans="1:19" x14ac:dyDescent="0.25">
      <c r="A6" t="s">
        <v>0</v>
      </c>
      <c r="B6" t="s">
        <v>96</v>
      </c>
      <c r="C6" t="s">
        <v>2</v>
      </c>
      <c r="D6" t="s">
        <v>11</v>
      </c>
      <c r="E6" t="s">
        <v>4</v>
      </c>
      <c r="F6" t="s">
        <v>5</v>
      </c>
      <c r="G6" t="s">
        <v>6</v>
      </c>
      <c r="H6">
        <v>111670.90064399999</v>
      </c>
      <c r="I6" t="s">
        <v>7</v>
      </c>
      <c r="J6" t="s">
        <v>0</v>
      </c>
      <c r="K6" t="s">
        <v>96</v>
      </c>
      <c r="L6" t="s">
        <v>2</v>
      </c>
      <c r="M6" t="s">
        <v>11</v>
      </c>
      <c r="N6" t="s">
        <v>4</v>
      </c>
      <c r="O6" t="s">
        <v>5</v>
      </c>
      <c r="P6" t="s">
        <v>6</v>
      </c>
      <c r="Q6">
        <v>12347.116472</v>
      </c>
      <c r="R6" t="s">
        <v>7</v>
      </c>
      <c r="S6">
        <v>0.110567</v>
      </c>
    </row>
    <row r="7" spans="1:19" x14ac:dyDescent="0.25">
      <c r="A7" t="s">
        <v>0</v>
      </c>
      <c r="B7" t="s">
        <v>96</v>
      </c>
      <c r="C7" t="s">
        <v>2</v>
      </c>
      <c r="D7" t="s">
        <v>12</v>
      </c>
      <c r="E7" t="s">
        <v>4</v>
      </c>
      <c r="F7" t="s">
        <v>5</v>
      </c>
      <c r="G7" t="s">
        <v>6</v>
      </c>
      <c r="H7">
        <v>1206810.564431</v>
      </c>
      <c r="I7" t="s">
        <v>7</v>
      </c>
      <c r="J7" t="s">
        <v>0</v>
      </c>
      <c r="K7" t="s">
        <v>96</v>
      </c>
      <c r="L7" t="s">
        <v>2</v>
      </c>
      <c r="M7" t="s">
        <v>12</v>
      </c>
      <c r="N7" t="s">
        <v>4</v>
      </c>
      <c r="O7" t="s">
        <v>5</v>
      </c>
      <c r="P7" t="s">
        <v>6</v>
      </c>
      <c r="Q7">
        <v>3907.6526079999999</v>
      </c>
      <c r="R7" t="s">
        <v>7</v>
      </c>
      <c r="S7">
        <v>3.238E-3</v>
      </c>
    </row>
    <row r="8" spans="1:19" x14ac:dyDescent="0.25">
      <c r="A8" t="s">
        <v>0</v>
      </c>
      <c r="B8" t="s">
        <v>96</v>
      </c>
      <c r="C8" t="s">
        <v>2</v>
      </c>
      <c r="D8" t="s">
        <v>13</v>
      </c>
      <c r="E8" t="s">
        <v>4</v>
      </c>
      <c r="F8" t="s">
        <v>5</v>
      </c>
      <c r="G8" t="s">
        <v>6</v>
      </c>
      <c r="H8">
        <v>577507.28635900002</v>
      </c>
      <c r="I8" t="s">
        <v>7</v>
      </c>
      <c r="J8" t="s">
        <v>0</v>
      </c>
      <c r="K8" t="s">
        <v>96</v>
      </c>
      <c r="L8" t="s">
        <v>2</v>
      </c>
      <c r="M8" t="s">
        <v>13</v>
      </c>
      <c r="N8" t="s">
        <v>4</v>
      </c>
      <c r="O8" t="s">
        <v>5</v>
      </c>
      <c r="P8" t="s">
        <v>6</v>
      </c>
      <c r="Q8">
        <v>35892.077847</v>
      </c>
      <c r="R8" t="s">
        <v>7</v>
      </c>
      <c r="S8">
        <v>6.2149999999999997E-2</v>
      </c>
    </row>
    <row r="9" spans="1:19" x14ac:dyDescent="0.25">
      <c r="A9" t="s">
        <v>0</v>
      </c>
      <c r="B9" t="s">
        <v>96</v>
      </c>
      <c r="C9" t="s">
        <v>2</v>
      </c>
      <c r="D9" t="s">
        <v>14</v>
      </c>
      <c r="E9" t="s">
        <v>4</v>
      </c>
      <c r="F9" t="s">
        <v>5</v>
      </c>
      <c r="G9" t="s">
        <v>6</v>
      </c>
      <c r="H9">
        <v>139983.37891299999</v>
      </c>
      <c r="I9" t="s">
        <v>7</v>
      </c>
      <c r="J9" t="s">
        <v>0</v>
      </c>
      <c r="K9" t="s">
        <v>96</v>
      </c>
      <c r="L9" t="s">
        <v>2</v>
      </c>
      <c r="M9" t="s">
        <v>14</v>
      </c>
      <c r="N9" t="s">
        <v>4</v>
      </c>
      <c r="O9" t="s">
        <v>5</v>
      </c>
      <c r="P9" t="s">
        <v>6</v>
      </c>
      <c r="Q9">
        <v>21423.056309</v>
      </c>
      <c r="R9" t="s">
        <v>7</v>
      </c>
      <c r="S9">
        <v>0.15304000000000001</v>
      </c>
    </row>
    <row r="10" spans="1:19" x14ac:dyDescent="0.25">
      <c r="A10" t="s">
        <v>0</v>
      </c>
      <c r="B10" t="s">
        <v>96</v>
      </c>
      <c r="C10" t="s">
        <v>2</v>
      </c>
      <c r="D10" t="s">
        <v>15</v>
      </c>
      <c r="E10" t="s">
        <v>4</v>
      </c>
      <c r="F10" t="s">
        <v>5</v>
      </c>
      <c r="G10" t="s">
        <v>6</v>
      </c>
      <c r="H10">
        <v>71135.970887000003</v>
      </c>
      <c r="I10" t="s">
        <v>7</v>
      </c>
      <c r="J10" t="s">
        <v>0</v>
      </c>
      <c r="K10" t="s">
        <v>96</v>
      </c>
      <c r="L10" t="s">
        <v>2</v>
      </c>
      <c r="M10" t="s">
        <v>15</v>
      </c>
      <c r="N10" t="s">
        <v>4</v>
      </c>
      <c r="O10" t="s">
        <v>5</v>
      </c>
      <c r="P10" t="s">
        <v>6</v>
      </c>
      <c r="Q10">
        <v>8105.3036590000002</v>
      </c>
      <c r="R10" t="s">
        <v>7</v>
      </c>
      <c r="S10">
        <v>0.113941</v>
      </c>
    </row>
    <row r="11" spans="1:19" x14ac:dyDescent="0.25">
      <c r="A11" t="s">
        <v>0</v>
      </c>
      <c r="B11" t="s">
        <v>96</v>
      </c>
      <c r="C11" t="s">
        <v>2</v>
      </c>
      <c r="D11" t="s">
        <v>16</v>
      </c>
      <c r="E11" t="s">
        <v>4</v>
      </c>
      <c r="F11" t="s">
        <v>5</v>
      </c>
      <c r="G11" t="s">
        <v>6</v>
      </c>
      <c r="H11">
        <v>14894885.539494</v>
      </c>
      <c r="I11" t="s">
        <v>7</v>
      </c>
      <c r="J11" t="s">
        <v>0</v>
      </c>
      <c r="K11" t="s">
        <v>96</v>
      </c>
      <c r="L11" t="s">
        <v>2</v>
      </c>
      <c r="M11" t="s">
        <v>16</v>
      </c>
      <c r="N11" t="s">
        <v>4</v>
      </c>
      <c r="O11" t="s">
        <v>5</v>
      </c>
      <c r="P11" t="s">
        <v>6</v>
      </c>
      <c r="Q11">
        <v>3649.2469569999998</v>
      </c>
      <c r="R11" t="s">
        <v>7</v>
      </c>
      <c r="S11">
        <v>2.4499999999999999E-4</v>
      </c>
    </row>
    <row r="12" spans="1:19" x14ac:dyDescent="0.25">
      <c r="A12" t="s">
        <v>0</v>
      </c>
      <c r="B12" t="s">
        <v>96</v>
      </c>
      <c r="C12" t="s">
        <v>2</v>
      </c>
      <c r="D12" t="s">
        <v>17</v>
      </c>
      <c r="E12" t="s">
        <v>4</v>
      </c>
      <c r="F12" t="s">
        <v>5</v>
      </c>
      <c r="G12" t="s">
        <v>6</v>
      </c>
      <c r="H12">
        <v>225341.408765</v>
      </c>
      <c r="I12" t="s">
        <v>7</v>
      </c>
      <c r="J12" t="s">
        <v>0</v>
      </c>
      <c r="K12" t="s">
        <v>96</v>
      </c>
      <c r="L12" t="s">
        <v>2</v>
      </c>
      <c r="M12" t="s">
        <v>17</v>
      </c>
      <c r="N12" t="s">
        <v>4</v>
      </c>
      <c r="O12" t="s">
        <v>5</v>
      </c>
      <c r="P12" t="s">
        <v>6</v>
      </c>
      <c r="Q12">
        <v>38854.943089</v>
      </c>
      <c r="R12" t="s">
        <v>7</v>
      </c>
      <c r="S12">
        <v>0.172427</v>
      </c>
    </row>
    <row r="13" spans="1:19" x14ac:dyDescent="0.25">
      <c r="A13" t="s">
        <v>0</v>
      </c>
      <c r="B13" t="s">
        <v>96</v>
      </c>
      <c r="C13" t="s">
        <v>2</v>
      </c>
      <c r="D13" t="s">
        <v>18</v>
      </c>
      <c r="E13" t="s">
        <v>4</v>
      </c>
      <c r="F13" t="s">
        <v>5</v>
      </c>
      <c r="G13" t="s">
        <v>6</v>
      </c>
      <c r="H13">
        <v>5957.3232950000001</v>
      </c>
      <c r="I13" t="s">
        <v>7</v>
      </c>
      <c r="J13" t="s">
        <v>0</v>
      </c>
      <c r="K13" t="s">
        <v>96</v>
      </c>
      <c r="L13" t="s">
        <v>2</v>
      </c>
      <c r="M13" t="s">
        <v>18</v>
      </c>
      <c r="N13" t="s">
        <v>4</v>
      </c>
      <c r="O13" t="s">
        <v>5</v>
      </c>
      <c r="P13" t="s">
        <v>6</v>
      </c>
      <c r="Q13">
        <v>98.230304000000004</v>
      </c>
      <c r="R13" t="s">
        <v>7</v>
      </c>
      <c r="S13">
        <v>1.6489E-2</v>
      </c>
    </row>
    <row r="14" spans="1:19" x14ac:dyDescent="0.25">
      <c r="A14" t="s">
        <v>0</v>
      </c>
      <c r="B14" t="s">
        <v>96</v>
      </c>
      <c r="C14" t="s">
        <v>2</v>
      </c>
      <c r="D14" t="s">
        <v>19</v>
      </c>
      <c r="E14" t="s">
        <v>4</v>
      </c>
      <c r="F14" t="s">
        <v>5</v>
      </c>
      <c r="G14" t="s">
        <v>6</v>
      </c>
      <c r="H14">
        <v>15827.914285999999</v>
      </c>
      <c r="I14" t="s">
        <v>7</v>
      </c>
      <c r="J14" t="s">
        <v>0</v>
      </c>
      <c r="K14" t="s">
        <v>96</v>
      </c>
      <c r="L14" t="s">
        <v>2</v>
      </c>
      <c r="M14" t="s">
        <v>19</v>
      </c>
      <c r="N14" t="s">
        <v>4</v>
      </c>
      <c r="O14" t="s">
        <v>5</v>
      </c>
      <c r="P14" t="s">
        <v>6</v>
      </c>
      <c r="Q14">
        <v>1596.4034349999999</v>
      </c>
      <c r="R14" t="s">
        <v>7</v>
      </c>
      <c r="S14">
        <v>0.10086000000000001</v>
      </c>
    </row>
    <row r="15" spans="1:19" x14ac:dyDescent="0.25">
      <c r="A15" t="s">
        <v>0</v>
      </c>
      <c r="B15" t="s">
        <v>96</v>
      </c>
      <c r="C15" t="s">
        <v>2</v>
      </c>
      <c r="D15" t="s">
        <v>20</v>
      </c>
      <c r="E15" t="s">
        <v>4</v>
      </c>
      <c r="F15" t="s">
        <v>5</v>
      </c>
      <c r="G15" t="s">
        <v>6</v>
      </c>
      <c r="H15">
        <v>1648.0158819999999</v>
      </c>
      <c r="I15" t="s">
        <v>7</v>
      </c>
      <c r="J15" t="s">
        <v>0</v>
      </c>
      <c r="K15" t="s">
        <v>96</v>
      </c>
      <c r="L15" t="s">
        <v>2</v>
      </c>
      <c r="M15" t="s">
        <v>20</v>
      </c>
      <c r="N15" t="s">
        <v>4</v>
      </c>
      <c r="O15" t="s">
        <v>5</v>
      </c>
      <c r="P15" t="s">
        <v>6</v>
      </c>
      <c r="Q15">
        <v>2273.6719269999999</v>
      </c>
      <c r="R15" t="s">
        <v>7</v>
      </c>
      <c r="S15">
        <v>1.379642</v>
      </c>
    </row>
    <row r="16" spans="1:19" x14ac:dyDescent="0.25">
      <c r="A16" t="s">
        <v>0</v>
      </c>
      <c r="B16" t="s">
        <v>96</v>
      </c>
      <c r="C16" t="s">
        <v>2</v>
      </c>
      <c r="D16" t="s">
        <v>21</v>
      </c>
      <c r="E16" t="s">
        <v>4</v>
      </c>
      <c r="F16" t="s">
        <v>5</v>
      </c>
      <c r="G16" t="s">
        <v>6</v>
      </c>
      <c r="H16">
        <v>16528.972871000002</v>
      </c>
      <c r="I16" t="s">
        <v>7</v>
      </c>
      <c r="J16" t="s">
        <v>0</v>
      </c>
      <c r="K16" t="s">
        <v>96</v>
      </c>
      <c r="L16" t="s">
        <v>2</v>
      </c>
      <c r="M16" t="s">
        <v>21</v>
      </c>
      <c r="N16" t="s">
        <v>4</v>
      </c>
      <c r="O16" t="s">
        <v>5</v>
      </c>
      <c r="P16" t="s">
        <v>6</v>
      </c>
      <c r="Q16">
        <v>967.52342699999997</v>
      </c>
      <c r="R16" t="s">
        <v>7</v>
      </c>
      <c r="S16">
        <v>5.8534999999999997E-2</v>
      </c>
    </row>
    <row r="17" spans="1:19" x14ac:dyDescent="0.25">
      <c r="A17" t="s">
        <v>0</v>
      </c>
      <c r="B17" t="s">
        <v>96</v>
      </c>
      <c r="C17" t="s">
        <v>2</v>
      </c>
      <c r="D17" t="s">
        <v>22</v>
      </c>
      <c r="E17" t="s">
        <v>4</v>
      </c>
      <c r="F17" t="s">
        <v>5</v>
      </c>
      <c r="G17" t="s">
        <v>6</v>
      </c>
      <c r="H17">
        <v>49.602846999999997</v>
      </c>
      <c r="I17" t="s">
        <v>7</v>
      </c>
      <c r="J17" t="s">
        <v>0</v>
      </c>
      <c r="K17" t="s">
        <v>96</v>
      </c>
      <c r="L17" t="s">
        <v>2</v>
      </c>
      <c r="M17" t="s">
        <v>22</v>
      </c>
      <c r="N17" t="s">
        <v>4</v>
      </c>
      <c r="O17" t="s">
        <v>5</v>
      </c>
      <c r="P17" t="s">
        <v>6</v>
      </c>
      <c r="Q17">
        <v>4.8584500000000004</v>
      </c>
      <c r="R17" t="s">
        <v>7</v>
      </c>
      <c r="S17">
        <v>9.7947000000000006E-2</v>
      </c>
    </row>
    <row r="18" spans="1:19" x14ac:dyDescent="0.25">
      <c r="A18" t="s">
        <v>0</v>
      </c>
      <c r="B18" t="s">
        <v>96</v>
      </c>
      <c r="C18" t="s">
        <v>2</v>
      </c>
      <c r="D18" t="s">
        <v>23</v>
      </c>
      <c r="E18" t="s">
        <v>4</v>
      </c>
      <c r="F18" t="s">
        <v>5</v>
      </c>
      <c r="G18" t="s">
        <v>6</v>
      </c>
      <c r="H18">
        <v>147735.16644599999</v>
      </c>
      <c r="I18" t="s">
        <v>7</v>
      </c>
      <c r="J18" t="s">
        <v>0</v>
      </c>
      <c r="K18" t="s">
        <v>96</v>
      </c>
      <c r="L18" t="s">
        <v>2</v>
      </c>
      <c r="M18" t="s">
        <v>23</v>
      </c>
      <c r="N18" t="s">
        <v>4</v>
      </c>
      <c r="O18" t="s">
        <v>5</v>
      </c>
      <c r="P18" t="s">
        <v>6</v>
      </c>
      <c r="Q18">
        <v>5673.3258619999997</v>
      </c>
      <c r="R18" t="s">
        <v>7</v>
      </c>
      <c r="S18">
        <v>3.8401999999999999E-2</v>
      </c>
    </row>
    <row r="19" spans="1:19" x14ac:dyDescent="0.25">
      <c r="A19" t="s">
        <v>0</v>
      </c>
      <c r="B19" t="s">
        <v>96</v>
      </c>
      <c r="C19" t="s">
        <v>2</v>
      </c>
      <c r="D19" t="s">
        <v>24</v>
      </c>
      <c r="E19" t="s">
        <v>4</v>
      </c>
      <c r="F19" t="s">
        <v>5</v>
      </c>
      <c r="G19" t="s">
        <v>6</v>
      </c>
      <c r="H19">
        <v>222997.36240000001</v>
      </c>
      <c r="I19" t="s">
        <v>7</v>
      </c>
      <c r="J19" t="s">
        <v>0</v>
      </c>
      <c r="K19" t="s">
        <v>96</v>
      </c>
      <c r="L19" t="s">
        <v>2</v>
      </c>
      <c r="M19" t="s">
        <v>24</v>
      </c>
      <c r="N19" t="s">
        <v>4</v>
      </c>
      <c r="O19" t="s">
        <v>5</v>
      </c>
      <c r="P19" t="s">
        <v>6</v>
      </c>
      <c r="Q19">
        <v>12508.145054000001</v>
      </c>
      <c r="R19" t="s">
        <v>7</v>
      </c>
      <c r="S19">
        <v>5.6091000000000002E-2</v>
      </c>
    </row>
    <row r="20" spans="1:19" x14ac:dyDescent="0.25">
      <c r="A20" t="s">
        <v>0</v>
      </c>
      <c r="B20" t="s">
        <v>96</v>
      </c>
      <c r="C20" t="s">
        <v>2</v>
      </c>
      <c r="D20" t="s">
        <v>25</v>
      </c>
      <c r="E20" t="s">
        <v>4</v>
      </c>
      <c r="F20" t="s">
        <v>5</v>
      </c>
      <c r="G20" t="s">
        <v>6</v>
      </c>
      <c r="H20">
        <v>10612.170183</v>
      </c>
      <c r="I20" t="s">
        <v>7</v>
      </c>
      <c r="J20" t="s">
        <v>0</v>
      </c>
      <c r="K20" t="s">
        <v>96</v>
      </c>
      <c r="L20" t="s">
        <v>2</v>
      </c>
      <c r="M20" t="s">
        <v>25</v>
      </c>
      <c r="N20" t="s">
        <v>4</v>
      </c>
      <c r="O20" t="s">
        <v>5</v>
      </c>
      <c r="P20" t="s">
        <v>6</v>
      </c>
      <c r="Q20">
        <v>2343.3369710000002</v>
      </c>
      <c r="R20" t="s">
        <v>7</v>
      </c>
      <c r="S20">
        <v>0.22081600000000001</v>
      </c>
    </row>
    <row r="21" spans="1:19" x14ac:dyDescent="0.25">
      <c r="A21" t="s">
        <v>0</v>
      </c>
      <c r="B21" t="s">
        <v>96</v>
      </c>
      <c r="C21" t="s">
        <v>2</v>
      </c>
      <c r="D21" t="s">
        <v>26</v>
      </c>
      <c r="E21" t="s">
        <v>4</v>
      </c>
      <c r="F21" t="s">
        <v>5</v>
      </c>
      <c r="G21" t="s">
        <v>6</v>
      </c>
      <c r="H21">
        <v>10288.676864999999</v>
      </c>
      <c r="I21" t="s">
        <v>7</v>
      </c>
      <c r="J21" t="s">
        <v>0</v>
      </c>
      <c r="K21" t="s">
        <v>96</v>
      </c>
      <c r="L21" t="s">
        <v>2</v>
      </c>
      <c r="M21" t="s">
        <v>26</v>
      </c>
      <c r="N21" t="s">
        <v>4</v>
      </c>
      <c r="O21" t="s">
        <v>5</v>
      </c>
      <c r="P21" t="s">
        <v>6</v>
      </c>
      <c r="Q21">
        <v>66381.205606999996</v>
      </c>
      <c r="R21" t="s">
        <v>7</v>
      </c>
      <c r="S21">
        <v>6.4518700000000004</v>
      </c>
    </row>
    <row r="22" spans="1:19" x14ac:dyDescent="0.25">
      <c r="A22" t="s">
        <v>0</v>
      </c>
      <c r="B22" t="s">
        <v>96</v>
      </c>
      <c r="C22" t="s">
        <v>2</v>
      </c>
      <c r="D22" t="s">
        <v>27</v>
      </c>
      <c r="E22" t="s">
        <v>4</v>
      </c>
      <c r="F22" t="s">
        <v>5</v>
      </c>
      <c r="G22" t="s">
        <v>6</v>
      </c>
      <c r="H22">
        <v>2694.3908740000002</v>
      </c>
      <c r="I22" t="s">
        <v>7</v>
      </c>
      <c r="J22" t="s">
        <v>0</v>
      </c>
      <c r="K22" t="s">
        <v>96</v>
      </c>
      <c r="L22" t="s">
        <v>2</v>
      </c>
      <c r="M22" t="s">
        <v>27</v>
      </c>
      <c r="N22" t="s">
        <v>4</v>
      </c>
      <c r="O22" t="s">
        <v>5</v>
      </c>
      <c r="P22" t="s">
        <v>6</v>
      </c>
      <c r="Q22">
        <v>3164.9500739999999</v>
      </c>
      <c r="R22" t="s">
        <v>7</v>
      </c>
      <c r="S22">
        <v>1.174644</v>
      </c>
    </row>
    <row r="23" spans="1:19" x14ac:dyDescent="0.25">
      <c r="A23" t="s">
        <v>0</v>
      </c>
      <c r="B23" t="s">
        <v>96</v>
      </c>
      <c r="C23" t="s">
        <v>2</v>
      </c>
      <c r="D23" t="s">
        <v>28</v>
      </c>
      <c r="E23" t="s">
        <v>4</v>
      </c>
      <c r="F23" t="s">
        <v>5</v>
      </c>
      <c r="G23" t="s">
        <v>6</v>
      </c>
      <c r="H23">
        <v>31106.573376</v>
      </c>
      <c r="I23" t="s">
        <v>7</v>
      </c>
      <c r="J23" t="s">
        <v>0</v>
      </c>
      <c r="K23" t="s">
        <v>96</v>
      </c>
      <c r="L23" t="s">
        <v>2</v>
      </c>
      <c r="M23" t="s">
        <v>28</v>
      </c>
      <c r="N23" t="s">
        <v>4</v>
      </c>
      <c r="O23" t="s">
        <v>5</v>
      </c>
      <c r="P23" t="s">
        <v>6</v>
      </c>
      <c r="Q23">
        <v>4742.7570290000003</v>
      </c>
      <c r="R23" t="s">
        <v>7</v>
      </c>
      <c r="S23">
        <v>0.15246799999999999</v>
      </c>
    </row>
    <row r="24" spans="1:19" x14ac:dyDescent="0.25">
      <c r="A24" t="s">
        <v>0</v>
      </c>
      <c r="B24" t="s">
        <v>96</v>
      </c>
      <c r="C24" t="s">
        <v>2</v>
      </c>
      <c r="D24" t="s">
        <v>29</v>
      </c>
      <c r="E24" t="s">
        <v>4</v>
      </c>
      <c r="F24" t="s">
        <v>5</v>
      </c>
      <c r="G24" t="s">
        <v>6</v>
      </c>
      <c r="H24">
        <v>403854.12366799999</v>
      </c>
      <c r="I24" t="s">
        <v>7</v>
      </c>
      <c r="J24" t="s">
        <v>0</v>
      </c>
      <c r="K24" t="s">
        <v>96</v>
      </c>
      <c r="L24" t="s">
        <v>2</v>
      </c>
      <c r="M24" t="s">
        <v>29</v>
      </c>
      <c r="N24" t="s">
        <v>4</v>
      </c>
      <c r="O24" t="s">
        <v>5</v>
      </c>
      <c r="P24" t="s">
        <v>6</v>
      </c>
      <c r="Q24">
        <v>312490.60912500002</v>
      </c>
      <c r="R24" t="s">
        <v>7</v>
      </c>
      <c r="S24">
        <v>0.77377099999999999</v>
      </c>
    </row>
    <row r="25" spans="1:19" x14ac:dyDescent="0.25">
      <c r="A25" t="s">
        <v>0</v>
      </c>
      <c r="B25" t="s">
        <v>96</v>
      </c>
      <c r="C25" t="s">
        <v>2</v>
      </c>
      <c r="D25" t="s">
        <v>30</v>
      </c>
      <c r="E25" t="s">
        <v>4</v>
      </c>
      <c r="F25" t="s">
        <v>5</v>
      </c>
      <c r="G25" t="s">
        <v>6</v>
      </c>
      <c r="H25">
        <v>96441.722771999994</v>
      </c>
      <c r="I25" t="s">
        <v>7</v>
      </c>
      <c r="J25" t="s">
        <v>0</v>
      </c>
      <c r="K25" t="s">
        <v>96</v>
      </c>
      <c r="L25" t="s">
        <v>2</v>
      </c>
      <c r="M25" t="s">
        <v>30</v>
      </c>
      <c r="N25" t="s">
        <v>4</v>
      </c>
      <c r="O25" t="s">
        <v>5</v>
      </c>
      <c r="P25" t="s">
        <v>6</v>
      </c>
      <c r="Q25">
        <v>124595.37625</v>
      </c>
      <c r="R25" t="s">
        <v>7</v>
      </c>
      <c r="S25">
        <v>1.2919240000000001</v>
      </c>
    </row>
    <row r="26" spans="1:19" x14ac:dyDescent="0.25">
      <c r="A26" t="s">
        <v>0</v>
      </c>
      <c r="B26" t="s">
        <v>96</v>
      </c>
      <c r="C26" t="s">
        <v>2</v>
      </c>
      <c r="D26" t="s">
        <v>31</v>
      </c>
      <c r="E26" t="s">
        <v>4</v>
      </c>
      <c r="F26" t="s">
        <v>5</v>
      </c>
      <c r="G26" t="s">
        <v>6</v>
      </c>
      <c r="H26">
        <v>509609.91366299998</v>
      </c>
      <c r="I26" t="s">
        <v>7</v>
      </c>
      <c r="J26" t="s">
        <v>0</v>
      </c>
      <c r="K26" t="s">
        <v>96</v>
      </c>
      <c r="L26" t="s">
        <v>2</v>
      </c>
      <c r="M26" t="s">
        <v>31</v>
      </c>
      <c r="N26" t="s">
        <v>4</v>
      </c>
      <c r="O26" t="s">
        <v>5</v>
      </c>
      <c r="P26" t="s">
        <v>6</v>
      </c>
      <c r="Q26">
        <v>639.05083200000001</v>
      </c>
      <c r="R26" t="s">
        <v>7</v>
      </c>
      <c r="S26">
        <v>1.2539999999999999E-3</v>
      </c>
    </row>
    <row r="27" spans="1:19" x14ac:dyDescent="0.25">
      <c r="A27" t="s">
        <v>0</v>
      </c>
      <c r="B27" t="s">
        <v>96</v>
      </c>
      <c r="C27" t="s">
        <v>2</v>
      </c>
      <c r="D27" t="s">
        <v>32</v>
      </c>
      <c r="E27" t="s">
        <v>4</v>
      </c>
      <c r="F27" t="s">
        <v>5</v>
      </c>
      <c r="G27" t="s">
        <v>6</v>
      </c>
      <c r="H27">
        <v>8018910.9210670004</v>
      </c>
      <c r="I27" t="s">
        <v>7</v>
      </c>
      <c r="J27" t="s">
        <v>0</v>
      </c>
      <c r="K27" t="s">
        <v>96</v>
      </c>
      <c r="L27" t="s">
        <v>2</v>
      </c>
      <c r="M27" t="s">
        <v>32</v>
      </c>
      <c r="N27" t="s">
        <v>4</v>
      </c>
      <c r="O27" t="s">
        <v>5</v>
      </c>
      <c r="P27" t="s">
        <v>6</v>
      </c>
      <c r="Q27">
        <v>247495.66666799999</v>
      </c>
      <c r="R27" t="s">
        <v>7</v>
      </c>
      <c r="S27">
        <v>3.0863999999999999E-2</v>
      </c>
    </row>
    <row r="28" spans="1:19" x14ac:dyDescent="0.25">
      <c r="A28" t="s">
        <v>0</v>
      </c>
      <c r="B28" t="s">
        <v>96</v>
      </c>
      <c r="C28" t="s">
        <v>2</v>
      </c>
      <c r="D28" t="s">
        <v>33</v>
      </c>
      <c r="E28" t="s">
        <v>4</v>
      </c>
      <c r="F28" t="s">
        <v>5</v>
      </c>
      <c r="G28" t="s">
        <v>6</v>
      </c>
      <c r="H28">
        <v>1422359.916524</v>
      </c>
      <c r="I28" t="s">
        <v>7</v>
      </c>
      <c r="J28" t="s">
        <v>0</v>
      </c>
      <c r="K28" t="s">
        <v>96</v>
      </c>
      <c r="L28" t="s">
        <v>2</v>
      </c>
      <c r="M28" t="s">
        <v>33</v>
      </c>
      <c r="N28" t="s">
        <v>4</v>
      </c>
      <c r="O28" t="s">
        <v>5</v>
      </c>
      <c r="P28" t="s">
        <v>6</v>
      </c>
      <c r="Q28">
        <v>68850.754119000005</v>
      </c>
      <c r="R28" t="s">
        <v>7</v>
      </c>
      <c r="S28">
        <v>4.8405999999999998E-2</v>
      </c>
    </row>
    <row r="29" spans="1:19" x14ac:dyDescent="0.25">
      <c r="A29" t="s">
        <v>0</v>
      </c>
      <c r="B29" t="s">
        <v>96</v>
      </c>
      <c r="C29" t="s">
        <v>2</v>
      </c>
      <c r="D29" t="s">
        <v>34</v>
      </c>
      <c r="E29" t="s">
        <v>4</v>
      </c>
      <c r="F29" t="s">
        <v>5</v>
      </c>
      <c r="G29" t="s">
        <v>6</v>
      </c>
      <c r="H29">
        <v>1703501.7570470001</v>
      </c>
      <c r="I29" t="s">
        <v>7</v>
      </c>
      <c r="J29" t="s">
        <v>0</v>
      </c>
      <c r="K29" t="s">
        <v>96</v>
      </c>
      <c r="L29" t="s">
        <v>2</v>
      </c>
      <c r="M29" t="s">
        <v>34</v>
      </c>
      <c r="N29" t="s">
        <v>4</v>
      </c>
      <c r="O29" t="s">
        <v>5</v>
      </c>
      <c r="P29" t="s">
        <v>6</v>
      </c>
      <c r="Q29">
        <v>858.564886</v>
      </c>
      <c r="R29" t="s">
        <v>7</v>
      </c>
      <c r="S29">
        <v>5.04E-4</v>
      </c>
    </row>
    <row r="30" spans="1:19" x14ac:dyDescent="0.25">
      <c r="A30" t="s">
        <v>0</v>
      </c>
      <c r="B30" t="s">
        <v>96</v>
      </c>
      <c r="C30" t="s">
        <v>2</v>
      </c>
      <c r="D30" t="s">
        <v>35</v>
      </c>
      <c r="E30" t="s">
        <v>4</v>
      </c>
      <c r="F30" t="s">
        <v>5</v>
      </c>
      <c r="G30" t="s">
        <v>6</v>
      </c>
      <c r="H30">
        <v>729671.67014299997</v>
      </c>
      <c r="I30" t="s">
        <v>7</v>
      </c>
      <c r="J30" t="s">
        <v>0</v>
      </c>
      <c r="K30" t="s">
        <v>96</v>
      </c>
      <c r="L30" t="s">
        <v>2</v>
      </c>
      <c r="M30" t="s">
        <v>35</v>
      </c>
      <c r="N30" t="s">
        <v>4</v>
      </c>
      <c r="O30" t="s">
        <v>5</v>
      </c>
      <c r="P30" t="s">
        <v>6</v>
      </c>
      <c r="Q30">
        <v>8099.3555390000001</v>
      </c>
      <c r="R30" t="s">
        <v>7</v>
      </c>
      <c r="S30">
        <v>1.11E-2</v>
      </c>
    </row>
    <row r="31" spans="1:19" x14ac:dyDescent="0.25">
      <c r="A31" t="s">
        <v>0</v>
      </c>
      <c r="B31" t="s">
        <v>96</v>
      </c>
      <c r="C31" t="s">
        <v>2</v>
      </c>
      <c r="D31" t="s">
        <v>36</v>
      </c>
      <c r="E31" t="s">
        <v>4</v>
      </c>
      <c r="F31" t="s">
        <v>5</v>
      </c>
      <c r="G31" t="s">
        <v>6</v>
      </c>
      <c r="H31">
        <v>6475507.3071149997</v>
      </c>
      <c r="I31" t="s">
        <v>7</v>
      </c>
      <c r="J31" t="s">
        <v>0</v>
      </c>
      <c r="K31" t="s">
        <v>96</v>
      </c>
      <c r="L31" t="s">
        <v>2</v>
      </c>
      <c r="M31" t="s">
        <v>36</v>
      </c>
      <c r="N31" t="s">
        <v>4</v>
      </c>
      <c r="O31" t="s">
        <v>5</v>
      </c>
      <c r="P31" t="s">
        <v>6</v>
      </c>
      <c r="Q31">
        <v>466.23652600000003</v>
      </c>
      <c r="R31" t="s">
        <v>7</v>
      </c>
      <c r="S31">
        <v>7.2000000000000002E-5</v>
      </c>
    </row>
    <row r="32" spans="1:19" x14ac:dyDescent="0.25">
      <c r="A32" t="s">
        <v>0</v>
      </c>
      <c r="B32" t="s">
        <v>96</v>
      </c>
      <c r="C32" t="s">
        <v>2</v>
      </c>
      <c r="D32" t="s">
        <v>37</v>
      </c>
      <c r="E32" t="s">
        <v>4</v>
      </c>
      <c r="F32" t="s">
        <v>5</v>
      </c>
      <c r="G32" t="s">
        <v>6</v>
      </c>
      <c r="H32">
        <v>144879.662556</v>
      </c>
      <c r="I32" t="s">
        <v>7</v>
      </c>
      <c r="J32" t="s">
        <v>0</v>
      </c>
      <c r="K32" t="s">
        <v>96</v>
      </c>
      <c r="L32" t="s">
        <v>2</v>
      </c>
      <c r="M32" t="s">
        <v>37</v>
      </c>
      <c r="N32" t="s">
        <v>4</v>
      </c>
      <c r="O32" t="s">
        <v>5</v>
      </c>
      <c r="P32" t="s">
        <v>6</v>
      </c>
      <c r="Q32">
        <v>204570.51816800001</v>
      </c>
      <c r="R32" t="s">
        <v>7</v>
      </c>
      <c r="S32">
        <v>1.4120029999999999</v>
      </c>
    </row>
    <row r="33" spans="1:19" x14ac:dyDescent="0.25">
      <c r="A33" t="s">
        <v>0</v>
      </c>
      <c r="B33" t="s">
        <v>96</v>
      </c>
      <c r="C33" t="s">
        <v>2</v>
      </c>
      <c r="D33" t="s">
        <v>38</v>
      </c>
      <c r="E33" t="s">
        <v>4</v>
      </c>
      <c r="F33" t="s">
        <v>5</v>
      </c>
      <c r="G33" t="s">
        <v>6</v>
      </c>
      <c r="H33">
        <v>1825653.190032</v>
      </c>
      <c r="I33" t="s">
        <v>7</v>
      </c>
      <c r="J33" t="s">
        <v>0</v>
      </c>
      <c r="K33" t="s">
        <v>96</v>
      </c>
      <c r="L33" t="s">
        <v>2</v>
      </c>
      <c r="M33" t="s">
        <v>38</v>
      </c>
      <c r="N33" t="s">
        <v>4</v>
      </c>
      <c r="O33" t="s">
        <v>5</v>
      </c>
      <c r="P33" t="s">
        <v>6</v>
      </c>
      <c r="Q33">
        <v>68242.916243</v>
      </c>
      <c r="R33" t="s">
        <v>7</v>
      </c>
      <c r="S33">
        <v>3.7379999999999997E-2</v>
      </c>
    </row>
    <row r="34" spans="1:19" x14ac:dyDescent="0.25">
      <c r="A34" t="s">
        <v>0</v>
      </c>
      <c r="B34" t="s">
        <v>96</v>
      </c>
      <c r="C34" t="s">
        <v>2</v>
      </c>
      <c r="D34" t="s">
        <v>39</v>
      </c>
      <c r="E34" t="s">
        <v>4</v>
      </c>
      <c r="F34" t="s">
        <v>5</v>
      </c>
      <c r="G34" t="s">
        <v>6</v>
      </c>
      <c r="H34">
        <v>13241005.419348</v>
      </c>
      <c r="I34" t="s">
        <v>7</v>
      </c>
      <c r="J34" t="s">
        <v>0</v>
      </c>
      <c r="K34" t="s">
        <v>96</v>
      </c>
      <c r="L34" t="s">
        <v>2</v>
      </c>
      <c r="M34" t="s">
        <v>39</v>
      </c>
      <c r="N34" t="s">
        <v>4</v>
      </c>
      <c r="O34" t="s">
        <v>5</v>
      </c>
      <c r="P34" t="s">
        <v>6</v>
      </c>
      <c r="Q34">
        <v>26.482011</v>
      </c>
      <c r="R34" t="s">
        <v>7</v>
      </c>
      <c r="S34">
        <v>1.9999999999999999E-6</v>
      </c>
    </row>
    <row r="35" spans="1:19" x14ac:dyDescent="0.25">
      <c r="A35" t="s">
        <v>0</v>
      </c>
      <c r="B35" t="s">
        <v>96</v>
      </c>
      <c r="C35" t="s">
        <v>2</v>
      </c>
      <c r="D35" t="s">
        <v>40</v>
      </c>
      <c r="E35" t="s">
        <v>4</v>
      </c>
      <c r="F35" t="s">
        <v>5</v>
      </c>
      <c r="G35" t="s">
        <v>6</v>
      </c>
      <c r="H35">
        <v>1439847.8832149999</v>
      </c>
      <c r="I35" t="s">
        <v>7</v>
      </c>
      <c r="J35" t="s">
        <v>0</v>
      </c>
      <c r="K35" t="s">
        <v>96</v>
      </c>
      <c r="L35" t="s">
        <v>2</v>
      </c>
      <c r="M35" t="s">
        <v>40</v>
      </c>
      <c r="N35" t="s">
        <v>4</v>
      </c>
      <c r="O35" t="s">
        <v>5</v>
      </c>
      <c r="P35" t="s">
        <v>6</v>
      </c>
      <c r="Q35">
        <v>444.91299600000002</v>
      </c>
      <c r="R35" t="s">
        <v>7</v>
      </c>
      <c r="S35">
        <v>3.0899999999999998E-4</v>
      </c>
    </row>
    <row r="36" spans="1:19" x14ac:dyDescent="0.25">
      <c r="A36" t="s">
        <v>0</v>
      </c>
      <c r="B36" t="s">
        <v>96</v>
      </c>
      <c r="C36" t="s">
        <v>2</v>
      </c>
      <c r="D36" t="s">
        <v>41</v>
      </c>
      <c r="E36" t="s">
        <v>4</v>
      </c>
      <c r="F36" t="s">
        <v>5</v>
      </c>
      <c r="G36" t="s">
        <v>6</v>
      </c>
      <c r="H36">
        <v>4667431.6609859997</v>
      </c>
      <c r="I36" t="s">
        <v>7</v>
      </c>
      <c r="J36" t="s">
        <v>0</v>
      </c>
      <c r="K36" t="s">
        <v>96</v>
      </c>
      <c r="L36" t="s">
        <v>2</v>
      </c>
      <c r="M36" t="s">
        <v>41</v>
      </c>
      <c r="N36" t="s">
        <v>4</v>
      </c>
      <c r="O36" t="s">
        <v>5</v>
      </c>
      <c r="P36" t="s">
        <v>6</v>
      </c>
      <c r="Q36">
        <v>2039.6676359999999</v>
      </c>
      <c r="R36" t="s">
        <v>7</v>
      </c>
      <c r="S36">
        <v>4.37E-4</v>
      </c>
    </row>
    <row r="37" spans="1:19" x14ac:dyDescent="0.25">
      <c r="A37" t="s">
        <v>0</v>
      </c>
      <c r="B37" t="s">
        <v>96</v>
      </c>
      <c r="C37" t="s">
        <v>2</v>
      </c>
      <c r="D37" t="s">
        <v>42</v>
      </c>
      <c r="E37" t="s">
        <v>4</v>
      </c>
      <c r="F37" t="s">
        <v>5</v>
      </c>
      <c r="G37" t="s">
        <v>6</v>
      </c>
      <c r="H37">
        <v>1378593.9375239999</v>
      </c>
      <c r="I37" t="s">
        <v>7</v>
      </c>
      <c r="J37" t="s">
        <v>0</v>
      </c>
      <c r="K37" t="s">
        <v>96</v>
      </c>
      <c r="L37" t="s">
        <v>2</v>
      </c>
      <c r="M37" t="s">
        <v>42</v>
      </c>
      <c r="N37" t="s">
        <v>4</v>
      </c>
      <c r="O37" t="s">
        <v>5</v>
      </c>
      <c r="P37" t="s">
        <v>6</v>
      </c>
      <c r="Q37">
        <v>386.006303</v>
      </c>
      <c r="R37" t="s">
        <v>7</v>
      </c>
      <c r="S37">
        <v>2.7999999999999998E-4</v>
      </c>
    </row>
    <row r="38" spans="1:19" x14ac:dyDescent="0.25">
      <c r="A38" t="s">
        <v>0</v>
      </c>
      <c r="B38" t="s">
        <v>96</v>
      </c>
      <c r="C38" t="s">
        <v>2</v>
      </c>
      <c r="D38" t="s">
        <v>43</v>
      </c>
      <c r="E38" t="s">
        <v>4</v>
      </c>
      <c r="F38" t="s">
        <v>5</v>
      </c>
      <c r="G38" t="s">
        <v>6</v>
      </c>
      <c r="H38">
        <v>1576378.5021299999</v>
      </c>
      <c r="I38" t="s">
        <v>7</v>
      </c>
      <c r="J38" t="s">
        <v>0</v>
      </c>
      <c r="K38" t="s">
        <v>96</v>
      </c>
      <c r="L38" t="s">
        <v>2</v>
      </c>
      <c r="M38" t="s">
        <v>43</v>
      </c>
      <c r="N38" t="s">
        <v>4</v>
      </c>
      <c r="O38" t="s">
        <v>5</v>
      </c>
      <c r="P38" t="s">
        <v>6</v>
      </c>
      <c r="Q38">
        <v>6193.5911349999997</v>
      </c>
      <c r="R38" t="s">
        <v>7</v>
      </c>
      <c r="S38">
        <v>3.9290000000000002E-3</v>
      </c>
    </row>
    <row r="39" spans="1:19" x14ac:dyDescent="0.25">
      <c r="A39" t="s">
        <v>0</v>
      </c>
      <c r="B39" t="s">
        <v>96</v>
      </c>
      <c r="C39" t="s">
        <v>2</v>
      </c>
      <c r="D39" t="s">
        <v>44</v>
      </c>
      <c r="E39" t="s">
        <v>4</v>
      </c>
      <c r="F39" t="s">
        <v>5</v>
      </c>
      <c r="G39" t="s">
        <v>6</v>
      </c>
      <c r="H39">
        <v>12307508.263328001</v>
      </c>
      <c r="I39" t="s">
        <v>7</v>
      </c>
      <c r="J39" t="s">
        <v>0</v>
      </c>
      <c r="K39" t="s">
        <v>96</v>
      </c>
      <c r="L39" t="s">
        <v>2</v>
      </c>
      <c r="M39" t="s">
        <v>44</v>
      </c>
      <c r="N39" t="s">
        <v>4</v>
      </c>
      <c r="O39" t="s">
        <v>5</v>
      </c>
      <c r="P39" t="s">
        <v>6</v>
      </c>
      <c r="Q39">
        <v>639.99042999999995</v>
      </c>
      <c r="R39" t="s">
        <v>7</v>
      </c>
      <c r="S39">
        <v>5.1999999999999997E-5</v>
      </c>
    </row>
    <row r="40" spans="1:19" x14ac:dyDescent="0.25">
      <c r="A40" t="s">
        <v>0</v>
      </c>
      <c r="B40" t="s">
        <v>96</v>
      </c>
      <c r="C40" t="s">
        <v>2</v>
      </c>
      <c r="D40" t="s">
        <v>45</v>
      </c>
      <c r="E40" t="s">
        <v>4</v>
      </c>
      <c r="F40" t="s">
        <v>5</v>
      </c>
      <c r="G40" t="s">
        <v>6</v>
      </c>
      <c r="H40">
        <v>411424.26558800001</v>
      </c>
      <c r="I40" t="s">
        <v>7</v>
      </c>
      <c r="J40" t="s">
        <v>0</v>
      </c>
      <c r="K40" t="s">
        <v>96</v>
      </c>
      <c r="L40" t="s">
        <v>2</v>
      </c>
      <c r="M40" t="s">
        <v>45</v>
      </c>
      <c r="N40" t="s">
        <v>4</v>
      </c>
      <c r="O40" t="s">
        <v>5</v>
      </c>
      <c r="P40" t="s">
        <v>6</v>
      </c>
      <c r="Q40">
        <v>287990.403123</v>
      </c>
      <c r="R40" t="s">
        <v>7</v>
      </c>
      <c r="S40">
        <v>0.69998400000000005</v>
      </c>
    </row>
    <row r="41" spans="1:19" x14ac:dyDescent="0.25">
      <c r="A41" t="s">
        <v>0</v>
      </c>
      <c r="B41" t="s">
        <v>96</v>
      </c>
      <c r="C41" t="s">
        <v>2</v>
      </c>
      <c r="D41" t="s">
        <v>46</v>
      </c>
      <c r="E41" t="s">
        <v>4</v>
      </c>
      <c r="F41" t="s">
        <v>5</v>
      </c>
      <c r="G41" t="s">
        <v>6</v>
      </c>
      <c r="H41">
        <v>457742.32358899998</v>
      </c>
      <c r="I41" t="s">
        <v>7</v>
      </c>
      <c r="J41" t="s">
        <v>0</v>
      </c>
      <c r="K41" t="s">
        <v>96</v>
      </c>
      <c r="L41" t="s">
        <v>2</v>
      </c>
      <c r="M41" t="s">
        <v>46</v>
      </c>
      <c r="N41" t="s">
        <v>4</v>
      </c>
      <c r="O41" t="s">
        <v>5</v>
      </c>
      <c r="P41" t="s">
        <v>6</v>
      </c>
      <c r="Q41">
        <v>837622.22019300004</v>
      </c>
      <c r="R41" t="s">
        <v>7</v>
      </c>
      <c r="S41">
        <v>1.8298989999999999</v>
      </c>
    </row>
    <row r="42" spans="1:19" x14ac:dyDescent="0.25">
      <c r="A42" t="s">
        <v>0</v>
      </c>
      <c r="B42" t="s">
        <v>96</v>
      </c>
      <c r="C42" t="s">
        <v>2</v>
      </c>
      <c r="D42" t="s">
        <v>47</v>
      </c>
      <c r="E42" t="s">
        <v>4</v>
      </c>
      <c r="F42" t="s">
        <v>5</v>
      </c>
      <c r="G42" t="s">
        <v>6</v>
      </c>
      <c r="H42">
        <v>24584.945960000001</v>
      </c>
      <c r="I42" t="s">
        <v>7</v>
      </c>
      <c r="J42" t="s">
        <v>0</v>
      </c>
      <c r="K42" t="s">
        <v>96</v>
      </c>
      <c r="L42" t="s">
        <v>2</v>
      </c>
      <c r="M42" t="s">
        <v>47</v>
      </c>
      <c r="N42" t="s">
        <v>4</v>
      </c>
      <c r="O42" t="s">
        <v>5</v>
      </c>
      <c r="P42" t="s">
        <v>6</v>
      </c>
      <c r="Q42">
        <v>88958.143876000002</v>
      </c>
      <c r="R42" t="s">
        <v>7</v>
      </c>
      <c r="S42">
        <v>3.6183990000000001</v>
      </c>
    </row>
    <row r="43" spans="1:19" x14ac:dyDescent="0.25">
      <c r="A43" t="s">
        <v>0</v>
      </c>
      <c r="B43" t="s">
        <v>96</v>
      </c>
      <c r="C43" t="s">
        <v>2</v>
      </c>
      <c r="D43" t="s">
        <v>48</v>
      </c>
      <c r="E43" t="s">
        <v>4</v>
      </c>
      <c r="F43" t="s">
        <v>5</v>
      </c>
      <c r="G43" t="s">
        <v>6</v>
      </c>
      <c r="H43">
        <v>3958043.8649800001</v>
      </c>
      <c r="I43" t="s">
        <v>7</v>
      </c>
      <c r="J43" t="s">
        <v>0</v>
      </c>
      <c r="K43" t="s">
        <v>96</v>
      </c>
      <c r="L43" t="s">
        <v>2</v>
      </c>
      <c r="M43" t="s">
        <v>48</v>
      </c>
      <c r="N43" t="s">
        <v>4</v>
      </c>
      <c r="O43" t="s">
        <v>5</v>
      </c>
      <c r="P43" t="s">
        <v>6</v>
      </c>
      <c r="Q43">
        <v>633207.85751899995</v>
      </c>
      <c r="R43" t="s">
        <v>7</v>
      </c>
      <c r="S43">
        <v>0.15998000000000001</v>
      </c>
    </row>
    <row r="44" spans="1:19" x14ac:dyDescent="0.25">
      <c r="A44" t="s">
        <v>0</v>
      </c>
      <c r="B44" t="s">
        <v>96</v>
      </c>
      <c r="C44" t="s">
        <v>2</v>
      </c>
      <c r="D44" t="s">
        <v>49</v>
      </c>
      <c r="E44" t="s">
        <v>4</v>
      </c>
      <c r="F44" t="s">
        <v>5</v>
      </c>
      <c r="G44" t="s">
        <v>6</v>
      </c>
      <c r="H44">
        <v>44682.626844999999</v>
      </c>
      <c r="I44" t="s">
        <v>7</v>
      </c>
      <c r="J44" t="s">
        <v>0</v>
      </c>
      <c r="K44" t="s">
        <v>96</v>
      </c>
      <c r="L44" t="s">
        <v>2</v>
      </c>
      <c r="M44" t="s">
        <v>49</v>
      </c>
      <c r="N44" t="s">
        <v>4</v>
      </c>
      <c r="O44" t="s">
        <v>5</v>
      </c>
      <c r="P44" t="s">
        <v>6</v>
      </c>
      <c r="Q44">
        <v>17226.448445000002</v>
      </c>
      <c r="R44" t="s">
        <v>7</v>
      </c>
      <c r="S44">
        <v>0.38552900000000001</v>
      </c>
    </row>
    <row r="45" spans="1:19" x14ac:dyDescent="0.25">
      <c r="A45" t="s">
        <v>0</v>
      </c>
      <c r="B45" t="s">
        <v>96</v>
      </c>
      <c r="C45" t="s">
        <v>2</v>
      </c>
      <c r="D45" t="s">
        <v>50</v>
      </c>
      <c r="E45" t="s">
        <v>4</v>
      </c>
      <c r="F45" t="s">
        <v>5</v>
      </c>
      <c r="G45" t="s">
        <v>6</v>
      </c>
      <c r="H45">
        <v>191776.89953</v>
      </c>
      <c r="I45" t="s">
        <v>7</v>
      </c>
      <c r="J45" t="s">
        <v>0</v>
      </c>
      <c r="K45" t="s">
        <v>96</v>
      </c>
      <c r="L45" t="s">
        <v>2</v>
      </c>
      <c r="M45" t="s">
        <v>50</v>
      </c>
      <c r="N45" t="s">
        <v>4</v>
      </c>
      <c r="O45" t="s">
        <v>5</v>
      </c>
      <c r="P45" t="s">
        <v>6</v>
      </c>
      <c r="Q45">
        <v>3484.778041</v>
      </c>
      <c r="R45" t="s">
        <v>7</v>
      </c>
      <c r="S45">
        <v>1.8171E-2</v>
      </c>
    </row>
    <row r="46" spans="1:19" x14ac:dyDescent="0.25">
      <c r="A46" t="s">
        <v>0</v>
      </c>
      <c r="B46" t="s">
        <v>96</v>
      </c>
      <c r="C46" t="s">
        <v>2</v>
      </c>
      <c r="D46" t="s">
        <v>51</v>
      </c>
      <c r="E46" t="s">
        <v>4</v>
      </c>
      <c r="F46" t="s">
        <v>5</v>
      </c>
      <c r="G46" t="s">
        <v>6</v>
      </c>
      <c r="H46">
        <v>2433692.1480149999</v>
      </c>
      <c r="I46" t="s">
        <v>7</v>
      </c>
      <c r="J46" t="s">
        <v>0</v>
      </c>
      <c r="K46" t="s">
        <v>96</v>
      </c>
      <c r="L46" t="s">
        <v>2</v>
      </c>
      <c r="M46" t="s">
        <v>51</v>
      </c>
      <c r="N46" t="s">
        <v>4</v>
      </c>
      <c r="O46" t="s">
        <v>5</v>
      </c>
      <c r="P46" t="s">
        <v>6</v>
      </c>
      <c r="Q46">
        <v>1253.3514560000001</v>
      </c>
      <c r="R46" t="s">
        <v>7</v>
      </c>
      <c r="S46">
        <v>5.1500000000000005E-4</v>
      </c>
    </row>
    <row r="47" spans="1:19" x14ac:dyDescent="0.25">
      <c r="A47" t="s">
        <v>0</v>
      </c>
      <c r="B47" t="s">
        <v>96</v>
      </c>
      <c r="C47" t="s">
        <v>2</v>
      </c>
      <c r="D47" t="s">
        <v>52</v>
      </c>
      <c r="E47" t="s">
        <v>4</v>
      </c>
      <c r="F47" t="s">
        <v>5</v>
      </c>
      <c r="G47" t="s">
        <v>6</v>
      </c>
      <c r="H47">
        <v>3949.3787710000001</v>
      </c>
      <c r="I47" t="s">
        <v>7</v>
      </c>
      <c r="J47" t="s">
        <v>0</v>
      </c>
      <c r="K47" t="s">
        <v>96</v>
      </c>
      <c r="L47" t="s">
        <v>2</v>
      </c>
      <c r="M47" t="s">
        <v>52</v>
      </c>
      <c r="N47" t="s">
        <v>4</v>
      </c>
      <c r="O47" t="s">
        <v>5</v>
      </c>
      <c r="P47" t="s">
        <v>6</v>
      </c>
      <c r="Q47">
        <v>2873.3981699999999</v>
      </c>
      <c r="R47" t="s">
        <v>7</v>
      </c>
      <c r="S47">
        <v>0.72755700000000001</v>
      </c>
    </row>
    <row r="48" spans="1:19" x14ac:dyDescent="0.25">
      <c r="A48" t="s">
        <v>0</v>
      </c>
      <c r="B48" t="s">
        <v>96</v>
      </c>
      <c r="C48" t="s">
        <v>2</v>
      </c>
      <c r="D48" t="s">
        <v>53</v>
      </c>
      <c r="E48" t="s">
        <v>4</v>
      </c>
      <c r="F48" t="s">
        <v>5</v>
      </c>
      <c r="G48" t="s">
        <v>6</v>
      </c>
      <c r="H48">
        <v>6187.1282840000003</v>
      </c>
      <c r="I48" t="s">
        <v>7</v>
      </c>
      <c r="J48" t="s">
        <v>0</v>
      </c>
      <c r="K48" t="s">
        <v>96</v>
      </c>
      <c r="L48" t="s">
        <v>2</v>
      </c>
      <c r="M48" t="s">
        <v>53</v>
      </c>
      <c r="N48" t="s">
        <v>4</v>
      </c>
      <c r="O48" t="s">
        <v>5</v>
      </c>
      <c r="P48" t="s">
        <v>6</v>
      </c>
      <c r="Q48">
        <v>1436.700685</v>
      </c>
      <c r="R48" t="s">
        <v>7</v>
      </c>
      <c r="S48">
        <v>0.232208</v>
      </c>
    </row>
    <row r="49" spans="1:19" x14ac:dyDescent="0.25">
      <c r="A49" t="s">
        <v>0</v>
      </c>
      <c r="B49" t="s">
        <v>96</v>
      </c>
      <c r="C49" t="s">
        <v>2</v>
      </c>
      <c r="D49" t="s">
        <v>54</v>
      </c>
      <c r="E49" t="s">
        <v>4</v>
      </c>
      <c r="F49" t="s">
        <v>5</v>
      </c>
      <c r="G49" t="s">
        <v>6</v>
      </c>
      <c r="H49">
        <v>18480.448335000001</v>
      </c>
      <c r="I49" t="s">
        <v>7</v>
      </c>
      <c r="J49" t="s">
        <v>0</v>
      </c>
      <c r="K49" t="s">
        <v>96</v>
      </c>
      <c r="L49" t="s">
        <v>2</v>
      </c>
      <c r="M49" t="s">
        <v>54</v>
      </c>
      <c r="N49" t="s">
        <v>4</v>
      </c>
      <c r="O49" t="s">
        <v>5</v>
      </c>
      <c r="P49" t="s">
        <v>6</v>
      </c>
      <c r="Q49">
        <v>3114.6947620000001</v>
      </c>
      <c r="R49" t="s">
        <v>7</v>
      </c>
      <c r="S49">
        <v>0.16854</v>
      </c>
    </row>
    <row r="50" spans="1:19" x14ac:dyDescent="0.25">
      <c r="A50" t="s">
        <v>0</v>
      </c>
      <c r="B50" t="s">
        <v>96</v>
      </c>
      <c r="C50" t="s">
        <v>2</v>
      </c>
      <c r="D50" t="s">
        <v>55</v>
      </c>
      <c r="E50" t="s">
        <v>4</v>
      </c>
      <c r="F50" t="s">
        <v>5</v>
      </c>
      <c r="G50" t="s">
        <v>6</v>
      </c>
      <c r="H50">
        <v>2716651.0032649999</v>
      </c>
      <c r="I50" t="s">
        <v>7</v>
      </c>
      <c r="J50" t="s">
        <v>0</v>
      </c>
      <c r="K50" t="s">
        <v>96</v>
      </c>
      <c r="L50" t="s">
        <v>2</v>
      </c>
      <c r="M50" t="s">
        <v>55</v>
      </c>
      <c r="N50" t="s">
        <v>4</v>
      </c>
      <c r="O50" t="s">
        <v>5</v>
      </c>
      <c r="P50" t="s">
        <v>6</v>
      </c>
      <c r="Q50">
        <v>128679.608072</v>
      </c>
      <c r="R50" t="s">
        <v>7</v>
      </c>
      <c r="S50">
        <v>4.7366999999999999E-2</v>
      </c>
    </row>
    <row r="51" spans="1:19" x14ac:dyDescent="0.25">
      <c r="A51" t="s">
        <v>0</v>
      </c>
      <c r="B51" t="s">
        <v>96</v>
      </c>
      <c r="C51" t="s">
        <v>2</v>
      </c>
      <c r="D51" t="s">
        <v>56</v>
      </c>
      <c r="E51" t="s">
        <v>4</v>
      </c>
      <c r="F51" t="s">
        <v>5</v>
      </c>
      <c r="G51" t="s">
        <v>6</v>
      </c>
      <c r="H51">
        <v>541928.45997199998</v>
      </c>
      <c r="I51" t="s">
        <v>7</v>
      </c>
      <c r="J51" t="s">
        <v>0</v>
      </c>
      <c r="K51" t="s">
        <v>96</v>
      </c>
      <c r="L51" t="s">
        <v>2</v>
      </c>
      <c r="M51" t="s">
        <v>56</v>
      </c>
      <c r="N51" t="s">
        <v>4</v>
      </c>
      <c r="O51" t="s">
        <v>5</v>
      </c>
      <c r="P51" t="s">
        <v>6</v>
      </c>
      <c r="Q51">
        <v>130790.640315</v>
      </c>
      <c r="R51" t="s">
        <v>7</v>
      </c>
      <c r="S51">
        <v>0.241343</v>
      </c>
    </row>
    <row r="52" spans="1:19" x14ac:dyDescent="0.25">
      <c r="A52" t="s">
        <v>0</v>
      </c>
      <c r="B52" t="s">
        <v>96</v>
      </c>
      <c r="C52" t="s">
        <v>2</v>
      </c>
      <c r="D52" t="s">
        <v>57</v>
      </c>
      <c r="E52" t="s">
        <v>4</v>
      </c>
      <c r="F52" t="s">
        <v>5</v>
      </c>
      <c r="G52" t="s">
        <v>6</v>
      </c>
      <c r="H52">
        <v>3629917.3480190001</v>
      </c>
      <c r="I52" t="s">
        <v>7</v>
      </c>
      <c r="J52" t="s">
        <v>0</v>
      </c>
      <c r="K52" t="s">
        <v>96</v>
      </c>
      <c r="L52" t="s">
        <v>2</v>
      </c>
      <c r="M52" t="s">
        <v>57</v>
      </c>
      <c r="N52" t="s">
        <v>4</v>
      </c>
      <c r="O52" t="s">
        <v>5</v>
      </c>
      <c r="P52" t="s">
        <v>6</v>
      </c>
      <c r="Q52">
        <v>181996.79599499999</v>
      </c>
      <c r="R52" t="s">
        <v>7</v>
      </c>
      <c r="S52">
        <v>5.0138000000000002E-2</v>
      </c>
    </row>
    <row r="53" spans="1:19" x14ac:dyDescent="0.25">
      <c r="A53" t="s">
        <v>0</v>
      </c>
      <c r="B53" t="s">
        <v>96</v>
      </c>
      <c r="C53" t="s">
        <v>2</v>
      </c>
      <c r="D53" t="s">
        <v>58</v>
      </c>
      <c r="E53" t="s">
        <v>4</v>
      </c>
      <c r="F53" t="s">
        <v>5</v>
      </c>
      <c r="G53" t="s">
        <v>6</v>
      </c>
      <c r="H53">
        <v>832.33159799999999</v>
      </c>
      <c r="I53" t="s">
        <v>7</v>
      </c>
      <c r="J53" t="s">
        <v>0</v>
      </c>
      <c r="K53" t="s">
        <v>96</v>
      </c>
      <c r="L53" t="s">
        <v>2</v>
      </c>
      <c r="M53" t="s">
        <v>58</v>
      </c>
      <c r="N53" t="s">
        <v>4</v>
      </c>
      <c r="O53" t="s">
        <v>5</v>
      </c>
      <c r="P53" t="s">
        <v>6</v>
      </c>
      <c r="Q53">
        <v>1808.500084</v>
      </c>
      <c r="R53" t="s">
        <v>7</v>
      </c>
      <c r="S53">
        <v>2.172812</v>
      </c>
    </row>
    <row r="54" spans="1:19" x14ac:dyDescent="0.25">
      <c r="A54" t="s">
        <v>0</v>
      </c>
      <c r="B54" t="s">
        <v>96</v>
      </c>
      <c r="C54" t="s">
        <v>2</v>
      </c>
      <c r="D54" t="s">
        <v>59</v>
      </c>
      <c r="E54" t="s">
        <v>4</v>
      </c>
      <c r="F54" t="s">
        <v>5</v>
      </c>
      <c r="G54" t="s">
        <v>6</v>
      </c>
      <c r="H54">
        <v>17644.875051999999</v>
      </c>
      <c r="I54" t="s">
        <v>7</v>
      </c>
      <c r="J54" t="s">
        <v>0</v>
      </c>
      <c r="K54" t="s">
        <v>96</v>
      </c>
      <c r="L54" t="s">
        <v>2</v>
      </c>
      <c r="M54" t="s">
        <v>59</v>
      </c>
      <c r="N54" t="s">
        <v>4</v>
      </c>
      <c r="O54" t="s">
        <v>5</v>
      </c>
      <c r="P54" t="s">
        <v>6</v>
      </c>
      <c r="Q54">
        <v>7660.8048220000001</v>
      </c>
      <c r="R54" t="s">
        <v>7</v>
      </c>
      <c r="S54">
        <v>0.434166</v>
      </c>
    </row>
    <row r="55" spans="1:19" x14ac:dyDescent="0.25">
      <c r="A55" t="s">
        <v>0</v>
      </c>
      <c r="B55" t="s">
        <v>96</v>
      </c>
      <c r="C55" t="s">
        <v>2</v>
      </c>
      <c r="D55" t="s">
        <v>60</v>
      </c>
      <c r="E55" t="s">
        <v>4</v>
      </c>
      <c r="F55" t="s">
        <v>5</v>
      </c>
      <c r="G55" t="s">
        <v>6</v>
      </c>
      <c r="H55">
        <v>2298.4311290000001</v>
      </c>
      <c r="I55" t="s">
        <v>7</v>
      </c>
      <c r="J55" t="s">
        <v>0</v>
      </c>
      <c r="K55" t="s">
        <v>96</v>
      </c>
      <c r="L55" t="s">
        <v>2</v>
      </c>
      <c r="M55" t="s">
        <v>60</v>
      </c>
      <c r="N55" t="s">
        <v>4</v>
      </c>
      <c r="O55" t="s">
        <v>5</v>
      </c>
      <c r="P55" t="s">
        <v>6</v>
      </c>
      <c r="Q55">
        <v>803.20054900000002</v>
      </c>
      <c r="R55" t="s">
        <v>7</v>
      </c>
      <c r="S55">
        <v>0.34945599999999999</v>
      </c>
    </row>
    <row r="56" spans="1:19" x14ac:dyDescent="0.25">
      <c r="A56" t="s">
        <v>0</v>
      </c>
      <c r="B56" t="s">
        <v>96</v>
      </c>
      <c r="C56" t="s">
        <v>2</v>
      </c>
      <c r="D56" t="s">
        <v>61</v>
      </c>
      <c r="E56" t="s">
        <v>4</v>
      </c>
      <c r="F56" t="s">
        <v>5</v>
      </c>
      <c r="G56" t="s">
        <v>6</v>
      </c>
      <c r="H56">
        <v>100092.98783100001</v>
      </c>
      <c r="I56" t="s">
        <v>7</v>
      </c>
      <c r="J56" t="s">
        <v>0</v>
      </c>
      <c r="K56" t="s">
        <v>96</v>
      </c>
      <c r="L56" t="s">
        <v>2</v>
      </c>
      <c r="M56" t="s">
        <v>61</v>
      </c>
      <c r="N56" t="s">
        <v>4</v>
      </c>
      <c r="O56" t="s">
        <v>5</v>
      </c>
      <c r="P56" t="s">
        <v>6</v>
      </c>
      <c r="Q56">
        <v>18046.165148</v>
      </c>
      <c r="R56" t="s">
        <v>7</v>
      </c>
      <c r="S56">
        <v>0.18029400000000001</v>
      </c>
    </row>
    <row r="57" spans="1:19" x14ac:dyDescent="0.25">
      <c r="A57" t="s">
        <v>0</v>
      </c>
      <c r="B57" t="s">
        <v>96</v>
      </c>
      <c r="C57" t="s">
        <v>2</v>
      </c>
      <c r="D57" t="s">
        <v>62</v>
      </c>
      <c r="E57" t="s">
        <v>4</v>
      </c>
      <c r="F57" t="s">
        <v>5</v>
      </c>
      <c r="G57" t="s">
        <v>6</v>
      </c>
      <c r="H57">
        <v>81860.843754000001</v>
      </c>
      <c r="I57" t="s">
        <v>7</v>
      </c>
      <c r="J57" t="s">
        <v>0</v>
      </c>
      <c r="K57" t="s">
        <v>96</v>
      </c>
      <c r="L57" t="s">
        <v>2</v>
      </c>
      <c r="M57" t="s">
        <v>62</v>
      </c>
      <c r="N57" t="s">
        <v>4</v>
      </c>
      <c r="O57" t="s">
        <v>5</v>
      </c>
      <c r="P57" t="s">
        <v>6</v>
      </c>
      <c r="Q57">
        <v>72184.564578999998</v>
      </c>
      <c r="R57" t="s">
        <v>7</v>
      </c>
      <c r="S57">
        <v>0.88179600000000002</v>
      </c>
    </row>
    <row r="58" spans="1:19" x14ac:dyDescent="0.25">
      <c r="A58" t="s">
        <v>0</v>
      </c>
      <c r="B58" t="s">
        <v>96</v>
      </c>
      <c r="C58" t="s">
        <v>2</v>
      </c>
      <c r="D58" t="s">
        <v>63</v>
      </c>
      <c r="E58" t="s">
        <v>4</v>
      </c>
      <c r="F58" t="s">
        <v>5</v>
      </c>
      <c r="G58" t="s">
        <v>6</v>
      </c>
      <c r="H58">
        <v>10617.124345</v>
      </c>
      <c r="I58" t="s">
        <v>7</v>
      </c>
      <c r="J58" t="s">
        <v>0</v>
      </c>
      <c r="K58" t="s">
        <v>96</v>
      </c>
      <c r="L58" t="s">
        <v>2</v>
      </c>
      <c r="M58" t="s">
        <v>63</v>
      </c>
      <c r="N58" t="s">
        <v>4</v>
      </c>
      <c r="O58" t="s">
        <v>5</v>
      </c>
      <c r="P58" t="s">
        <v>6</v>
      </c>
      <c r="Q58">
        <v>11998.444073000001</v>
      </c>
      <c r="R58" t="s">
        <v>7</v>
      </c>
      <c r="S58">
        <v>1.1301030000000001</v>
      </c>
    </row>
    <row r="59" spans="1:19" x14ac:dyDescent="0.25">
      <c r="A59" t="s">
        <v>0</v>
      </c>
      <c r="B59" t="s">
        <v>96</v>
      </c>
      <c r="C59" t="s">
        <v>2</v>
      </c>
      <c r="D59" t="s">
        <v>64</v>
      </c>
      <c r="E59" t="s">
        <v>4</v>
      </c>
      <c r="F59" t="s">
        <v>5</v>
      </c>
      <c r="G59" t="s">
        <v>6</v>
      </c>
      <c r="H59">
        <v>631039.93563600001</v>
      </c>
      <c r="I59" t="s">
        <v>7</v>
      </c>
      <c r="J59" t="s">
        <v>0</v>
      </c>
      <c r="K59" t="s">
        <v>96</v>
      </c>
      <c r="L59" t="s">
        <v>2</v>
      </c>
      <c r="M59" t="s">
        <v>64</v>
      </c>
      <c r="N59" t="s">
        <v>4</v>
      </c>
      <c r="O59" t="s">
        <v>5</v>
      </c>
      <c r="P59" t="s">
        <v>6</v>
      </c>
      <c r="Q59">
        <v>7999.0622240000002</v>
      </c>
      <c r="R59" t="s">
        <v>7</v>
      </c>
      <c r="S59">
        <v>1.2676E-2</v>
      </c>
    </row>
    <row r="60" spans="1:19" x14ac:dyDescent="0.25">
      <c r="A60" t="s">
        <v>0</v>
      </c>
      <c r="B60" t="s">
        <v>96</v>
      </c>
      <c r="C60" t="s">
        <v>2</v>
      </c>
      <c r="D60" t="s">
        <v>65</v>
      </c>
      <c r="E60" t="s">
        <v>4</v>
      </c>
      <c r="F60" t="s">
        <v>5</v>
      </c>
      <c r="G60" t="s">
        <v>6</v>
      </c>
      <c r="H60">
        <v>1251262.329833</v>
      </c>
      <c r="I60" t="s">
        <v>7</v>
      </c>
      <c r="J60" t="s">
        <v>0</v>
      </c>
      <c r="K60" t="s">
        <v>96</v>
      </c>
      <c r="L60" t="s">
        <v>2</v>
      </c>
      <c r="M60" t="s">
        <v>65</v>
      </c>
      <c r="N60" t="s">
        <v>4</v>
      </c>
      <c r="O60" t="s">
        <v>5</v>
      </c>
      <c r="P60" t="s">
        <v>6</v>
      </c>
      <c r="Q60">
        <v>2616.3895320000001</v>
      </c>
      <c r="R60" t="s">
        <v>7</v>
      </c>
      <c r="S60">
        <v>2.091E-3</v>
      </c>
    </row>
    <row r="61" spans="1:19" x14ac:dyDescent="0.25">
      <c r="A61" t="s">
        <v>0</v>
      </c>
      <c r="B61" t="s">
        <v>96</v>
      </c>
      <c r="C61" t="s">
        <v>2</v>
      </c>
      <c r="D61" t="s">
        <v>66</v>
      </c>
      <c r="E61" t="s">
        <v>4</v>
      </c>
      <c r="F61" t="s">
        <v>5</v>
      </c>
      <c r="G61" t="s">
        <v>6</v>
      </c>
      <c r="H61">
        <v>37011.849554</v>
      </c>
      <c r="I61" t="s">
        <v>7</v>
      </c>
      <c r="J61" t="s">
        <v>0</v>
      </c>
      <c r="K61" t="s">
        <v>96</v>
      </c>
      <c r="L61" t="s">
        <v>2</v>
      </c>
      <c r="M61" t="s">
        <v>66</v>
      </c>
      <c r="N61" t="s">
        <v>4</v>
      </c>
      <c r="O61" t="s">
        <v>5</v>
      </c>
      <c r="P61" t="s">
        <v>6</v>
      </c>
      <c r="Q61">
        <v>37011.849554</v>
      </c>
      <c r="R61" t="s">
        <v>7</v>
      </c>
      <c r="S61">
        <v>1</v>
      </c>
    </row>
    <row r="62" spans="1:19" x14ac:dyDescent="0.25">
      <c r="A62" t="s">
        <v>0</v>
      </c>
      <c r="B62" t="s">
        <v>96</v>
      </c>
      <c r="C62" t="s">
        <v>2</v>
      </c>
      <c r="D62" t="s">
        <v>67</v>
      </c>
      <c r="E62" t="s">
        <v>4</v>
      </c>
      <c r="F62" t="s">
        <v>5</v>
      </c>
      <c r="G62" t="s">
        <v>6</v>
      </c>
      <c r="H62">
        <v>4309.3681429999997</v>
      </c>
      <c r="I62" t="s">
        <v>7</v>
      </c>
      <c r="J62" t="s">
        <v>0</v>
      </c>
      <c r="K62" t="s">
        <v>96</v>
      </c>
      <c r="L62" t="s">
        <v>2</v>
      </c>
      <c r="M62" t="s">
        <v>67</v>
      </c>
      <c r="N62" t="s">
        <v>4</v>
      </c>
      <c r="O62" t="s">
        <v>5</v>
      </c>
      <c r="P62" t="s">
        <v>6</v>
      </c>
      <c r="Q62">
        <v>4309.3681429999997</v>
      </c>
      <c r="R62" t="s">
        <v>7</v>
      </c>
      <c r="S62">
        <v>1</v>
      </c>
    </row>
    <row r="63" spans="1:19" x14ac:dyDescent="0.25">
      <c r="A63" t="s">
        <v>0</v>
      </c>
      <c r="B63" t="s">
        <v>96</v>
      </c>
      <c r="C63" t="s">
        <v>2</v>
      </c>
      <c r="D63" t="s">
        <v>68</v>
      </c>
      <c r="E63" t="s">
        <v>4</v>
      </c>
      <c r="F63" t="s">
        <v>5</v>
      </c>
      <c r="G63" t="s">
        <v>6</v>
      </c>
      <c r="H63">
        <v>56361.683889</v>
      </c>
      <c r="I63" t="s">
        <v>7</v>
      </c>
      <c r="J63" t="s">
        <v>0</v>
      </c>
      <c r="K63" t="s">
        <v>96</v>
      </c>
      <c r="L63" t="s">
        <v>2</v>
      </c>
      <c r="M63" t="s">
        <v>68</v>
      </c>
      <c r="N63" t="s">
        <v>4</v>
      </c>
      <c r="O63" t="s">
        <v>5</v>
      </c>
      <c r="P63" t="s">
        <v>6</v>
      </c>
      <c r="Q63">
        <v>56361.683889</v>
      </c>
      <c r="R63" t="s">
        <v>7</v>
      </c>
      <c r="S63">
        <v>1</v>
      </c>
    </row>
    <row r="64" spans="1:19" x14ac:dyDescent="0.25">
      <c r="A64" t="s">
        <v>0</v>
      </c>
      <c r="B64" t="s">
        <v>96</v>
      </c>
      <c r="C64" t="s">
        <v>2</v>
      </c>
      <c r="D64" t="s">
        <v>69</v>
      </c>
      <c r="E64" t="s">
        <v>4</v>
      </c>
      <c r="F64" t="s">
        <v>5</v>
      </c>
      <c r="G64" t="s">
        <v>6</v>
      </c>
      <c r="H64">
        <v>3999999.9999680002</v>
      </c>
      <c r="I64" t="s">
        <v>7</v>
      </c>
      <c r="J64" t="s">
        <v>0</v>
      </c>
      <c r="K64" t="s">
        <v>96</v>
      </c>
      <c r="L64" t="s">
        <v>2</v>
      </c>
      <c r="M64" t="s">
        <v>69</v>
      </c>
      <c r="N64" t="s">
        <v>4</v>
      </c>
      <c r="O64" t="s">
        <v>5</v>
      </c>
      <c r="P64" t="s">
        <v>6</v>
      </c>
      <c r="Q64">
        <v>3999999.9999680002</v>
      </c>
      <c r="R64" t="s">
        <v>7</v>
      </c>
      <c r="S64">
        <v>1</v>
      </c>
    </row>
    <row r="65" spans="1:19" x14ac:dyDescent="0.25">
      <c r="A65" t="s">
        <v>0</v>
      </c>
      <c r="B65" t="s">
        <v>96</v>
      </c>
      <c r="C65" t="s">
        <v>2</v>
      </c>
      <c r="D65" t="s">
        <v>70</v>
      </c>
      <c r="E65" t="s">
        <v>4</v>
      </c>
      <c r="F65" t="s">
        <v>5</v>
      </c>
      <c r="G65" t="s">
        <v>6</v>
      </c>
      <c r="H65">
        <v>999999.99999699998</v>
      </c>
      <c r="I65" t="s">
        <v>7</v>
      </c>
      <c r="J65" t="s">
        <v>0</v>
      </c>
      <c r="K65" t="s">
        <v>96</v>
      </c>
      <c r="L65" t="s">
        <v>2</v>
      </c>
      <c r="M65" t="s">
        <v>70</v>
      </c>
      <c r="N65" t="s">
        <v>4</v>
      </c>
      <c r="O65" t="s">
        <v>5</v>
      </c>
      <c r="P65" t="s">
        <v>6</v>
      </c>
      <c r="Q65">
        <v>999999.99999699998</v>
      </c>
      <c r="R65" t="s">
        <v>7</v>
      </c>
      <c r="S65">
        <v>1</v>
      </c>
    </row>
    <row r="66" spans="1:19" x14ac:dyDescent="0.25">
      <c r="A66" t="s">
        <v>0</v>
      </c>
      <c r="B66" t="s">
        <v>96</v>
      </c>
      <c r="C66" t="s">
        <v>2</v>
      </c>
      <c r="D66" t="s">
        <v>71</v>
      </c>
      <c r="E66" t="s">
        <v>4</v>
      </c>
      <c r="F66" t="s">
        <v>5</v>
      </c>
      <c r="G66" t="s">
        <v>6</v>
      </c>
      <c r="H66">
        <v>18017.283443</v>
      </c>
      <c r="I66" t="s">
        <v>7</v>
      </c>
      <c r="J66" t="s">
        <v>0</v>
      </c>
      <c r="K66" t="s">
        <v>96</v>
      </c>
      <c r="L66" t="s">
        <v>2</v>
      </c>
      <c r="M66" t="s">
        <v>71</v>
      </c>
      <c r="N66" t="s">
        <v>4</v>
      </c>
      <c r="O66" t="s">
        <v>5</v>
      </c>
      <c r="P66" t="s">
        <v>6</v>
      </c>
      <c r="Q66">
        <v>18017.283443</v>
      </c>
      <c r="R66" t="s">
        <v>7</v>
      </c>
      <c r="S66">
        <v>1</v>
      </c>
    </row>
    <row r="67" spans="1:19" x14ac:dyDescent="0.25">
      <c r="A67" t="s">
        <v>0</v>
      </c>
      <c r="B67" t="s">
        <v>96</v>
      </c>
      <c r="C67" t="s">
        <v>2</v>
      </c>
      <c r="D67" t="s">
        <v>72</v>
      </c>
      <c r="E67" t="s">
        <v>4</v>
      </c>
      <c r="F67" t="s">
        <v>5</v>
      </c>
      <c r="G67" t="s">
        <v>6</v>
      </c>
      <c r="H67">
        <v>50305.658228</v>
      </c>
      <c r="I67" t="s">
        <v>7</v>
      </c>
      <c r="J67" t="s">
        <v>0</v>
      </c>
      <c r="K67" t="s">
        <v>96</v>
      </c>
      <c r="L67" t="s">
        <v>2</v>
      </c>
      <c r="M67" t="s">
        <v>72</v>
      </c>
      <c r="N67" t="s">
        <v>4</v>
      </c>
      <c r="O67" t="s">
        <v>5</v>
      </c>
      <c r="P67" t="s">
        <v>6</v>
      </c>
      <c r="Q67">
        <v>50305.658228</v>
      </c>
      <c r="R67" t="s">
        <v>7</v>
      </c>
      <c r="S67">
        <v>1</v>
      </c>
    </row>
    <row r="68" spans="1:19" x14ac:dyDescent="0.25">
      <c r="A68" t="s">
        <v>0</v>
      </c>
      <c r="B68" t="s">
        <v>96</v>
      </c>
      <c r="C68" t="s">
        <v>2</v>
      </c>
      <c r="D68" t="s">
        <v>73</v>
      </c>
      <c r="E68" t="s">
        <v>4</v>
      </c>
      <c r="F68" t="s">
        <v>5</v>
      </c>
      <c r="G68" t="s">
        <v>6</v>
      </c>
      <c r="H68">
        <v>20548.220792</v>
      </c>
      <c r="I68" t="s">
        <v>7</v>
      </c>
      <c r="J68" t="s">
        <v>0</v>
      </c>
      <c r="K68" t="s">
        <v>96</v>
      </c>
      <c r="L68" t="s">
        <v>2</v>
      </c>
      <c r="M68" t="s">
        <v>73</v>
      </c>
      <c r="N68" t="s">
        <v>4</v>
      </c>
      <c r="O68" t="s">
        <v>5</v>
      </c>
      <c r="P68" t="s">
        <v>6</v>
      </c>
      <c r="Q68">
        <v>20548.220792</v>
      </c>
      <c r="R68" t="s">
        <v>7</v>
      </c>
      <c r="S68">
        <v>1</v>
      </c>
    </row>
    <row r="69" spans="1:19" x14ac:dyDescent="0.25">
      <c r="A69" t="s">
        <v>0</v>
      </c>
      <c r="B69" t="s">
        <v>96</v>
      </c>
      <c r="C69" t="s">
        <v>2</v>
      </c>
      <c r="D69" t="s">
        <v>74</v>
      </c>
      <c r="E69" t="s">
        <v>4</v>
      </c>
      <c r="F69" t="s">
        <v>5</v>
      </c>
      <c r="G69" t="s">
        <v>6</v>
      </c>
      <c r="H69">
        <v>1913.4710809999999</v>
      </c>
      <c r="I69" t="s">
        <v>7</v>
      </c>
      <c r="J69" t="s">
        <v>0</v>
      </c>
      <c r="K69" t="s">
        <v>96</v>
      </c>
      <c r="L69" t="s">
        <v>2</v>
      </c>
      <c r="M69" t="s">
        <v>74</v>
      </c>
      <c r="N69" t="s">
        <v>4</v>
      </c>
      <c r="O69" t="s">
        <v>5</v>
      </c>
      <c r="P69" t="s">
        <v>6</v>
      </c>
      <c r="Q69">
        <v>1913.4710809999999</v>
      </c>
      <c r="R69" t="s">
        <v>7</v>
      </c>
      <c r="S69">
        <v>1</v>
      </c>
    </row>
    <row r="70" spans="1:19" x14ac:dyDescent="0.25">
      <c r="A70" t="s">
        <v>0</v>
      </c>
      <c r="B70" t="s">
        <v>96</v>
      </c>
      <c r="C70" t="s">
        <v>2</v>
      </c>
      <c r="D70" t="s">
        <v>75</v>
      </c>
      <c r="E70" t="s">
        <v>4</v>
      </c>
      <c r="F70" t="s">
        <v>5</v>
      </c>
      <c r="G70" t="s">
        <v>6</v>
      </c>
      <c r="H70">
        <v>803070.14760000003</v>
      </c>
      <c r="I70" t="s">
        <v>7</v>
      </c>
      <c r="J70" t="s">
        <v>0</v>
      </c>
      <c r="K70" t="s">
        <v>96</v>
      </c>
      <c r="L70" t="s">
        <v>2</v>
      </c>
      <c r="M70" t="s">
        <v>75</v>
      </c>
      <c r="N70" t="s">
        <v>4</v>
      </c>
      <c r="O70" t="s">
        <v>5</v>
      </c>
      <c r="P70" t="s">
        <v>6</v>
      </c>
      <c r="Q70">
        <v>803070.14760000003</v>
      </c>
      <c r="R70" t="s">
        <v>7</v>
      </c>
      <c r="S70">
        <v>1</v>
      </c>
    </row>
    <row r="71" spans="1:19" x14ac:dyDescent="0.25">
      <c r="A71" t="s">
        <v>0</v>
      </c>
      <c r="B71" t="s">
        <v>96</v>
      </c>
      <c r="C71" t="s">
        <v>2</v>
      </c>
      <c r="D71" t="s">
        <v>76</v>
      </c>
      <c r="E71" t="s">
        <v>4</v>
      </c>
      <c r="F71" t="s">
        <v>5</v>
      </c>
      <c r="G71" t="s">
        <v>6</v>
      </c>
      <c r="H71">
        <v>20556.776107000002</v>
      </c>
      <c r="I71" t="s">
        <v>7</v>
      </c>
      <c r="J71" t="s">
        <v>0</v>
      </c>
      <c r="K71" t="s">
        <v>96</v>
      </c>
      <c r="L71" t="s">
        <v>2</v>
      </c>
      <c r="M71" t="s">
        <v>76</v>
      </c>
      <c r="N71" t="s">
        <v>4</v>
      </c>
      <c r="O71" t="s">
        <v>5</v>
      </c>
      <c r="P71" t="s">
        <v>6</v>
      </c>
      <c r="Q71">
        <v>20556.776107000002</v>
      </c>
      <c r="R71" t="s">
        <v>7</v>
      </c>
      <c r="S71">
        <v>1</v>
      </c>
    </row>
    <row r="72" spans="1:19" x14ac:dyDescent="0.25">
      <c r="A72" t="s">
        <v>0</v>
      </c>
      <c r="B72" t="s">
        <v>96</v>
      </c>
      <c r="C72" t="s">
        <v>2</v>
      </c>
      <c r="D72" t="s">
        <v>77</v>
      </c>
      <c r="E72" t="s">
        <v>4</v>
      </c>
      <c r="F72" t="s">
        <v>5</v>
      </c>
      <c r="G72" t="s">
        <v>6</v>
      </c>
      <c r="H72">
        <v>60718.854376000003</v>
      </c>
      <c r="I72" t="s">
        <v>7</v>
      </c>
      <c r="J72" t="s">
        <v>0</v>
      </c>
      <c r="K72" t="s">
        <v>96</v>
      </c>
      <c r="L72" t="s">
        <v>2</v>
      </c>
      <c r="M72" t="s">
        <v>77</v>
      </c>
      <c r="N72" t="s">
        <v>4</v>
      </c>
      <c r="O72" t="s">
        <v>5</v>
      </c>
      <c r="P72" t="s">
        <v>6</v>
      </c>
      <c r="Q72">
        <v>60718.854376000003</v>
      </c>
      <c r="R72" t="s">
        <v>7</v>
      </c>
      <c r="S72">
        <v>1</v>
      </c>
    </row>
    <row r="73" spans="1:19" x14ac:dyDescent="0.25">
      <c r="A73" t="s">
        <v>0</v>
      </c>
      <c r="B73" t="s">
        <v>96</v>
      </c>
      <c r="C73" t="s">
        <v>2</v>
      </c>
      <c r="D73" t="s">
        <v>78</v>
      </c>
      <c r="E73" t="s">
        <v>4</v>
      </c>
      <c r="F73" t="s">
        <v>5</v>
      </c>
      <c r="G73" t="s">
        <v>6</v>
      </c>
      <c r="H73">
        <v>144409.636524</v>
      </c>
      <c r="I73" t="s">
        <v>7</v>
      </c>
      <c r="J73" t="s">
        <v>0</v>
      </c>
      <c r="K73" t="s">
        <v>96</v>
      </c>
      <c r="L73" t="s">
        <v>2</v>
      </c>
      <c r="M73" t="s">
        <v>78</v>
      </c>
      <c r="N73" t="s">
        <v>4</v>
      </c>
      <c r="O73" t="s">
        <v>5</v>
      </c>
      <c r="P73" t="s">
        <v>6</v>
      </c>
      <c r="Q73">
        <v>144409.636524</v>
      </c>
      <c r="R73" t="s">
        <v>7</v>
      </c>
      <c r="S73">
        <v>1</v>
      </c>
    </row>
    <row r="74" spans="1:19" x14ac:dyDescent="0.25">
      <c r="A74" t="s">
        <v>0</v>
      </c>
      <c r="B74" t="s">
        <v>96</v>
      </c>
      <c r="C74" t="s">
        <v>2</v>
      </c>
      <c r="D74" t="s">
        <v>79</v>
      </c>
      <c r="E74" t="s">
        <v>4</v>
      </c>
      <c r="F74" t="s">
        <v>5</v>
      </c>
      <c r="G74" t="s">
        <v>6</v>
      </c>
      <c r="H74">
        <v>37503.620778999997</v>
      </c>
      <c r="I74" t="s">
        <v>7</v>
      </c>
      <c r="J74" t="s">
        <v>0</v>
      </c>
      <c r="K74" t="s">
        <v>96</v>
      </c>
      <c r="L74" t="s">
        <v>2</v>
      </c>
      <c r="M74" t="s">
        <v>79</v>
      </c>
      <c r="N74" t="s">
        <v>4</v>
      </c>
      <c r="O74" t="s">
        <v>5</v>
      </c>
      <c r="P74" t="s">
        <v>6</v>
      </c>
      <c r="Q74">
        <v>37503.620778999997</v>
      </c>
      <c r="R74" t="s">
        <v>7</v>
      </c>
      <c r="S74">
        <v>1</v>
      </c>
    </row>
    <row r="75" spans="1:19" x14ac:dyDescent="0.25">
      <c r="A75" t="s">
        <v>0</v>
      </c>
      <c r="B75" t="s">
        <v>96</v>
      </c>
      <c r="C75" t="s">
        <v>2</v>
      </c>
      <c r="D75" t="s">
        <v>80</v>
      </c>
      <c r="E75" t="s">
        <v>4</v>
      </c>
      <c r="F75" t="s">
        <v>5</v>
      </c>
      <c r="G75" t="s">
        <v>6</v>
      </c>
      <c r="H75">
        <v>0</v>
      </c>
      <c r="I75" t="s">
        <v>7</v>
      </c>
      <c r="J75" t="s">
        <v>0</v>
      </c>
      <c r="K75" t="s">
        <v>96</v>
      </c>
      <c r="L75" t="s">
        <v>2</v>
      </c>
      <c r="M75" t="s">
        <v>80</v>
      </c>
      <c r="N75" t="s">
        <v>4</v>
      </c>
      <c r="O75" t="s">
        <v>5</v>
      </c>
      <c r="P75" t="s">
        <v>6</v>
      </c>
      <c r="Q75">
        <v>0</v>
      </c>
      <c r="R75" t="s">
        <v>7</v>
      </c>
      <c r="S75">
        <v>1</v>
      </c>
    </row>
    <row r="76" spans="1:19" x14ac:dyDescent="0.25">
      <c r="A76" t="s">
        <v>0</v>
      </c>
      <c r="B76" t="s">
        <v>96</v>
      </c>
      <c r="C76" t="s">
        <v>2</v>
      </c>
      <c r="D76" t="s">
        <v>81</v>
      </c>
      <c r="E76" t="s">
        <v>4</v>
      </c>
      <c r="F76" t="s">
        <v>5</v>
      </c>
      <c r="G76" t="s">
        <v>6</v>
      </c>
      <c r="H76">
        <v>0</v>
      </c>
      <c r="I76" t="s">
        <v>7</v>
      </c>
      <c r="J76" t="s">
        <v>0</v>
      </c>
      <c r="K76" t="s">
        <v>96</v>
      </c>
      <c r="L76" t="s">
        <v>2</v>
      </c>
      <c r="M76" t="s">
        <v>81</v>
      </c>
      <c r="N76" t="s">
        <v>4</v>
      </c>
      <c r="O76" t="s">
        <v>5</v>
      </c>
      <c r="P76" t="s">
        <v>6</v>
      </c>
      <c r="Q76">
        <v>0</v>
      </c>
      <c r="R76" t="s">
        <v>7</v>
      </c>
      <c r="S76">
        <v>1</v>
      </c>
    </row>
    <row r="77" spans="1:19" x14ac:dyDescent="0.25">
      <c r="A77" t="s">
        <v>0</v>
      </c>
      <c r="B77" t="s">
        <v>96</v>
      </c>
      <c r="C77" t="s">
        <v>2</v>
      </c>
      <c r="D77" t="s">
        <v>82</v>
      </c>
      <c r="E77" t="s">
        <v>4</v>
      </c>
      <c r="F77" t="s">
        <v>5</v>
      </c>
      <c r="G77" t="s">
        <v>6</v>
      </c>
      <c r="H77">
        <v>1204191.3054859999</v>
      </c>
      <c r="I77" t="s">
        <v>7</v>
      </c>
      <c r="J77" t="s">
        <v>0</v>
      </c>
      <c r="K77" t="s">
        <v>96</v>
      </c>
      <c r="L77" t="s">
        <v>2</v>
      </c>
      <c r="M77" t="s">
        <v>82</v>
      </c>
      <c r="N77" t="s">
        <v>4</v>
      </c>
      <c r="O77" t="s">
        <v>5</v>
      </c>
      <c r="P77" t="s">
        <v>6</v>
      </c>
      <c r="Q77">
        <v>1204191.3054859999</v>
      </c>
      <c r="R77" t="s">
        <v>7</v>
      </c>
      <c r="S77">
        <v>1</v>
      </c>
    </row>
    <row r="78" spans="1:19" x14ac:dyDescent="0.25">
      <c r="A78" t="s">
        <v>0</v>
      </c>
      <c r="B78" t="s">
        <v>96</v>
      </c>
      <c r="C78" t="s">
        <v>2</v>
      </c>
      <c r="D78" t="s">
        <v>83</v>
      </c>
      <c r="E78" t="s">
        <v>4</v>
      </c>
      <c r="F78" t="s">
        <v>5</v>
      </c>
      <c r="G78" t="s">
        <v>6</v>
      </c>
      <c r="H78">
        <v>247229.29772900001</v>
      </c>
      <c r="I78" t="s">
        <v>7</v>
      </c>
      <c r="J78" t="s">
        <v>0</v>
      </c>
      <c r="K78" t="s">
        <v>96</v>
      </c>
      <c r="L78" t="s">
        <v>2</v>
      </c>
      <c r="M78" t="s">
        <v>83</v>
      </c>
      <c r="N78" t="s">
        <v>4</v>
      </c>
      <c r="O78" t="s">
        <v>5</v>
      </c>
      <c r="P78" t="s">
        <v>6</v>
      </c>
      <c r="Q78">
        <v>247229.29772900001</v>
      </c>
      <c r="R78" t="s">
        <v>7</v>
      </c>
      <c r="S78">
        <v>1</v>
      </c>
    </row>
    <row r="79" spans="1:19" x14ac:dyDescent="0.25">
      <c r="A79" t="s">
        <v>0</v>
      </c>
      <c r="B79" t="s">
        <v>96</v>
      </c>
      <c r="C79" t="s">
        <v>2</v>
      </c>
      <c r="D79" t="s">
        <v>84</v>
      </c>
      <c r="E79" t="s">
        <v>4</v>
      </c>
      <c r="F79" t="s">
        <v>5</v>
      </c>
      <c r="G79" t="s">
        <v>6</v>
      </c>
      <c r="H79">
        <v>77101.412633</v>
      </c>
      <c r="I79" t="s">
        <v>7</v>
      </c>
      <c r="J79" t="s">
        <v>0</v>
      </c>
      <c r="K79" t="s">
        <v>96</v>
      </c>
      <c r="L79" t="s">
        <v>2</v>
      </c>
      <c r="M79" t="s">
        <v>84</v>
      </c>
      <c r="N79" t="s">
        <v>4</v>
      </c>
      <c r="O79" t="s">
        <v>5</v>
      </c>
      <c r="P79" t="s">
        <v>6</v>
      </c>
      <c r="Q79">
        <v>77101.412633</v>
      </c>
      <c r="R79" t="s">
        <v>7</v>
      </c>
      <c r="S79">
        <v>1</v>
      </c>
    </row>
    <row r="80" spans="1:19" x14ac:dyDescent="0.25">
      <c r="A80" t="s">
        <v>0</v>
      </c>
      <c r="B80" t="s">
        <v>96</v>
      </c>
      <c r="C80" t="s">
        <v>2</v>
      </c>
      <c r="D80" t="s">
        <v>85</v>
      </c>
      <c r="E80" t="s">
        <v>4</v>
      </c>
      <c r="F80" t="s">
        <v>5</v>
      </c>
      <c r="G80" t="s">
        <v>6</v>
      </c>
      <c r="H80">
        <v>25670.629901</v>
      </c>
      <c r="I80" t="s">
        <v>7</v>
      </c>
      <c r="J80" t="s">
        <v>0</v>
      </c>
      <c r="K80" t="s">
        <v>96</v>
      </c>
      <c r="L80" t="s">
        <v>2</v>
      </c>
      <c r="M80" t="s">
        <v>85</v>
      </c>
      <c r="N80" t="s">
        <v>4</v>
      </c>
      <c r="O80" t="s">
        <v>5</v>
      </c>
      <c r="P80" t="s">
        <v>6</v>
      </c>
      <c r="Q80">
        <v>25670.629901</v>
      </c>
      <c r="R80" t="s">
        <v>7</v>
      </c>
      <c r="S80">
        <v>1</v>
      </c>
    </row>
    <row r="81" spans="1:19" x14ac:dyDescent="0.25">
      <c r="A81" t="s">
        <v>0</v>
      </c>
      <c r="B81" t="s">
        <v>96</v>
      </c>
      <c r="C81" t="s">
        <v>2</v>
      </c>
      <c r="D81" t="s">
        <v>86</v>
      </c>
      <c r="E81" t="s">
        <v>4</v>
      </c>
      <c r="F81" t="s">
        <v>5</v>
      </c>
      <c r="G81" t="s">
        <v>6</v>
      </c>
      <c r="H81">
        <v>182091.54790599999</v>
      </c>
      <c r="I81" t="s">
        <v>7</v>
      </c>
      <c r="J81" t="s">
        <v>0</v>
      </c>
      <c r="K81" t="s">
        <v>96</v>
      </c>
      <c r="L81" t="s">
        <v>2</v>
      </c>
      <c r="M81" t="s">
        <v>86</v>
      </c>
      <c r="N81" t="s">
        <v>4</v>
      </c>
      <c r="O81" t="s">
        <v>5</v>
      </c>
      <c r="P81" t="s">
        <v>6</v>
      </c>
      <c r="Q81">
        <v>182091.54790599999</v>
      </c>
      <c r="R81" t="s">
        <v>7</v>
      </c>
      <c r="S81">
        <v>1</v>
      </c>
    </row>
    <row r="82" spans="1:19" x14ac:dyDescent="0.25">
      <c r="A82" t="s">
        <v>0</v>
      </c>
      <c r="B82" t="s">
        <v>96</v>
      </c>
      <c r="C82" t="s">
        <v>2</v>
      </c>
      <c r="D82" t="s">
        <v>87</v>
      </c>
      <c r="E82" t="s">
        <v>4</v>
      </c>
      <c r="F82" t="s">
        <v>5</v>
      </c>
      <c r="G82" t="s">
        <v>6</v>
      </c>
      <c r="H82">
        <v>154807.13035399999</v>
      </c>
      <c r="I82" t="s">
        <v>7</v>
      </c>
      <c r="J82" t="s">
        <v>0</v>
      </c>
      <c r="K82" t="s">
        <v>96</v>
      </c>
      <c r="L82" t="s">
        <v>2</v>
      </c>
      <c r="M82" t="s">
        <v>87</v>
      </c>
      <c r="N82" t="s">
        <v>4</v>
      </c>
      <c r="O82" t="s">
        <v>5</v>
      </c>
      <c r="P82" t="s">
        <v>6</v>
      </c>
      <c r="Q82">
        <v>154807.13035399999</v>
      </c>
      <c r="R82" t="s">
        <v>7</v>
      </c>
      <c r="S82">
        <v>1</v>
      </c>
    </row>
    <row r="83" spans="1:19" x14ac:dyDescent="0.25">
      <c r="A83" t="s">
        <v>0</v>
      </c>
      <c r="B83" t="s">
        <v>96</v>
      </c>
      <c r="C83" t="s">
        <v>2</v>
      </c>
      <c r="D83" t="s">
        <v>88</v>
      </c>
      <c r="E83" t="s">
        <v>4</v>
      </c>
      <c r="F83" t="s">
        <v>5</v>
      </c>
      <c r="G83" t="s">
        <v>6</v>
      </c>
      <c r="H83">
        <v>609986.30467700004</v>
      </c>
      <c r="I83" t="s">
        <v>7</v>
      </c>
      <c r="J83" t="s">
        <v>0</v>
      </c>
      <c r="K83" t="s">
        <v>96</v>
      </c>
      <c r="L83" t="s">
        <v>2</v>
      </c>
      <c r="M83" t="s">
        <v>88</v>
      </c>
      <c r="N83" t="s">
        <v>4</v>
      </c>
      <c r="O83" t="s">
        <v>5</v>
      </c>
      <c r="P83" t="s">
        <v>6</v>
      </c>
      <c r="Q83">
        <v>609986.30467700004</v>
      </c>
      <c r="R83" t="s">
        <v>7</v>
      </c>
      <c r="S83">
        <v>1</v>
      </c>
    </row>
    <row r="84" spans="1:19" x14ac:dyDescent="0.25">
      <c r="A84" t="s">
        <v>0</v>
      </c>
      <c r="B84" t="s">
        <v>96</v>
      </c>
      <c r="C84" t="s">
        <v>2</v>
      </c>
      <c r="D84" t="s">
        <v>89</v>
      </c>
      <c r="E84" t="s">
        <v>4</v>
      </c>
      <c r="F84" t="s">
        <v>5</v>
      </c>
      <c r="G84" t="s">
        <v>6</v>
      </c>
      <c r="H84">
        <v>31811.945437999999</v>
      </c>
      <c r="I84" t="s">
        <v>7</v>
      </c>
      <c r="J84" t="s">
        <v>0</v>
      </c>
      <c r="K84" t="s">
        <v>96</v>
      </c>
      <c r="L84" t="s">
        <v>2</v>
      </c>
      <c r="M84" t="s">
        <v>89</v>
      </c>
      <c r="N84" t="s">
        <v>4</v>
      </c>
      <c r="O84" t="s">
        <v>5</v>
      </c>
      <c r="P84" t="s">
        <v>6</v>
      </c>
      <c r="Q84">
        <v>31811.945437999999</v>
      </c>
      <c r="R84" t="s">
        <v>7</v>
      </c>
      <c r="S84">
        <v>1</v>
      </c>
    </row>
    <row r="85" spans="1:19" x14ac:dyDescent="0.25">
      <c r="A85" t="s">
        <v>0</v>
      </c>
      <c r="B85" t="s">
        <v>96</v>
      </c>
      <c r="C85" t="s">
        <v>2</v>
      </c>
      <c r="D85" t="s">
        <v>90</v>
      </c>
      <c r="E85" t="s">
        <v>4</v>
      </c>
      <c r="F85" t="s">
        <v>5</v>
      </c>
      <c r="G85" t="s">
        <v>6</v>
      </c>
      <c r="H85">
        <v>15052.391319</v>
      </c>
      <c r="I85" t="s">
        <v>7</v>
      </c>
      <c r="J85" t="s">
        <v>0</v>
      </c>
      <c r="K85" t="s">
        <v>96</v>
      </c>
      <c r="L85" t="s">
        <v>2</v>
      </c>
      <c r="M85" t="s">
        <v>90</v>
      </c>
      <c r="N85" t="s">
        <v>4</v>
      </c>
      <c r="O85" t="s">
        <v>5</v>
      </c>
      <c r="P85" t="s">
        <v>6</v>
      </c>
      <c r="Q85">
        <v>15052.391319</v>
      </c>
      <c r="R85" t="s">
        <v>7</v>
      </c>
      <c r="S85">
        <v>1</v>
      </c>
    </row>
    <row r="86" spans="1:19" x14ac:dyDescent="0.25">
      <c r="A86" t="s">
        <v>0</v>
      </c>
      <c r="B86" t="s">
        <v>96</v>
      </c>
      <c r="C86" t="s">
        <v>2</v>
      </c>
      <c r="D86" t="s">
        <v>91</v>
      </c>
      <c r="E86" t="s">
        <v>4</v>
      </c>
      <c r="F86" t="s">
        <v>5</v>
      </c>
      <c r="G86" t="s">
        <v>6</v>
      </c>
      <c r="H86">
        <v>316100.21769000002</v>
      </c>
      <c r="I86" t="s">
        <v>7</v>
      </c>
      <c r="J86" t="s">
        <v>0</v>
      </c>
      <c r="K86" t="s">
        <v>96</v>
      </c>
      <c r="L86" t="s">
        <v>2</v>
      </c>
      <c r="M86" t="s">
        <v>91</v>
      </c>
      <c r="N86" t="s">
        <v>4</v>
      </c>
      <c r="O86" t="s">
        <v>5</v>
      </c>
      <c r="P86" t="s">
        <v>6</v>
      </c>
      <c r="Q86">
        <v>316100.21769000002</v>
      </c>
      <c r="R86" t="s">
        <v>7</v>
      </c>
      <c r="S86">
        <v>1</v>
      </c>
    </row>
    <row r="87" spans="1:19" x14ac:dyDescent="0.25">
      <c r="A87" t="s">
        <v>0</v>
      </c>
      <c r="B87" t="s">
        <v>96</v>
      </c>
      <c r="C87" t="s">
        <v>2</v>
      </c>
      <c r="D87" t="s">
        <v>92</v>
      </c>
      <c r="E87" t="s">
        <v>4</v>
      </c>
      <c r="F87" t="s">
        <v>5</v>
      </c>
      <c r="G87" t="s">
        <v>6</v>
      </c>
      <c r="H87">
        <v>15052391.318573</v>
      </c>
      <c r="I87" t="s">
        <v>7</v>
      </c>
      <c r="J87" t="s">
        <v>0</v>
      </c>
      <c r="K87" t="s">
        <v>96</v>
      </c>
      <c r="L87" t="s">
        <v>2</v>
      </c>
      <c r="M87" t="s">
        <v>92</v>
      </c>
      <c r="N87" t="s">
        <v>4</v>
      </c>
      <c r="O87" t="s">
        <v>5</v>
      </c>
      <c r="P87" t="s">
        <v>6</v>
      </c>
      <c r="Q87">
        <v>15052391.318573</v>
      </c>
      <c r="R87" t="s">
        <v>7</v>
      </c>
      <c r="S87">
        <v>1</v>
      </c>
    </row>
    <row r="88" spans="1:19" x14ac:dyDescent="0.25">
      <c r="A88" t="s">
        <v>0</v>
      </c>
      <c r="B88" t="s">
        <v>96</v>
      </c>
      <c r="C88" t="s">
        <v>2</v>
      </c>
      <c r="D88" t="s">
        <v>93</v>
      </c>
      <c r="E88" t="s">
        <v>4</v>
      </c>
      <c r="F88" t="s">
        <v>5</v>
      </c>
      <c r="G88" t="s">
        <v>6</v>
      </c>
      <c r="H88">
        <v>60209.565274</v>
      </c>
      <c r="I88" t="s">
        <v>7</v>
      </c>
      <c r="J88" t="s">
        <v>0</v>
      </c>
      <c r="K88" t="s">
        <v>96</v>
      </c>
      <c r="L88" t="s">
        <v>2</v>
      </c>
      <c r="M88" t="s">
        <v>93</v>
      </c>
      <c r="N88" t="s">
        <v>4</v>
      </c>
      <c r="O88" t="s">
        <v>5</v>
      </c>
      <c r="P88" t="s">
        <v>6</v>
      </c>
      <c r="Q88">
        <v>60209.565274</v>
      </c>
      <c r="R88" t="s">
        <v>7</v>
      </c>
      <c r="S88">
        <v>1</v>
      </c>
    </row>
    <row r="89" spans="1:19" x14ac:dyDescent="0.25">
      <c r="A89" t="s">
        <v>0</v>
      </c>
      <c r="B89" t="s">
        <v>96</v>
      </c>
      <c r="C89" t="s">
        <v>2</v>
      </c>
      <c r="D89" t="s">
        <v>94</v>
      </c>
      <c r="E89" t="s">
        <v>4</v>
      </c>
      <c r="F89" t="s">
        <v>5</v>
      </c>
      <c r="G89" t="s">
        <v>6</v>
      </c>
      <c r="H89">
        <v>0</v>
      </c>
      <c r="I89" t="s">
        <v>7</v>
      </c>
      <c r="J89" t="s">
        <v>0</v>
      </c>
      <c r="K89" t="s">
        <v>96</v>
      </c>
      <c r="L89" t="s">
        <v>2</v>
      </c>
      <c r="M89" t="s">
        <v>94</v>
      </c>
      <c r="N89" t="s">
        <v>4</v>
      </c>
      <c r="O89" t="s">
        <v>5</v>
      </c>
      <c r="P89" t="s">
        <v>6</v>
      </c>
      <c r="Q89">
        <v>0</v>
      </c>
      <c r="R89" t="s">
        <v>7</v>
      </c>
      <c r="S89">
        <v>1</v>
      </c>
    </row>
    <row r="90" spans="1:19" x14ac:dyDescent="0.25">
      <c r="A90" t="s">
        <v>0</v>
      </c>
      <c r="B90" t="s">
        <v>96</v>
      </c>
      <c r="C90" t="s">
        <v>2</v>
      </c>
      <c r="D90" t="s">
        <v>95</v>
      </c>
      <c r="E90" t="s">
        <v>4</v>
      </c>
      <c r="F90" t="s">
        <v>5</v>
      </c>
      <c r="G90" t="s">
        <v>6</v>
      </c>
      <c r="H90">
        <v>329357996.66267502</v>
      </c>
      <c r="I90" t="s">
        <v>7</v>
      </c>
      <c r="J90" t="s">
        <v>0</v>
      </c>
      <c r="K90" t="s">
        <v>96</v>
      </c>
      <c r="L90" t="s">
        <v>2</v>
      </c>
      <c r="M90" t="s">
        <v>95</v>
      </c>
      <c r="N90" t="s">
        <v>4</v>
      </c>
      <c r="O90" t="s">
        <v>5</v>
      </c>
      <c r="P90" t="s">
        <v>6</v>
      </c>
      <c r="Q90">
        <v>329357996.66267502</v>
      </c>
      <c r="R90" t="s">
        <v>7</v>
      </c>
      <c r="S90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zoomScaleNormal="100" workbookViewId="0">
      <selection activeCell="C76" sqref="C7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1120015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0.76994910691478935</v>
      </c>
      <c r="C4" s="9">
        <f t="shared" si="0"/>
        <v>862354.54898116784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862354.54898116784</v>
      </c>
      <c r="R4" s="7" t="s">
        <v>154</v>
      </c>
    </row>
    <row r="5" spans="1:22" ht="15.75" thickBot="1" x14ac:dyDescent="0.3">
      <c r="A5">
        <v>2</v>
      </c>
      <c r="B5" s="27">
        <v>0.11049323657232253</v>
      </c>
      <c r="C5" s="9">
        <f t="shared" si="0"/>
        <v>123754.08235954982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123754.08235954982</v>
      </c>
      <c r="R5" s="7" t="s">
        <v>155</v>
      </c>
    </row>
    <row r="6" spans="1:22" ht="15.75" thickBot="1" x14ac:dyDescent="0.3">
      <c r="A6">
        <v>3</v>
      </c>
      <c r="B6" s="27">
        <v>1.1319414405191333E-2</v>
      </c>
      <c r="C6" s="9">
        <f t="shared" si="0"/>
        <v>12677.913925030371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12677.913925030371</v>
      </c>
    </row>
    <row r="7" spans="1:22" ht="15.75" thickBot="1" x14ac:dyDescent="0.3">
      <c r="A7">
        <v>4</v>
      </c>
      <c r="B7" s="27">
        <v>1.675501644135979E-2</v>
      </c>
      <c r="C7" s="9">
        <f t="shared" si="0"/>
        <v>18765.869739569585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18765.869739569585</v>
      </c>
    </row>
    <row r="8" spans="1:22" ht="15.75" thickBot="1" x14ac:dyDescent="0.3">
      <c r="A8">
        <v>5</v>
      </c>
      <c r="B8" s="27">
        <v>1.504672511946261E-2</v>
      </c>
      <c r="C8" s="9">
        <f t="shared" si="0"/>
        <v>16852.557834674917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16852.557834674917</v>
      </c>
    </row>
    <row r="9" spans="1:22" ht="15.75" thickBot="1" x14ac:dyDescent="0.3">
      <c r="A9">
        <v>6</v>
      </c>
      <c r="B9" s="27">
        <v>1.9359476780916575E-2</v>
      </c>
      <c r="C9" s="9">
        <f t="shared" si="0"/>
        <v>21682.904386778278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21682.904386778278</v>
      </c>
    </row>
    <row r="10" spans="1:22" ht="15.75" thickBot="1" x14ac:dyDescent="0.3">
      <c r="A10">
        <v>7</v>
      </c>
      <c r="B10" s="27">
        <v>2.1819808697329586E-2</v>
      </c>
      <c r="C10" s="9">
        <f t="shared" si="0"/>
        <v>24438.513038139597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24438.513038139597</v>
      </c>
    </row>
    <row r="11" spans="1:22" ht="15.75" thickBot="1" x14ac:dyDescent="0.3">
      <c r="A11" s="1">
        <v>8</v>
      </c>
      <c r="B11" s="27">
        <v>5.3656173236872487E-4</v>
      </c>
      <c r="C11" s="9">
        <f t="shared" si="0"/>
        <v>600.95718867895744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600.95718867895744</v>
      </c>
    </row>
    <row r="12" spans="1:22" ht="15.75" thickBot="1" x14ac:dyDescent="0.3">
      <c r="A12">
        <v>9</v>
      </c>
      <c r="B12" s="27">
        <v>1.0362252702152679E-2</v>
      </c>
      <c r="C12" s="9">
        <f t="shared" si="0"/>
        <v>11605.878460201533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11605.878460201533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2.4121546959995233E-3</v>
      </c>
      <c r="C15" s="9">
        <f t="shared" si="0"/>
        <v>2701.6494418399061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2701.6494418399061</v>
      </c>
    </row>
    <row r="16" spans="1:22" ht="15.75" thickBot="1" x14ac:dyDescent="0.3">
      <c r="A16" s="1">
        <v>13</v>
      </c>
      <c r="B16" s="27">
        <v>1.9591231051633167E-2</v>
      </c>
      <c r="C16" s="9">
        <f t="shared" si="0"/>
        <v>21942.472646294922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21942.472646294922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1.0220337700694096E-3</v>
      </c>
      <c r="C18" s="9">
        <f t="shared" si="0"/>
        <v>1144.6931529842898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1144.6931529842898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8.2022101550467642E-4</v>
      </c>
      <c r="C20" s="9">
        <f t="shared" si="0"/>
        <v>918.65984068047021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918.65984068047021</v>
      </c>
    </row>
    <row r="21" spans="1:21" ht="15.75" thickBot="1" x14ac:dyDescent="0.3">
      <c r="A21" s="1">
        <v>18</v>
      </c>
      <c r="B21" s="27">
        <v>5.1276010090012107E-4</v>
      </c>
      <c r="C21" s="9">
        <f t="shared" si="0"/>
        <v>574.29900440964911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574.29900440964911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862355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862355, _, _, _, _,</v>
      </c>
      <c r="J35" t="str">
        <f t="shared" ref="J35:J62" si="5">"  "&amp;ROUND(C35*0.637628,0)&amp;", "&amp;D35&amp;", "&amp;E35&amp;", "&amp;F35&amp;", "&amp;G35&amp;","</f>
        <v xml:space="preserve">  549862, _, _, _, _,</v>
      </c>
      <c r="K35" t="str">
        <f t="shared" ref="K35:K62" si="6">"  "&amp;ROUND(C35*0.637628^2,0)&amp;", "&amp;D35&amp;", "&amp;E35&amp;", "&amp;F35&amp;", "&amp;G35&amp;","</f>
        <v xml:space="preserve">  350607, _, _, _, _,</v>
      </c>
      <c r="L35" t="str">
        <f t="shared" ref="L35:L62" si="7">"  "&amp;ROUND(C35*0.637628^3,0)&amp;", "&amp;D35&amp;", "&amp;E35&amp;", "&amp;F35&amp;", "&amp;G35&amp;","</f>
        <v xml:space="preserve">  223557, _, _, _, _,</v>
      </c>
      <c r="M35" t="str">
        <f t="shared" ref="M35:M62" si="8">"  "&amp;ROUND(C35*0.637628^4,0)&amp;", "&amp;D35&amp;", "&amp;E35&amp;", "&amp;F35&amp;", "&amp;G35&amp;","</f>
        <v xml:space="preserve">  142546, _, _, _, _,</v>
      </c>
      <c r="N35" t="str">
        <f t="shared" ref="N35:N62" si="9">"  "&amp;ROUND(C35*0.637628^5,0)&amp;", "&amp;D35&amp;", "&amp;E35&amp;", "&amp;F35&amp;", "&amp;G35&amp;","</f>
        <v xml:space="preserve">  90891, _, _, _, _,</v>
      </c>
      <c r="O35" t="str">
        <f t="shared" ref="O35:O62" si="10">"  "&amp;ROUND(C35*0.637628^6,0)&amp;", "&amp;D35&amp;", "&amp;E35&amp;", "&amp;F35&amp;", "&amp;G35&amp;","</f>
        <v xml:space="preserve">  57955, _, _, _, _,</v>
      </c>
      <c r="P35" t="str">
        <f t="shared" ref="P35:P62" si="11">"  "&amp;ROUND(C35*0.637628^7,0)&amp;", "&amp;D35&amp;", "&amp;E35&amp;", "&amp;F35&amp;", "&amp;G35&amp;","</f>
        <v xml:space="preserve">  36954, _, _, _, _,</v>
      </c>
      <c r="Q35" t="str">
        <f t="shared" ref="Q35:Q62" si="12">"  "&amp;ROUND(C35*0.637628^8,0)&amp;", "&amp;D35&amp;", "&amp;E35&amp;", "&amp;F35&amp;", "&amp;G35&amp;","</f>
        <v xml:space="preserve">  23563, _, _, _, _,</v>
      </c>
      <c r="R35" t="str">
        <f t="shared" ref="R35:R62" si="13">"  "&amp;ROUND(C35*0.637628^9,0)&amp;", "&amp;D35&amp;", "&amp;E35&amp;", "&amp;F35&amp;", "&amp;G35&amp;","</f>
        <v xml:space="preserve">  15024, _, _, _, _,</v>
      </c>
    </row>
    <row r="36" spans="1:18" x14ac:dyDescent="0.25">
      <c r="C36" s="15">
        <f t="shared" si="4"/>
        <v>123754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123754, _, _, _, _,</v>
      </c>
      <c r="J36" t="str">
        <f t="shared" si="5"/>
        <v xml:space="preserve">  78909, _, _, _, _,</v>
      </c>
      <c r="K36" t="str">
        <f t="shared" si="6"/>
        <v xml:space="preserve">  50315, _, _, _, _,</v>
      </c>
      <c r="L36" t="str">
        <f t="shared" si="7"/>
        <v xml:space="preserve">  32082, _, _, _, _,</v>
      </c>
      <c r="M36" t="str">
        <f t="shared" si="8"/>
        <v xml:space="preserve">  20456, _, _, _, _,</v>
      </c>
      <c r="N36" t="str">
        <f t="shared" si="9"/>
        <v xml:space="preserve">  13044, _, _, _, _,</v>
      </c>
      <c r="O36" t="str">
        <f t="shared" si="10"/>
        <v xml:space="preserve">  8317, _, _, _, _,</v>
      </c>
      <c r="P36" t="str">
        <f t="shared" si="11"/>
        <v xml:space="preserve">  5303, _, _, _, _,</v>
      </c>
      <c r="Q36" t="str">
        <f t="shared" si="12"/>
        <v xml:space="preserve">  3381, _, _, _, _,</v>
      </c>
      <c r="R36" t="str">
        <f t="shared" si="13"/>
        <v xml:space="preserve">  2156, _, _, _, _,</v>
      </c>
    </row>
    <row r="37" spans="1:18" x14ac:dyDescent="0.25">
      <c r="C37" s="15">
        <f t="shared" si="4"/>
        <v>12678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12678, _, _, _, _,</v>
      </c>
      <c r="J37" t="str">
        <f t="shared" si="5"/>
        <v xml:space="preserve">  8084, _, _, _, _,</v>
      </c>
      <c r="K37" t="str">
        <f t="shared" si="6"/>
        <v xml:space="preserve">  5154, _, _, _, _,</v>
      </c>
      <c r="L37" t="str">
        <f t="shared" si="7"/>
        <v xml:space="preserve">  3287, _, _, _, _,</v>
      </c>
      <c r="M37" t="str">
        <f t="shared" si="8"/>
        <v xml:space="preserve">  2096, _, _, _, _,</v>
      </c>
      <c r="N37" t="str">
        <f t="shared" si="9"/>
        <v xml:space="preserve">  1336, _, _, _, _,</v>
      </c>
      <c r="O37" t="str">
        <f t="shared" si="10"/>
        <v xml:space="preserve">  852, _, _, _, _,</v>
      </c>
      <c r="P37" t="str">
        <f t="shared" si="11"/>
        <v xml:space="preserve">  543, _, _, _, _,</v>
      </c>
      <c r="Q37" t="str">
        <f t="shared" si="12"/>
        <v xml:space="preserve">  346, _, _, _, _,</v>
      </c>
      <c r="R37" t="str">
        <f t="shared" si="13"/>
        <v xml:space="preserve">  221, _, _, _, _,</v>
      </c>
    </row>
    <row r="38" spans="1:18" x14ac:dyDescent="0.25">
      <c r="C38" s="15">
        <f t="shared" si="4"/>
        <v>18766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18766, _, _, _, _,</v>
      </c>
      <c r="J38" t="str">
        <f t="shared" si="5"/>
        <v xml:space="preserve">  11966, _, _, _, _,</v>
      </c>
      <c r="K38" t="str">
        <f t="shared" si="6"/>
        <v xml:space="preserve">  7630, _, _, _, _,</v>
      </c>
      <c r="L38" t="str">
        <f t="shared" si="7"/>
        <v xml:space="preserve">  4865, _, _, _, _,</v>
      </c>
      <c r="M38" t="str">
        <f t="shared" si="8"/>
        <v xml:space="preserve">  3102, _, _, _, _,</v>
      </c>
      <c r="N38" t="str">
        <f t="shared" si="9"/>
        <v xml:space="preserve">  1978, _, _, _, _,</v>
      </c>
      <c r="O38" t="str">
        <f t="shared" si="10"/>
        <v xml:space="preserve">  1261, _, _, _, _,</v>
      </c>
      <c r="P38" t="str">
        <f t="shared" si="11"/>
        <v xml:space="preserve">  804, _, _, _, _,</v>
      </c>
      <c r="Q38" t="str">
        <f t="shared" si="12"/>
        <v xml:space="preserve">  513, _, _, _, _,</v>
      </c>
      <c r="R38" t="str">
        <f t="shared" si="13"/>
        <v xml:space="preserve">  327, _, _, _, _,</v>
      </c>
    </row>
    <row r="39" spans="1:18" x14ac:dyDescent="0.25">
      <c r="C39" s="15">
        <f t="shared" si="4"/>
        <v>16853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16853, _, _, _, _,</v>
      </c>
      <c r="J39" t="str">
        <f t="shared" si="5"/>
        <v xml:space="preserve">  10746, _, _, _, _,</v>
      </c>
      <c r="K39" t="str">
        <f t="shared" si="6"/>
        <v xml:space="preserve">  6852, _, _, _, _,</v>
      </c>
      <c r="L39" t="str">
        <f t="shared" si="7"/>
        <v xml:space="preserve">  4369, _, _, _, _,</v>
      </c>
      <c r="M39" t="str">
        <f t="shared" si="8"/>
        <v xml:space="preserve">  2786, _, _, _, _,</v>
      </c>
      <c r="N39" t="str">
        <f t="shared" si="9"/>
        <v xml:space="preserve">  1776, _, _, _, _,</v>
      </c>
      <c r="O39" t="str">
        <f t="shared" si="10"/>
        <v xml:space="preserve">  1133, _, _, _, _,</v>
      </c>
      <c r="P39" t="str">
        <f t="shared" si="11"/>
        <v xml:space="preserve">  722, _, _, _, _,</v>
      </c>
      <c r="Q39" t="str">
        <f t="shared" si="12"/>
        <v xml:space="preserve">  460, _, _, _, _,</v>
      </c>
      <c r="R39" t="str">
        <f t="shared" si="13"/>
        <v xml:space="preserve">  294, _, _, _, _,</v>
      </c>
    </row>
    <row r="40" spans="1:18" x14ac:dyDescent="0.25">
      <c r="C40" s="15">
        <f t="shared" si="4"/>
        <v>21683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21683, _, _, _, _,</v>
      </c>
      <c r="J40" t="str">
        <f t="shared" si="5"/>
        <v xml:space="preserve">  13826, _, _, _, _,</v>
      </c>
      <c r="K40" t="str">
        <f t="shared" si="6"/>
        <v xml:space="preserve">  8816, _, _, _, _,</v>
      </c>
      <c r="L40" t="str">
        <f t="shared" si="7"/>
        <v xml:space="preserve">  5621, _, _, _, _,</v>
      </c>
      <c r="M40" t="str">
        <f t="shared" si="8"/>
        <v xml:space="preserve">  3584, _, _, _, _,</v>
      </c>
      <c r="N40" t="str">
        <f t="shared" si="9"/>
        <v xml:space="preserve">  2285, _, _, _, _,</v>
      </c>
      <c r="O40" t="str">
        <f t="shared" si="10"/>
        <v xml:space="preserve">  1457, _, _, _, _,</v>
      </c>
      <c r="P40" t="str">
        <f t="shared" si="11"/>
        <v xml:space="preserve">  929, _, _, _, _,</v>
      </c>
      <c r="Q40" t="str">
        <f t="shared" si="12"/>
        <v xml:space="preserve">  592, _, _, _, _,</v>
      </c>
      <c r="R40" t="str">
        <f t="shared" si="13"/>
        <v xml:space="preserve">  378, _, _, _, _,</v>
      </c>
    </row>
    <row r="41" spans="1:18" x14ac:dyDescent="0.25">
      <c r="C41" s="15">
        <f t="shared" si="4"/>
        <v>24439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24439, _, _, _, _,</v>
      </c>
      <c r="J41" t="str">
        <f t="shared" si="5"/>
        <v xml:space="preserve">  15583, _, _, _, _,</v>
      </c>
      <c r="K41" t="str">
        <f t="shared" si="6"/>
        <v xml:space="preserve">  9936, _, _, _, _,</v>
      </c>
      <c r="L41" t="str">
        <f t="shared" si="7"/>
        <v xml:space="preserve">  6336, _, _, _, _,</v>
      </c>
      <c r="M41" t="str">
        <f t="shared" si="8"/>
        <v xml:space="preserve">  4040, _, _, _, _,</v>
      </c>
      <c r="N41" t="str">
        <f t="shared" si="9"/>
        <v xml:space="preserve">  2576, _, _, _, _,</v>
      </c>
      <c r="O41" t="str">
        <f t="shared" si="10"/>
        <v xml:space="preserve">  1642, _, _, _, _,</v>
      </c>
      <c r="P41" t="str">
        <f t="shared" si="11"/>
        <v xml:space="preserve">  1047, _, _, _, _,</v>
      </c>
      <c r="Q41" t="str">
        <f t="shared" si="12"/>
        <v xml:space="preserve">  668, _, _, _, _,</v>
      </c>
      <c r="R41" t="str">
        <f t="shared" si="13"/>
        <v xml:space="preserve">  426, _, _, _, _,</v>
      </c>
    </row>
    <row r="42" spans="1:18" x14ac:dyDescent="0.25">
      <c r="C42" s="15">
        <f t="shared" si="4"/>
        <v>601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601, _, _, _, _,</v>
      </c>
      <c r="J42" t="str">
        <f t="shared" si="5"/>
        <v xml:space="preserve">  383, _, _, _, _,</v>
      </c>
      <c r="K42" t="str">
        <f t="shared" si="6"/>
        <v xml:space="preserve">  244, _, _, _, _,</v>
      </c>
      <c r="L42" t="str">
        <f t="shared" si="7"/>
        <v xml:space="preserve">  156, _, _, _, _,</v>
      </c>
      <c r="M42" t="str">
        <f t="shared" si="8"/>
        <v xml:space="preserve">  99, _, _, _, _,</v>
      </c>
      <c r="N42" t="str">
        <f t="shared" si="9"/>
        <v xml:space="preserve">  63, _, _, _, _,</v>
      </c>
      <c r="O42" t="str">
        <f t="shared" si="10"/>
        <v xml:space="preserve">  40, _, _, _, _,</v>
      </c>
      <c r="P42" t="str">
        <f t="shared" si="11"/>
        <v xml:space="preserve">  26, _, _, _, _,</v>
      </c>
      <c r="Q42" t="str">
        <f t="shared" si="12"/>
        <v xml:space="preserve">  16, _, _, _, _,</v>
      </c>
      <c r="R42" t="str">
        <f t="shared" si="13"/>
        <v xml:space="preserve">  10, _, _, _, _,</v>
      </c>
    </row>
    <row r="43" spans="1:18" x14ac:dyDescent="0.25">
      <c r="C43" s="15">
        <f t="shared" si="4"/>
        <v>11606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11606, _, _, _, _,</v>
      </c>
      <c r="J43" t="str">
        <f t="shared" si="5"/>
        <v xml:space="preserve">  7400, _, _, _, _,</v>
      </c>
      <c r="K43" t="str">
        <f t="shared" si="6"/>
        <v xml:space="preserve">  4719, _, _, _, _,</v>
      </c>
      <c r="L43" t="str">
        <f t="shared" si="7"/>
        <v xml:space="preserve">  3009, _, _, _, _,</v>
      </c>
      <c r="M43" t="str">
        <f t="shared" si="8"/>
        <v xml:space="preserve">  1918, _, _, _, _,</v>
      </c>
      <c r="N43" t="str">
        <f t="shared" si="9"/>
        <v xml:space="preserve">  1223, _, _, _, _,</v>
      </c>
      <c r="O43" t="str">
        <f t="shared" si="10"/>
        <v xml:space="preserve">  780, _, _, _, _,</v>
      </c>
      <c r="P43" t="str">
        <f t="shared" si="11"/>
        <v xml:space="preserve">  497, _, _, _, _,</v>
      </c>
      <c r="Q43" t="str">
        <f t="shared" si="12"/>
        <v xml:space="preserve">  317, _, _, _, _,</v>
      </c>
      <c r="R43" t="str">
        <f t="shared" si="13"/>
        <v xml:space="preserve">  202,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2702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2702, _, _, _, _,</v>
      </c>
      <c r="J46" t="str">
        <f t="shared" si="5"/>
        <v xml:space="preserve">  1723, _, _, _, _,</v>
      </c>
      <c r="K46" t="str">
        <f t="shared" si="6"/>
        <v xml:space="preserve">  1099, _, _, _, _,</v>
      </c>
      <c r="L46" t="str">
        <f t="shared" si="7"/>
        <v xml:space="preserve">  700, _, _, _, _,</v>
      </c>
      <c r="M46" t="str">
        <f t="shared" si="8"/>
        <v xml:space="preserve">  447, _, _, _, _,</v>
      </c>
      <c r="N46" t="str">
        <f t="shared" si="9"/>
        <v xml:space="preserve">  285, _, _, _, _,</v>
      </c>
      <c r="O46" t="str">
        <f t="shared" si="10"/>
        <v xml:space="preserve">  182, _, _, _, _,</v>
      </c>
      <c r="P46" t="str">
        <f t="shared" si="11"/>
        <v xml:space="preserve">  116, _, _, _, _,</v>
      </c>
      <c r="Q46" t="str">
        <f t="shared" si="12"/>
        <v xml:space="preserve">  74, _, _, _, _,</v>
      </c>
      <c r="R46" t="str">
        <f t="shared" si="13"/>
        <v xml:space="preserve">  47, _, _, _, _,</v>
      </c>
    </row>
    <row r="47" spans="1:18" x14ac:dyDescent="0.25">
      <c r="C47" s="15">
        <f t="shared" si="4"/>
        <v>21942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21942, _, _, _, _,</v>
      </c>
      <c r="J47" t="str">
        <f t="shared" si="5"/>
        <v xml:space="preserve">  13991, _, _, _, _,</v>
      </c>
      <c r="K47" t="str">
        <f t="shared" si="6"/>
        <v xml:space="preserve">  8921, _, _, _, _,</v>
      </c>
      <c r="L47" t="str">
        <f t="shared" si="7"/>
        <v xml:space="preserve">  5688, _, _, _, _,</v>
      </c>
      <c r="M47" t="str">
        <f t="shared" si="8"/>
        <v xml:space="preserve">  3627, _, _, _, _,</v>
      </c>
      <c r="N47" t="str">
        <f t="shared" si="9"/>
        <v xml:space="preserve">  2313, _, _, _, _,</v>
      </c>
      <c r="O47" t="str">
        <f t="shared" si="10"/>
        <v xml:space="preserve">  1475, _, _, _, _,</v>
      </c>
      <c r="P47" t="str">
        <f t="shared" si="11"/>
        <v xml:space="preserve">  940, _, _, _, _,</v>
      </c>
      <c r="Q47" t="str">
        <f t="shared" si="12"/>
        <v xml:space="preserve">  600, _, _, _, _,</v>
      </c>
      <c r="R47" t="str">
        <f t="shared" si="13"/>
        <v xml:space="preserve">  382,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1145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1145, _, _, _, _,</v>
      </c>
      <c r="J49" t="str">
        <f t="shared" si="5"/>
        <v xml:space="preserve">  730, _, _, _, _,</v>
      </c>
      <c r="K49" t="str">
        <f t="shared" si="6"/>
        <v xml:space="preserve">  466, _, _, _, _,</v>
      </c>
      <c r="L49" t="str">
        <f t="shared" si="7"/>
        <v xml:space="preserve">  297, _, _, _, _,</v>
      </c>
      <c r="M49" t="str">
        <f t="shared" si="8"/>
        <v xml:space="preserve">  189, _, _, _, _,</v>
      </c>
      <c r="N49" t="str">
        <f t="shared" si="9"/>
        <v xml:space="preserve">  121, _, _, _, _,</v>
      </c>
      <c r="O49" t="str">
        <f t="shared" si="10"/>
        <v xml:space="preserve">  77, _, _, _, _,</v>
      </c>
      <c r="P49" t="str">
        <f t="shared" si="11"/>
        <v xml:space="preserve">  49, _, _, _, _,</v>
      </c>
      <c r="Q49" t="str">
        <f t="shared" si="12"/>
        <v xml:space="preserve">  31, _, _, _, _,</v>
      </c>
      <c r="R49" t="str">
        <f t="shared" si="13"/>
        <v xml:space="preserve">  20,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919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919, _, _, _, _,</v>
      </c>
      <c r="J51" t="str">
        <f t="shared" si="5"/>
        <v xml:space="preserve">  586, _, _, _, _,</v>
      </c>
      <c r="K51" t="str">
        <f t="shared" si="6"/>
        <v xml:space="preserve">  374, _, _, _, _,</v>
      </c>
      <c r="L51" t="str">
        <f t="shared" si="7"/>
        <v xml:space="preserve">  238, _, _, _, _,</v>
      </c>
      <c r="M51" t="str">
        <f t="shared" si="8"/>
        <v xml:space="preserve">  152, _, _, _, _,</v>
      </c>
      <c r="N51" t="str">
        <f t="shared" si="9"/>
        <v xml:space="preserve">  97, _, _, _, _,</v>
      </c>
      <c r="O51" t="str">
        <f t="shared" si="10"/>
        <v xml:space="preserve">  62, _, _, _, _,</v>
      </c>
      <c r="P51" t="str">
        <f t="shared" si="11"/>
        <v xml:space="preserve">  39, _, _, _, _,</v>
      </c>
      <c r="Q51" t="str">
        <f t="shared" si="12"/>
        <v xml:space="preserve">  25, _, _, _, _,</v>
      </c>
      <c r="R51" t="str">
        <f t="shared" si="13"/>
        <v xml:space="preserve">  16, _, _, _, _,</v>
      </c>
    </row>
    <row r="52" spans="3:18" x14ac:dyDescent="0.25">
      <c r="C52" s="15">
        <f t="shared" si="4"/>
        <v>574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574, _, _, _, _,</v>
      </c>
      <c r="J52" t="str">
        <f t="shared" si="5"/>
        <v xml:space="preserve">  366, _, _, _, _,</v>
      </c>
      <c r="K52" t="str">
        <f t="shared" si="6"/>
        <v xml:space="preserve">  233, _, _, _, _,</v>
      </c>
      <c r="L52" t="str">
        <f t="shared" si="7"/>
        <v xml:space="preserve">  149, _, _, _, _,</v>
      </c>
      <c r="M52" t="str">
        <f t="shared" si="8"/>
        <v xml:space="preserve">  95, _, _, _, _,</v>
      </c>
      <c r="N52" t="str">
        <f t="shared" si="9"/>
        <v xml:space="preserve">  60, _, _, _, _,</v>
      </c>
      <c r="O52" t="str">
        <f t="shared" si="10"/>
        <v xml:space="preserve">  39, _, _, _, _,</v>
      </c>
      <c r="P52" t="str">
        <f t="shared" si="11"/>
        <v xml:space="preserve">  25, _, _, _, _,</v>
      </c>
      <c r="Q52" t="str">
        <f t="shared" si="12"/>
        <v xml:space="preserve">  16, _, _, _, _,</v>
      </c>
      <c r="R52" t="str">
        <f t="shared" si="13"/>
        <v xml:space="preserve">  10,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AG66" s="26">
        <f t="shared" ref="AG66:AG69" si="15">SUM(B66:AE66)</f>
        <v>0</v>
      </c>
    </row>
    <row r="67" spans="1:33" x14ac:dyDescent="0.25">
      <c r="A67" t="s">
        <v>179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AG67" s="26">
        <f t="shared" si="15"/>
        <v>0</v>
      </c>
    </row>
    <row r="68" spans="1:33" x14ac:dyDescent="0.25">
      <c r="A68" t="s">
        <v>180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AG68" s="26">
        <f t="shared" si="15"/>
        <v>0</v>
      </c>
    </row>
    <row r="69" spans="1:33" x14ac:dyDescent="0.25">
      <c r="A69" t="s">
        <v>181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AG69" s="26">
        <f t="shared" si="15"/>
        <v>0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  <c r="D73" t="s">
        <v>424</v>
      </c>
      <c r="E73" t="s">
        <v>417</v>
      </c>
    </row>
    <row r="74" spans="1:33" x14ac:dyDescent="0.25">
      <c r="C74">
        <v>0</v>
      </c>
      <c r="D74">
        <v>0</v>
      </c>
      <c r="E74" t="s">
        <v>418</v>
      </c>
      <c r="F74" t="s">
        <v>418</v>
      </c>
      <c r="G74" t="s">
        <v>418</v>
      </c>
      <c r="H74" t="s">
        <v>418</v>
      </c>
    </row>
    <row r="75" spans="1:33" x14ac:dyDescent="0.25">
      <c r="C75">
        <f>D75/$D$105</f>
        <v>0.76994910691478935</v>
      </c>
      <c r="D75">
        <v>1917131.5349999999</v>
      </c>
      <c r="E75" t="s">
        <v>418</v>
      </c>
      <c r="F75" t="s">
        <v>418</v>
      </c>
      <c r="G75" t="s">
        <v>418</v>
      </c>
      <c r="H75" t="s">
        <v>418</v>
      </c>
    </row>
    <row r="76" spans="1:33" x14ac:dyDescent="0.25">
      <c r="C76">
        <f t="shared" ref="C76:C103" si="16">D76/$D$105</f>
        <v>0.11049323657232253</v>
      </c>
      <c r="D76">
        <v>275122.16889999999</v>
      </c>
      <c r="E76" t="s">
        <v>418</v>
      </c>
      <c r="F76" t="s">
        <v>418</v>
      </c>
      <c r="G76" t="s">
        <v>418</v>
      </c>
      <c r="H76" t="s">
        <v>418</v>
      </c>
    </row>
    <row r="77" spans="1:33" x14ac:dyDescent="0.25">
      <c r="C77">
        <f t="shared" si="16"/>
        <v>1.1319414405191333E-2</v>
      </c>
      <c r="D77">
        <v>28184.728210000001</v>
      </c>
      <c r="E77" t="s">
        <v>418</v>
      </c>
      <c r="F77" t="s">
        <v>418</v>
      </c>
      <c r="G77" t="s">
        <v>418</v>
      </c>
      <c r="H77" t="s">
        <v>418</v>
      </c>
    </row>
    <row r="78" spans="1:33" x14ac:dyDescent="0.25">
      <c r="C78">
        <f t="shared" si="16"/>
        <v>1.675501644135979E-2</v>
      </c>
      <c r="D78">
        <v>41719.082600000002</v>
      </c>
      <c r="E78" t="s">
        <v>418</v>
      </c>
      <c r="F78" t="s">
        <v>418</v>
      </c>
      <c r="G78" t="s">
        <v>418</v>
      </c>
      <c r="H78" t="s">
        <v>418</v>
      </c>
    </row>
    <row r="79" spans="1:33" x14ac:dyDescent="0.25">
      <c r="C79">
        <f t="shared" si="16"/>
        <v>1.504672511946261E-2</v>
      </c>
      <c r="D79">
        <v>37465.529820000003</v>
      </c>
      <c r="E79" t="s">
        <v>418</v>
      </c>
      <c r="F79" t="s">
        <v>418</v>
      </c>
      <c r="G79" t="s">
        <v>418</v>
      </c>
      <c r="H79" t="s">
        <v>418</v>
      </c>
    </row>
    <row r="80" spans="1:33" x14ac:dyDescent="0.25">
      <c r="C80">
        <f t="shared" si="16"/>
        <v>1.9359476780916575E-2</v>
      </c>
      <c r="D80">
        <v>48204.04765</v>
      </c>
      <c r="E80" t="s">
        <v>418</v>
      </c>
      <c r="F80" t="s">
        <v>418</v>
      </c>
      <c r="G80" t="s">
        <v>418</v>
      </c>
      <c r="H80" t="s">
        <v>418</v>
      </c>
    </row>
    <row r="81" spans="3:8" x14ac:dyDescent="0.25">
      <c r="C81">
        <f t="shared" si="16"/>
        <v>2.1819808697329586E-2</v>
      </c>
      <c r="D81">
        <v>54330.140740000003</v>
      </c>
      <c r="E81" t="s">
        <v>418</v>
      </c>
      <c r="F81" t="s">
        <v>418</v>
      </c>
      <c r="G81" t="s">
        <v>418</v>
      </c>
      <c r="H81" t="s">
        <v>418</v>
      </c>
    </row>
    <row r="82" spans="3:8" x14ac:dyDescent="0.25">
      <c r="C82">
        <f t="shared" si="16"/>
        <v>5.3656173236872487E-4</v>
      </c>
      <c r="D82">
        <v>1336.0096249999999</v>
      </c>
      <c r="E82" t="s">
        <v>418</v>
      </c>
      <c r="F82" t="s">
        <v>418</v>
      </c>
      <c r="G82" t="s">
        <v>418</v>
      </c>
      <c r="H82" t="s">
        <v>418</v>
      </c>
    </row>
    <row r="83" spans="3:8" x14ac:dyDescent="0.25">
      <c r="C83">
        <f t="shared" si="16"/>
        <v>1.0362252702152679E-2</v>
      </c>
      <c r="D83">
        <v>25801.447459999999</v>
      </c>
      <c r="E83" t="s">
        <v>418</v>
      </c>
      <c r="F83" t="s">
        <v>418</v>
      </c>
      <c r="G83" t="s">
        <v>418</v>
      </c>
      <c r="H83" t="s">
        <v>418</v>
      </c>
    </row>
    <row r="84" spans="3:8" x14ac:dyDescent="0.25">
      <c r="C84">
        <f t="shared" si="16"/>
        <v>0</v>
      </c>
      <c r="D84">
        <v>0</v>
      </c>
      <c r="E84" t="s">
        <v>418</v>
      </c>
      <c r="F84" t="s">
        <v>418</v>
      </c>
      <c r="G84" t="s">
        <v>418</v>
      </c>
      <c r="H84" t="s">
        <v>418</v>
      </c>
    </row>
    <row r="85" spans="3:8" x14ac:dyDescent="0.25">
      <c r="C85">
        <f t="shared" si="16"/>
        <v>0</v>
      </c>
      <c r="D85">
        <v>0</v>
      </c>
      <c r="E85" t="s">
        <v>418</v>
      </c>
      <c r="F85" t="s">
        <v>418</v>
      </c>
      <c r="G85" t="s">
        <v>418</v>
      </c>
      <c r="H85" t="s">
        <v>418</v>
      </c>
    </row>
    <row r="86" spans="3:8" x14ac:dyDescent="0.25">
      <c r="C86">
        <f t="shared" si="16"/>
        <v>2.4121546959995233E-3</v>
      </c>
      <c r="D86">
        <v>6006.1344230000004</v>
      </c>
      <c r="E86" t="s">
        <v>418</v>
      </c>
      <c r="F86" t="s">
        <v>418</v>
      </c>
      <c r="G86" t="s">
        <v>418</v>
      </c>
      <c r="H86" t="s">
        <v>418</v>
      </c>
    </row>
    <row r="87" spans="3:8" x14ac:dyDescent="0.25">
      <c r="C87">
        <f t="shared" si="16"/>
        <v>1.9591231051633167E-2</v>
      </c>
      <c r="D87">
        <v>48781.103219999997</v>
      </c>
      <c r="E87" t="s">
        <v>418</v>
      </c>
      <c r="F87" t="s">
        <v>418</v>
      </c>
      <c r="G87" t="s">
        <v>418</v>
      </c>
      <c r="H87" t="s">
        <v>418</v>
      </c>
    </row>
    <row r="88" spans="3:8" x14ac:dyDescent="0.25">
      <c r="C88">
        <f t="shared" si="16"/>
        <v>0</v>
      </c>
      <c r="D88">
        <v>0</v>
      </c>
      <c r="E88" t="s">
        <v>418</v>
      </c>
      <c r="F88" t="s">
        <v>418</v>
      </c>
      <c r="G88" t="s">
        <v>418</v>
      </c>
      <c r="H88" t="s">
        <v>418</v>
      </c>
    </row>
    <row r="89" spans="3:8" x14ac:dyDescent="0.25">
      <c r="C89">
        <f t="shared" si="16"/>
        <v>1.0220337700694096E-3</v>
      </c>
      <c r="D89">
        <v>2544.8086800000001</v>
      </c>
      <c r="E89" t="s">
        <v>418</v>
      </c>
      <c r="F89" t="s">
        <v>418</v>
      </c>
      <c r="G89" t="s">
        <v>418</v>
      </c>
      <c r="H89" t="s">
        <v>418</v>
      </c>
    </row>
    <row r="90" spans="3:8" x14ac:dyDescent="0.25">
      <c r="C90">
        <f t="shared" si="16"/>
        <v>0</v>
      </c>
      <c r="D90">
        <v>0</v>
      </c>
      <c r="E90" t="s">
        <v>418</v>
      </c>
      <c r="F90" t="s">
        <v>418</v>
      </c>
      <c r="G90" t="s">
        <v>418</v>
      </c>
      <c r="H90" t="s">
        <v>418</v>
      </c>
    </row>
    <row r="91" spans="3:8" x14ac:dyDescent="0.25">
      <c r="C91">
        <f t="shared" si="16"/>
        <v>8.2022101550467642E-4</v>
      </c>
      <c r="D91">
        <v>2042.3058619999999</v>
      </c>
      <c r="E91" t="s">
        <v>418</v>
      </c>
      <c r="F91" t="s">
        <v>418</v>
      </c>
      <c r="G91" t="s">
        <v>418</v>
      </c>
      <c r="H91" t="s">
        <v>418</v>
      </c>
    </row>
    <row r="92" spans="3:8" x14ac:dyDescent="0.25">
      <c r="C92">
        <f t="shared" si="16"/>
        <v>5.1276010090012107E-4</v>
      </c>
      <c r="D92">
        <v>1276.7448529999999</v>
      </c>
      <c r="E92" t="s">
        <v>418</v>
      </c>
      <c r="F92" t="s">
        <v>418</v>
      </c>
      <c r="G92" t="s">
        <v>418</v>
      </c>
      <c r="H92" t="s">
        <v>418</v>
      </c>
    </row>
    <row r="93" spans="3:8" x14ac:dyDescent="0.25">
      <c r="C93">
        <f t="shared" si="16"/>
        <v>0</v>
      </c>
      <c r="D93">
        <v>0</v>
      </c>
      <c r="E93" t="s">
        <v>418</v>
      </c>
      <c r="F93" t="s">
        <v>418</v>
      </c>
      <c r="G93" t="s">
        <v>418</v>
      </c>
      <c r="H93" t="s">
        <v>418</v>
      </c>
    </row>
    <row r="94" spans="3:8" x14ac:dyDescent="0.25">
      <c r="C94">
        <f t="shared" si="16"/>
        <v>0</v>
      </c>
      <c r="D94">
        <v>0</v>
      </c>
      <c r="E94" t="s">
        <v>418</v>
      </c>
      <c r="F94" t="s">
        <v>418</v>
      </c>
      <c r="G94" t="s">
        <v>418</v>
      </c>
      <c r="H94" t="s">
        <v>418</v>
      </c>
    </row>
    <row r="95" spans="3:8" x14ac:dyDescent="0.25">
      <c r="C95">
        <f t="shared" si="16"/>
        <v>0</v>
      </c>
      <c r="D95">
        <v>0</v>
      </c>
      <c r="E95" t="s">
        <v>418</v>
      </c>
      <c r="F95" t="s">
        <v>418</v>
      </c>
      <c r="G95" t="s">
        <v>418</v>
      </c>
      <c r="H95" t="s">
        <v>418</v>
      </c>
    </row>
    <row r="96" spans="3:8" x14ac:dyDescent="0.25">
      <c r="C96">
        <f t="shared" si="16"/>
        <v>0</v>
      </c>
      <c r="D96">
        <v>0</v>
      </c>
      <c r="E96" t="s">
        <v>418</v>
      </c>
      <c r="F96" t="s">
        <v>418</v>
      </c>
      <c r="G96" t="s">
        <v>418</v>
      </c>
      <c r="H96" t="s">
        <v>418</v>
      </c>
    </row>
    <row r="97" spans="3:9" x14ac:dyDescent="0.25">
      <c r="C97">
        <f t="shared" si="16"/>
        <v>0</v>
      </c>
      <c r="D97">
        <v>0</v>
      </c>
      <c r="E97" t="s">
        <v>418</v>
      </c>
      <c r="F97" t="s">
        <v>418</v>
      </c>
      <c r="G97" t="s">
        <v>418</v>
      </c>
      <c r="H97" t="s">
        <v>418</v>
      </c>
    </row>
    <row r="98" spans="3:9" x14ac:dyDescent="0.25">
      <c r="C98">
        <f t="shared" si="16"/>
        <v>0</v>
      </c>
      <c r="D98">
        <v>0</v>
      </c>
      <c r="E98" t="s">
        <v>418</v>
      </c>
      <c r="F98" t="s">
        <v>418</v>
      </c>
      <c r="G98" t="s">
        <v>418</v>
      </c>
      <c r="H98" t="s">
        <v>418</v>
      </c>
    </row>
    <row r="99" spans="3:9" x14ac:dyDescent="0.25">
      <c r="C99" t="e">
        <f t="shared" si="16"/>
        <v>#VALUE!</v>
      </c>
      <c r="D99" t="s">
        <v>279</v>
      </c>
      <c r="E99" t="s">
        <v>418</v>
      </c>
      <c r="F99" t="s">
        <v>418</v>
      </c>
      <c r="G99" t="s">
        <v>418</v>
      </c>
      <c r="H99" t="s">
        <v>418</v>
      </c>
    </row>
    <row r="100" spans="3:9" x14ac:dyDescent="0.25">
      <c r="C100" t="e">
        <f t="shared" si="16"/>
        <v>#VALUE!</v>
      </c>
      <c r="D100" t="s">
        <v>279</v>
      </c>
      <c r="E100" t="s">
        <v>418</v>
      </c>
      <c r="F100" t="s">
        <v>418</v>
      </c>
      <c r="G100" t="s">
        <v>418</v>
      </c>
      <c r="H100" t="s">
        <v>418</v>
      </c>
    </row>
    <row r="101" spans="3:9" x14ac:dyDescent="0.25">
      <c r="C101" t="e">
        <f t="shared" si="16"/>
        <v>#VALUE!</v>
      </c>
      <c r="D101" t="s">
        <v>279</v>
      </c>
      <c r="E101" t="s">
        <v>418</v>
      </c>
      <c r="F101" t="s">
        <v>418</v>
      </c>
      <c r="G101" t="s">
        <v>418</v>
      </c>
      <c r="H101" t="s">
        <v>418</v>
      </c>
    </row>
    <row r="102" spans="3:9" x14ac:dyDescent="0.25">
      <c r="C102" t="e">
        <f t="shared" si="16"/>
        <v>#VALUE!</v>
      </c>
      <c r="D102" t="s">
        <v>279</v>
      </c>
      <c r="E102" t="s">
        <v>418</v>
      </c>
      <c r="F102" t="s">
        <v>418</v>
      </c>
      <c r="G102" t="s">
        <v>418</v>
      </c>
      <c r="H102" t="s">
        <v>418</v>
      </c>
    </row>
    <row r="103" spans="3:9" x14ac:dyDescent="0.25">
      <c r="C103" t="e">
        <f t="shared" si="16"/>
        <v>#VALUE!</v>
      </c>
      <c r="D103" t="s">
        <v>279</v>
      </c>
      <c r="E103" t="s">
        <v>418</v>
      </c>
      <c r="F103" t="s">
        <v>418</v>
      </c>
      <c r="G103" t="s">
        <v>418</v>
      </c>
      <c r="H103" t="s">
        <v>279</v>
      </c>
      <c r="I103" t="s">
        <v>419</v>
      </c>
    </row>
    <row r="105" spans="3:9" x14ac:dyDescent="0.25">
      <c r="D105">
        <f>SUM(D75:D103)</f>
        <v>2489945.7870429996</v>
      </c>
      <c r="F105" s="26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K35" zoomScaleNormal="100" workbookViewId="0">
      <selection activeCell="M76" sqref="M7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47589306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0.02</v>
      </c>
      <c r="C6" s="9">
        <f t="shared" si="0"/>
        <v>951786.12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951786.12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0.02</v>
      </c>
      <c r="C8" s="9">
        <f t="shared" si="0"/>
        <v>951786.12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951786.12</v>
      </c>
    </row>
    <row r="9" spans="1:22" ht="15.75" thickBot="1" x14ac:dyDescent="0.3">
      <c r="A9">
        <v>6</v>
      </c>
      <c r="B9" s="27">
        <v>0.05</v>
      </c>
      <c r="C9" s="9">
        <f t="shared" si="0"/>
        <v>2379465.3000000003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2379465.3000000003</v>
      </c>
    </row>
    <row r="10" spans="1:22" ht="15.75" thickBot="1" x14ac:dyDescent="0.3">
      <c r="A10">
        <v>7</v>
      </c>
      <c r="B10" s="27">
        <v>0.01</v>
      </c>
      <c r="C10" s="9">
        <f t="shared" si="0"/>
        <v>475893.06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475893.06</v>
      </c>
    </row>
    <row r="11" spans="1:22" ht="15.75" thickBot="1" x14ac:dyDescent="0.3">
      <c r="A11" s="1">
        <v>8</v>
      </c>
      <c r="B11" s="27">
        <v>0.02</v>
      </c>
      <c r="C11" s="9">
        <f t="shared" si="0"/>
        <v>951786.12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951786.12</v>
      </c>
    </row>
    <row r="12" spans="1:22" ht="15.75" thickBot="1" x14ac:dyDescent="0.3">
      <c r="A12">
        <v>9</v>
      </c>
      <c r="B12" s="27">
        <v>0.04</v>
      </c>
      <c r="C12" s="9">
        <f t="shared" si="0"/>
        <v>1903572.24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1903572.24</v>
      </c>
    </row>
    <row r="13" spans="1:22" ht="15.75" thickBot="1" x14ac:dyDescent="0.3">
      <c r="A13" s="1">
        <v>10</v>
      </c>
      <c r="B13" s="27">
        <v>7.0000000000000007E-2</v>
      </c>
      <c r="C13" s="9">
        <f t="shared" si="0"/>
        <v>3331251.4200000004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3331251.4200000004</v>
      </c>
    </row>
    <row r="14" spans="1:22" ht="15.75" thickBot="1" x14ac:dyDescent="0.3">
      <c r="A14" s="1">
        <v>11</v>
      </c>
      <c r="B14" s="27">
        <v>0.14000000000000001</v>
      </c>
      <c r="C14" s="9">
        <f t="shared" si="0"/>
        <v>6662502.8400000008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6662502.8400000008</v>
      </c>
    </row>
    <row r="15" spans="1:22" ht="15.75" thickBot="1" x14ac:dyDescent="0.3">
      <c r="A15" s="1">
        <v>12</v>
      </c>
      <c r="B15" s="27">
        <v>0.08</v>
      </c>
      <c r="C15" s="9">
        <f t="shared" si="0"/>
        <v>3807144.48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3807144.48</v>
      </c>
    </row>
    <row r="16" spans="1:22" ht="15.75" thickBot="1" x14ac:dyDescent="0.3">
      <c r="A16" s="1">
        <v>13</v>
      </c>
      <c r="B16" s="27">
        <v>0.01</v>
      </c>
      <c r="C16" s="9">
        <f t="shared" si="0"/>
        <v>475893.06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475893.06</v>
      </c>
    </row>
    <row r="17" spans="1:21" ht="15.75" thickBot="1" x14ac:dyDescent="0.3">
      <c r="A17">
        <v>14</v>
      </c>
      <c r="B17" s="27">
        <v>0.04</v>
      </c>
      <c r="C17" s="9">
        <f t="shared" si="0"/>
        <v>1903572.24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1903572.24</v>
      </c>
    </row>
    <row r="18" spans="1:21" ht="15.75" thickBot="1" x14ac:dyDescent="0.3">
      <c r="A18">
        <v>15</v>
      </c>
      <c r="B18" s="27">
        <v>0.02</v>
      </c>
      <c r="C18" s="9">
        <f t="shared" si="0"/>
        <v>951786.12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951786.12</v>
      </c>
    </row>
    <row r="19" spans="1:21" ht="15.75" thickBot="1" x14ac:dyDescent="0.3">
      <c r="A19" s="1">
        <v>16</v>
      </c>
      <c r="B19" s="27">
        <v>0.12</v>
      </c>
      <c r="C19" s="9">
        <f t="shared" si="0"/>
        <v>5710716.7199999997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5710716.7199999997</v>
      </c>
    </row>
    <row r="20" spans="1:21" ht="15.75" thickBot="1" x14ac:dyDescent="0.3">
      <c r="A20" s="1">
        <v>17</v>
      </c>
      <c r="B20" s="27">
        <v>0.03</v>
      </c>
      <c r="C20" s="9">
        <f t="shared" si="0"/>
        <v>1427679.18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1427679.18</v>
      </c>
    </row>
    <row r="21" spans="1:21" ht="15.75" thickBot="1" x14ac:dyDescent="0.3">
      <c r="A21" s="1">
        <v>18</v>
      </c>
      <c r="B21" s="27">
        <v>0.04</v>
      </c>
      <c r="C21" s="9">
        <f t="shared" si="0"/>
        <v>1903572.24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1903572.24</v>
      </c>
    </row>
    <row r="22" spans="1:21" ht="15.75" thickBot="1" x14ac:dyDescent="0.3">
      <c r="A22" s="1">
        <v>19</v>
      </c>
      <c r="B22" s="27">
        <v>0.1</v>
      </c>
      <c r="C22" s="9">
        <f t="shared" si="0"/>
        <v>4758930.6000000006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4758930.6000000006</v>
      </c>
    </row>
    <row r="23" spans="1:21" ht="15.75" thickBot="1" x14ac:dyDescent="0.3">
      <c r="A23" s="1">
        <v>20</v>
      </c>
      <c r="B23" s="27">
        <v>0.12</v>
      </c>
      <c r="C23" s="9">
        <f t="shared" si="0"/>
        <v>5710716.7199999997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5710716.7199999997</v>
      </c>
    </row>
    <row r="24" spans="1:21" ht="15.75" thickBot="1" x14ac:dyDescent="0.3">
      <c r="A24" s="1">
        <v>21</v>
      </c>
      <c r="B24" s="27">
        <v>0.04</v>
      </c>
      <c r="C24" s="9">
        <f t="shared" si="0"/>
        <v>1903572.24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1903572.24</v>
      </c>
    </row>
    <row r="25" spans="1:21" ht="15.75" thickBot="1" x14ac:dyDescent="0.3">
      <c r="A25" s="1">
        <v>22</v>
      </c>
      <c r="B25" s="27">
        <v>0.03</v>
      </c>
      <c r="C25" s="9">
        <f t="shared" si="0"/>
        <v>1427679.18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1427679.18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951786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951786, _, _, _, _,</v>
      </c>
      <c r="J37" t="str">
        <f t="shared" si="5"/>
        <v xml:space="preserve">  606885, _, _, _, _,</v>
      </c>
      <c r="K37" t="str">
        <f t="shared" si="6"/>
        <v xml:space="preserve">  386967, _, _, _, _,</v>
      </c>
      <c r="L37" t="str">
        <f t="shared" si="7"/>
        <v xml:space="preserve">  246741, _, _, _, _,</v>
      </c>
      <c r="M37" t="str">
        <f t="shared" si="8"/>
        <v xml:space="preserve">  157329, _, _, _, _,</v>
      </c>
      <c r="N37" t="str">
        <f t="shared" si="9"/>
        <v xml:space="preserve">  100317, _, _, _, _,</v>
      </c>
      <c r="O37" t="str">
        <f t="shared" si="10"/>
        <v xml:space="preserve">  63965, _, _, _, _,</v>
      </c>
      <c r="P37" t="str">
        <f t="shared" si="11"/>
        <v xml:space="preserve">  40786, _, _, _, _,</v>
      </c>
      <c r="Q37" t="str">
        <f t="shared" si="12"/>
        <v xml:space="preserve">  26006, _, _, _, _,</v>
      </c>
      <c r="R37" t="str">
        <f t="shared" si="13"/>
        <v xml:space="preserve">  16582,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951786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951786, _, _, _, _,</v>
      </c>
      <c r="J39" t="str">
        <f t="shared" si="5"/>
        <v xml:space="preserve">  606885, _, _, _, _,</v>
      </c>
      <c r="K39" t="str">
        <f t="shared" si="6"/>
        <v xml:space="preserve">  386967, _, _, _, _,</v>
      </c>
      <c r="L39" t="str">
        <f t="shared" si="7"/>
        <v xml:space="preserve">  246741, _, _, _, _,</v>
      </c>
      <c r="M39" t="str">
        <f t="shared" si="8"/>
        <v xml:space="preserve">  157329, _, _, _, _,</v>
      </c>
      <c r="N39" t="str">
        <f t="shared" si="9"/>
        <v xml:space="preserve">  100317, _, _, _, _,</v>
      </c>
      <c r="O39" t="str">
        <f t="shared" si="10"/>
        <v xml:space="preserve">  63965, _, _, _, _,</v>
      </c>
      <c r="P39" t="str">
        <f t="shared" si="11"/>
        <v xml:space="preserve">  40786, _, _, _, _,</v>
      </c>
      <c r="Q39" t="str">
        <f t="shared" si="12"/>
        <v xml:space="preserve">  26006, _, _, _, _,</v>
      </c>
      <c r="R39" t="str">
        <f t="shared" si="13"/>
        <v xml:space="preserve">  16582, _, _, _, _,</v>
      </c>
    </row>
    <row r="40" spans="1:18" x14ac:dyDescent="0.25">
      <c r="C40" s="15">
        <f t="shared" si="4"/>
        <v>2379465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2379465, _, _, _, _,</v>
      </c>
      <c r="J40" t="str">
        <f t="shared" si="5"/>
        <v xml:space="preserve">  1517214, _, _, _, _,</v>
      </c>
      <c r="K40" t="str">
        <f t="shared" si="6"/>
        <v xml:space="preserve">  967418, _, _, _, _,</v>
      </c>
      <c r="L40" t="str">
        <f t="shared" si="7"/>
        <v xml:space="preserve">  616853, _, _, _, _,</v>
      </c>
      <c r="M40" t="str">
        <f t="shared" si="8"/>
        <v xml:space="preserve">  393323, _, _, _, _,</v>
      </c>
      <c r="N40" t="str">
        <f t="shared" si="9"/>
        <v xml:space="preserve">  250793, _, _, _, _,</v>
      </c>
      <c r="O40" t="str">
        <f t="shared" si="10"/>
        <v xml:space="preserve">  159913, _, _, _, _,</v>
      </c>
      <c r="P40" t="str">
        <f t="shared" si="11"/>
        <v xml:space="preserve">  101965, _, _, _, _,</v>
      </c>
      <c r="Q40" t="str">
        <f t="shared" si="12"/>
        <v xml:space="preserve">  65016, _, _, _, _,</v>
      </c>
      <c r="R40" t="str">
        <f t="shared" si="13"/>
        <v xml:space="preserve">  41456, _, _, _, _,</v>
      </c>
    </row>
    <row r="41" spans="1:18" x14ac:dyDescent="0.25">
      <c r="C41" s="15">
        <f t="shared" si="4"/>
        <v>475893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475893, _, _, _, _,</v>
      </c>
      <c r="J41" t="str">
        <f t="shared" si="5"/>
        <v xml:space="preserve">  303443, _, _, _, _,</v>
      </c>
      <c r="K41" t="str">
        <f t="shared" si="6"/>
        <v xml:space="preserve">  193484, _, _, _, _,</v>
      </c>
      <c r="L41" t="str">
        <f t="shared" si="7"/>
        <v xml:space="preserve">  123371, _, _, _, _,</v>
      </c>
      <c r="M41" t="str">
        <f t="shared" si="8"/>
        <v xml:space="preserve">  78665, _, _, _, _,</v>
      </c>
      <c r="N41" t="str">
        <f t="shared" si="9"/>
        <v xml:space="preserve">  50159, _, _, _, _,</v>
      </c>
      <c r="O41" t="str">
        <f t="shared" si="10"/>
        <v xml:space="preserve">  31983, _, _, _, _,</v>
      </c>
      <c r="P41" t="str">
        <f t="shared" si="11"/>
        <v xml:space="preserve">  20393, _, _, _, _,</v>
      </c>
      <c r="Q41" t="str">
        <f t="shared" si="12"/>
        <v xml:space="preserve">  13003, _, _, _, _,</v>
      </c>
      <c r="R41" t="str">
        <f t="shared" si="13"/>
        <v xml:space="preserve">  8291, _, _, _, _,</v>
      </c>
    </row>
    <row r="42" spans="1:18" x14ac:dyDescent="0.25">
      <c r="C42" s="15">
        <f t="shared" si="4"/>
        <v>951786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951786, _, _, _, _,</v>
      </c>
      <c r="J42" t="str">
        <f t="shared" si="5"/>
        <v xml:space="preserve">  606885, _, _, _, _,</v>
      </c>
      <c r="K42" t="str">
        <f t="shared" si="6"/>
        <v xml:space="preserve">  386967, _, _, _, _,</v>
      </c>
      <c r="L42" t="str">
        <f t="shared" si="7"/>
        <v xml:space="preserve">  246741, _, _, _, _,</v>
      </c>
      <c r="M42" t="str">
        <f t="shared" si="8"/>
        <v xml:space="preserve">  157329, _, _, _, _,</v>
      </c>
      <c r="N42" t="str">
        <f t="shared" si="9"/>
        <v xml:space="preserve">  100317, _, _, _, _,</v>
      </c>
      <c r="O42" t="str">
        <f t="shared" si="10"/>
        <v xml:space="preserve">  63965, _, _, _, _,</v>
      </c>
      <c r="P42" t="str">
        <f t="shared" si="11"/>
        <v xml:space="preserve">  40786, _, _, _, _,</v>
      </c>
      <c r="Q42" t="str">
        <f t="shared" si="12"/>
        <v xml:space="preserve">  26006, _, _, _, _,</v>
      </c>
      <c r="R42" t="str">
        <f t="shared" si="13"/>
        <v xml:space="preserve">  16582, _, _, _, _,</v>
      </c>
    </row>
    <row r="43" spans="1:18" x14ac:dyDescent="0.25">
      <c r="C43" s="15">
        <f t="shared" si="4"/>
        <v>1903572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1903572, _, _, _, _,</v>
      </c>
      <c r="J43" t="str">
        <f t="shared" si="5"/>
        <v xml:space="preserve">  1213771, _, _, _, _,</v>
      </c>
      <c r="K43" t="str">
        <f t="shared" si="6"/>
        <v xml:space="preserve">  773934, _, _, _, _,</v>
      </c>
      <c r="L43" t="str">
        <f t="shared" si="7"/>
        <v xml:space="preserve">  493482, _, _, _, _,</v>
      </c>
      <c r="M43" t="str">
        <f t="shared" si="8"/>
        <v xml:space="preserve">  314658, _, _, _, _,</v>
      </c>
      <c r="N43" t="str">
        <f t="shared" si="9"/>
        <v xml:space="preserve">  200635, _, _, _, _,</v>
      </c>
      <c r="O43" t="str">
        <f t="shared" si="10"/>
        <v xml:space="preserve">  127930, _, _, _, _,</v>
      </c>
      <c r="P43" t="str">
        <f t="shared" si="11"/>
        <v xml:space="preserve">  81572, _, _, _, _,</v>
      </c>
      <c r="Q43" t="str">
        <f t="shared" si="12"/>
        <v xml:space="preserve">  52013, _, _, _, _,</v>
      </c>
      <c r="R43" t="str">
        <f t="shared" si="13"/>
        <v xml:space="preserve">  33165, _, _, _, _,</v>
      </c>
    </row>
    <row r="44" spans="1:18" x14ac:dyDescent="0.25">
      <c r="C44" s="15">
        <f t="shared" si="4"/>
        <v>3331251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3331251, _, _, _, _,</v>
      </c>
      <c r="J44" t="str">
        <f t="shared" si="5"/>
        <v xml:space="preserve">  2124099, _, _, _, _,</v>
      </c>
      <c r="K44" t="str">
        <f t="shared" si="6"/>
        <v xml:space="preserve">  1354385, _, _, _, _,</v>
      </c>
      <c r="L44" t="str">
        <f t="shared" si="7"/>
        <v xml:space="preserve">  863594, _, _, _, _,</v>
      </c>
      <c r="M44" t="str">
        <f t="shared" si="8"/>
        <v xml:space="preserve">  550652, _, _, _, _,</v>
      </c>
      <c r="N44" t="str">
        <f t="shared" si="9"/>
        <v xml:space="preserve">  351111, _, _, _, _,</v>
      </c>
      <c r="O44" t="str">
        <f t="shared" si="10"/>
        <v xml:space="preserve">  223878, _, _, _, _,</v>
      </c>
      <c r="P44" t="str">
        <f t="shared" si="11"/>
        <v xml:space="preserve">  142751, _, _, _, _,</v>
      </c>
      <c r="Q44" t="str">
        <f t="shared" si="12"/>
        <v xml:space="preserve">  91022, _, _, _, _,</v>
      </c>
      <c r="R44" t="str">
        <f t="shared" si="13"/>
        <v xml:space="preserve">  58038, _, _, _, _,</v>
      </c>
    </row>
    <row r="45" spans="1:18" x14ac:dyDescent="0.25">
      <c r="C45" s="15">
        <f t="shared" si="4"/>
        <v>6662503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6662503, _, _, _, _,</v>
      </c>
      <c r="J45" t="str">
        <f t="shared" si="5"/>
        <v xml:space="preserve">  4248198, _, _, _, _,</v>
      </c>
      <c r="K45" t="str">
        <f t="shared" si="6"/>
        <v xml:space="preserve">  2708770, _, _, _, _,</v>
      </c>
      <c r="L45" t="str">
        <f t="shared" si="7"/>
        <v xml:space="preserve">  1727188, _, _, _, _,</v>
      </c>
      <c r="M45" t="str">
        <f t="shared" si="8"/>
        <v xml:space="preserve">  1101303, _, _, _, _,</v>
      </c>
      <c r="N45" t="str">
        <f t="shared" si="9"/>
        <v xml:space="preserve">  702222, _, _, _, _,</v>
      </c>
      <c r="O45" t="str">
        <f t="shared" si="10"/>
        <v xml:space="preserve">  447756, _, _, _, _,</v>
      </c>
      <c r="P45" t="str">
        <f t="shared" si="11"/>
        <v xml:space="preserve">  285502, _, _, _, _,</v>
      </c>
      <c r="Q45" t="str">
        <f t="shared" si="12"/>
        <v xml:space="preserve">  182044, _, _, _, _,</v>
      </c>
      <c r="R45" t="str">
        <f t="shared" si="13"/>
        <v xml:space="preserve">  116076, _, _, _, _,</v>
      </c>
    </row>
    <row r="46" spans="1:18" x14ac:dyDescent="0.25">
      <c r="C46" s="15">
        <f t="shared" si="4"/>
        <v>3807144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3807144, _, _, _, _,</v>
      </c>
      <c r="J46" t="str">
        <f t="shared" si="5"/>
        <v xml:space="preserve">  2427542, _, _, _, _,</v>
      </c>
      <c r="K46" t="str">
        <f t="shared" si="6"/>
        <v xml:space="preserve">  1547869, _, _, _, _,</v>
      </c>
      <c r="L46" t="str">
        <f t="shared" si="7"/>
        <v xml:space="preserve">  986964, _, _, _, _,</v>
      </c>
      <c r="M46" t="str">
        <f t="shared" si="8"/>
        <v xml:space="preserve">  629316, _, _, _, _,</v>
      </c>
      <c r="N46" t="str">
        <f t="shared" si="9"/>
        <v xml:space="preserve">  401270, _, _, _, _,</v>
      </c>
      <c r="O46" t="str">
        <f t="shared" si="10"/>
        <v xml:space="preserve">  255861, _, _, _, _,</v>
      </c>
      <c r="P46" t="str">
        <f t="shared" si="11"/>
        <v xml:space="preserve">  163144, _, _, _, _,</v>
      </c>
      <c r="Q46" t="str">
        <f t="shared" si="12"/>
        <v xml:space="preserve">  104025, _, _, _, _,</v>
      </c>
      <c r="R46" t="str">
        <f t="shared" si="13"/>
        <v xml:space="preserve">  66329, _, _, _, _,</v>
      </c>
    </row>
    <row r="47" spans="1:18" x14ac:dyDescent="0.25">
      <c r="C47" s="15">
        <f t="shared" si="4"/>
        <v>475893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475893, _, _, _, _,</v>
      </c>
      <c r="J47" t="str">
        <f t="shared" si="5"/>
        <v xml:space="preserve">  303443, _, _, _, _,</v>
      </c>
      <c r="K47" t="str">
        <f t="shared" si="6"/>
        <v xml:space="preserve">  193484, _, _, _, _,</v>
      </c>
      <c r="L47" t="str">
        <f t="shared" si="7"/>
        <v xml:space="preserve">  123371, _, _, _, _,</v>
      </c>
      <c r="M47" t="str">
        <f t="shared" si="8"/>
        <v xml:space="preserve">  78665, _, _, _, _,</v>
      </c>
      <c r="N47" t="str">
        <f t="shared" si="9"/>
        <v xml:space="preserve">  50159, _, _, _, _,</v>
      </c>
      <c r="O47" t="str">
        <f t="shared" si="10"/>
        <v xml:space="preserve">  31983, _, _, _, _,</v>
      </c>
      <c r="P47" t="str">
        <f t="shared" si="11"/>
        <v xml:space="preserve">  20393, _, _, _, _,</v>
      </c>
      <c r="Q47" t="str">
        <f t="shared" si="12"/>
        <v xml:space="preserve">  13003, _, _, _, _,</v>
      </c>
      <c r="R47" t="str">
        <f t="shared" si="13"/>
        <v xml:space="preserve">  8291, _, _, _, _,</v>
      </c>
    </row>
    <row r="48" spans="1:18" x14ac:dyDescent="0.25">
      <c r="C48" s="15">
        <f t="shared" si="4"/>
        <v>1903572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1903572, _, _, _, _,</v>
      </c>
      <c r="J48" t="str">
        <f t="shared" si="5"/>
        <v xml:space="preserve">  1213771, _, _, _, _,</v>
      </c>
      <c r="K48" t="str">
        <f t="shared" si="6"/>
        <v xml:space="preserve">  773934, _, _, _, _,</v>
      </c>
      <c r="L48" t="str">
        <f t="shared" si="7"/>
        <v xml:space="preserve">  493482, _, _, _, _,</v>
      </c>
      <c r="M48" t="str">
        <f t="shared" si="8"/>
        <v xml:space="preserve">  314658, _, _, _, _,</v>
      </c>
      <c r="N48" t="str">
        <f t="shared" si="9"/>
        <v xml:space="preserve">  200635, _, _, _, _,</v>
      </c>
      <c r="O48" t="str">
        <f t="shared" si="10"/>
        <v xml:space="preserve">  127930, _, _, _, _,</v>
      </c>
      <c r="P48" t="str">
        <f t="shared" si="11"/>
        <v xml:space="preserve">  81572, _, _, _, _,</v>
      </c>
      <c r="Q48" t="str">
        <f t="shared" si="12"/>
        <v xml:space="preserve">  52013, _, _, _, _,</v>
      </c>
      <c r="R48" t="str">
        <f t="shared" si="13"/>
        <v xml:space="preserve">  33165, _, _, _, _,</v>
      </c>
    </row>
    <row r="49" spans="3:18" x14ac:dyDescent="0.25">
      <c r="C49" s="15">
        <f t="shared" si="4"/>
        <v>951786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951786, _, _, _, _,</v>
      </c>
      <c r="J49" t="str">
        <f t="shared" si="5"/>
        <v xml:space="preserve">  606885, _, _, _, _,</v>
      </c>
      <c r="K49" t="str">
        <f t="shared" si="6"/>
        <v xml:space="preserve">  386967, _, _, _, _,</v>
      </c>
      <c r="L49" t="str">
        <f t="shared" si="7"/>
        <v xml:space="preserve">  246741, _, _, _, _,</v>
      </c>
      <c r="M49" t="str">
        <f t="shared" si="8"/>
        <v xml:space="preserve">  157329, _, _, _, _,</v>
      </c>
      <c r="N49" t="str">
        <f t="shared" si="9"/>
        <v xml:space="preserve">  100317, _, _, _, _,</v>
      </c>
      <c r="O49" t="str">
        <f t="shared" si="10"/>
        <v xml:space="preserve">  63965, _, _, _, _,</v>
      </c>
      <c r="P49" t="str">
        <f t="shared" si="11"/>
        <v xml:space="preserve">  40786, _, _, _, _,</v>
      </c>
      <c r="Q49" t="str">
        <f t="shared" si="12"/>
        <v xml:space="preserve">  26006, _, _, _, _,</v>
      </c>
      <c r="R49" t="str">
        <f t="shared" si="13"/>
        <v xml:space="preserve">  16582, _, _, _, _,</v>
      </c>
    </row>
    <row r="50" spans="3:18" x14ac:dyDescent="0.25">
      <c r="C50" s="15">
        <f t="shared" si="4"/>
        <v>5710717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5710717, _, _, _, _,</v>
      </c>
      <c r="J50" t="str">
        <f t="shared" si="5"/>
        <v xml:space="preserve">  3641313, _, _, _, _,</v>
      </c>
      <c r="K50" t="str">
        <f t="shared" si="6"/>
        <v xml:space="preserve">  2321803, _, _, _, _,</v>
      </c>
      <c r="L50" t="str">
        <f t="shared" si="7"/>
        <v xml:space="preserve">  1480447, _, _, _, _,</v>
      </c>
      <c r="M50" t="str">
        <f t="shared" si="8"/>
        <v xml:space="preserve">  943974, _, _, _, _,</v>
      </c>
      <c r="N50" t="str">
        <f t="shared" si="9"/>
        <v xml:space="preserve">  601904, _, _, _, _,</v>
      </c>
      <c r="O50" t="str">
        <f t="shared" si="10"/>
        <v xml:space="preserve">  383791, _, _, _, _,</v>
      </c>
      <c r="P50" t="str">
        <f t="shared" si="11"/>
        <v xml:space="preserve">  244716, _, _, _, _,</v>
      </c>
      <c r="Q50" t="str">
        <f t="shared" si="12"/>
        <v xml:space="preserve">  156038, _, _, _, _,</v>
      </c>
      <c r="R50" t="str">
        <f t="shared" si="13"/>
        <v xml:space="preserve">  99494, _, _, _, _,</v>
      </c>
    </row>
    <row r="51" spans="3:18" x14ac:dyDescent="0.25">
      <c r="C51" s="15">
        <f t="shared" si="4"/>
        <v>1427679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1427679, _, _, _, _,</v>
      </c>
      <c r="J51" t="str">
        <f t="shared" si="5"/>
        <v xml:space="preserve">  910328, _, _, _, _,</v>
      </c>
      <c r="K51" t="str">
        <f t="shared" si="6"/>
        <v xml:space="preserve">  580451, _, _, _, _,</v>
      </c>
      <c r="L51" t="str">
        <f t="shared" si="7"/>
        <v xml:space="preserve">  370112, _, _, _, _,</v>
      </c>
      <c r="M51" t="str">
        <f t="shared" si="8"/>
        <v xml:space="preserve">  235994, _, _, _, _,</v>
      </c>
      <c r="N51" t="str">
        <f t="shared" si="9"/>
        <v xml:space="preserve">  150476, _, _, _, _,</v>
      </c>
      <c r="O51" t="str">
        <f t="shared" si="10"/>
        <v xml:space="preserve">  95948, _, _, _, _,</v>
      </c>
      <c r="P51" t="str">
        <f t="shared" si="11"/>
        <v xml:space="preserve">  61179, _, _, _, _,</v>
      </c>
      <c r="Q51" t="str">
        <f t="shared" si="12"/>
        <v xml:space="preserve">  39009, _, _, _, _,</v>
      </c>
      <c r="R51" t="str">
        <f t="shared" si="13"/>
        <v xml:space="preserve">  24874, _, _, _, _,</v>
      </c>
    </row>
    <row r="52" spans="3:18" x14ac:dyDescent="0.25">
      <c r="C52" s="15">
        <f t="shared" si="4"/>
        <v>1903572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1903572, _, _, _, _,</v>
      </c>
      <c r="J52" t="str">
        <f t="shared" si="5"/>
        <v xml:space="preserve">  1213771, _, _, _, _,</v>
      </c>
      <c r="K52" t="str">
        <f t="shared" si="6"/>
        <v xml:space="preserve">  773934, _, _, _, _,</v>
      </c>
      <c r="L52" t="str">
        <f t="shared" si="7"/>
        <v xml:space="preserve">  493482, _, _, _, _,</v>
      </c>
      <c r="M52" t="str">
        <f t="shared" si="8"/>
        <v xml:space="preserve">  314658, _, _, _, _,</v>
      </c>
      <c r="N52" t="str">
        <f t="shared" si="9"/>
        <v xml:space="preserve">  200635, _, _, _, _,</v>
      </c>
      <c r="O52" t="str">
        <f t="shared" si="10"/>
        <v xml:space="preserve">  127930, _, _, _, _,</v>
      </c>
      <c r="P52" t="str">
        <f t="shared" si="11"/>
        <v xml:space="preserve">  81572, _, _, _, _,</v>
      </c>
      <c r="Q52" t="str">
        <f t="shared" si="12"/>
        <v xml:space="preserve">  52013, _, _, _, _,</v>
      </c>
      <c r="R52" t="str">
        <f t="shared" si="13"/>
        <v xml:space="preserve">  33165, _, _, _, _,</v>
      </c>
    </row>
    <row r="53" spans="3:18" x14ac:dyDescent="0.25">
      <c r="C53" s="15">
        <f t="shared" si="4"/>
        <v>4758931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4758931, _, _, _, _,</v>
      </c>
      <c r="J53" t="str">
        <f t="shared" si="5"/>
        <v xml:space="preserve">  3034428, _, _, _, _,</v>
      </c>
      <c r="K53" t="str">
        <f t="shared" si="6"/>
        <v xml:space="preserve">  1934836, _, _, _, _,</v>
      </c>
      <c r="L53" t="str">
        <f t="shared" si="7"/>
        <v xml:space="preserve">  1233706, _, _, _, _,</v>
      </c>
      <c r="M53" t="str">
        <f t="shared" si="8"/>
        <v xml:space="preserve">  786645, _, _, _, _,</v>
      </c>
      <c r="N53" t="str">
        <f t="shared" si="9"/>
        <v xml:space="preserve">  501587, _, _, _, _,</v>
      </c>
      <c r="O53" t="str">
        <f t="shared" si="10"/>
        <v xml:space="preserve">  319826, _, _, _, _,</v>
      </c>
      <c r="P53" t="str">
        <f t="shared" si="11"/>
        <v xml:space="preserve">  203930, _, _, _, _,</v>
      </c>
      <c r="Q53" t="str">
        <f t="shared" si="12"/>
        <v xml:space="preserve">  130031, _, _, _, _,</v>
      </c>
      <c r="R53" t="str">
        <f t="shared" si="13"/>
        <v xml:space="preserve">  82912, _, _, _, _,</v>
      </c>
    </row>
    <row r="54" spans="3:18" x14ac:dyDescent="0.25">
      <c r="C54" s="15">
        <f t="shared" si="4"/>
        <v>5710717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5710717, _, _, _, _,</v>
      </c>
      <c r="J54" t="str">
        <f t="shared" si="5"/>
        <v xml:space="preserve">  3641313, _, _, _, _,</v>
      </c>
      <c r="K54" t="str">
        <f t="shared" si="6"/>
        <v xml:space="preserve">  2321803, _, _, _, _,</v>
      </c>
      <c r="L54" t="str">
        <f t="shared" si="7"/>
        <v xml:space="preserve">  1480447, _, _, _, _,</v>
      </c>
      <c r="M54" t="str">
        <f t="shared" si="8"/>
        <v xml:space="preserve">  943974, _, _, _, _,</v>
      </c>
      <c r="N54" t="str">
        <f t="shared" si="9"/>
        <v xml:space="preserve">  601904, _, _, _, _,</v>
      </c>
      <c r="O54" t="str">
        <f t="shared" si="10"/>
        <v xml:space="preserve">  383791, _, _, _, _,</v>
      </c>
      <c r="P54" t="str">
        <f t="shared" si="11"/>
        <v xml:space="preserve">  244716, _, _, _, _,</v>
      </c>
      <c r="Q54" t="str">
        <f t="shared" si="12"/>
        <v xml:space="preserve">  156038, _, _, _, _,</v>
      </c>
      <c r="R54" t="str">
        <f t="shared" si="13"/>
        <v xml:space="preserve">  99494, _, _, _, _,</v>
      </c>
    </row>
    <row r="55" spans="3:18" x14ac:dyDescent="0.25">
      <c r="C55" s="15">
        <f t="shared" si="4"/>
        <v>1903572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1903572, _, _, _, _,</v>
      </c>
      <c r="J55" t="str">
        <f t="shared" si="5"/>
        <v xml:space="preserve">  1213771, _, _, _, _,</v>
      </c>
      <c r="K55" t="str">
        <f t="shared" si="6"/>
        <v xml:space="preserve">  773934, _, _, _, _,</v>
      </c>
      <c r="L55" t="str">
        <f t="shared" si="7"/>
        <v xml:space="preserve">  493482, _, _, _, _,</v>
      </c>
      <c r="M55" t="str">
        <f t="shared" si="8"/>
        <v xml:space="preserve">  314658, _, _, _, _,</v>
      </c>
      <c r="N55" t="str">
        <f t="shared" si="9"/>
        <v xml:space="preserve">  200635, _, _, _, _,</v>
      </c>
      <c r="O55" t="str">
        <f t="shared" si="10"/>
        <v xml:space="preserve">  127930, _, _, _, _,</v>
      </c>
      <c r="P55" t="str">
        <f t="shared" si="11"/>
        <v xml:space="preserve">  81572, _, _, _, _,</v>
      </c>
      <c r="Q55" t="str">
        <f t="shared" si="12"/>
        <v xml:space="preserve">  52013, _, _, _, _,</v>
      </c>
      <c r="R55" t="str">
        <f t="shared" si="13"/>
        <v xml:space="preserve">  33165, _, _, _, _,</v>
      </c>
    </row>
    <row r="56" spans="3:18" x14ac:dyDescent="0.25">
      <c r="C56" s="15">
        <f t="shared" si="4"/>
        <v>1427679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1427679, _, _, _, _,</v>
      </c>
      <c r="J56" t="str">
        <f t="shared" si="5"/>
        <v xml:space="preserve">  910328, _, _, _, _,</v>
      </c>
      <c r="K56" t="str">
        <f t="shared" si="6"/>
        <v xml:space="preserve">  580451, _, _, _, _,</v>
      </c>
      <c r="L56" t="str">
        <f t="shared" si="7"/>
        <v xml:space="preserve">  370112, _, _, _, _,</v>
      </c>
      <c r="M56" t="str">
        <f t="shared" si="8"/>
        <v xml:space="preserve">  235994, _, _, _, _,</v>
      </c>
      <c r="N56" t="str">
        <f t="shared" si="9"/>
        <v xml:space="preserve">  150476, _, _, _, _,</v>
      </c>
      <c r="O56" t="str">
        <f t="shared" si="10"/>
        <v xml:space="preserve">  95948, _, _, _, _,</v>
      </c>
      <c r="P56" t="str">
        <f t="shared" si="11"/>
        <v xml:space="preserve">  61179, _, _, _, _,</v>
      </c>
      <c r="Q56" t="str">
        <f t="shared" si="12"/>
        <v xml:space="preserve">  39009, _, _, _, _,</v>
      </c>
      <c r="R56" t="str">
        <f t="shared" si="13"/>
        <v xml:space="preserve">  24874,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</v>
      </c>
      <c r="D66" s="27">
        <v>0</v>
      </c>
      <c r="E66" s="27">
        <v>0.02</v>
      </c>
      <c r="F66" s="27">
        <v>0</v>
      </c>
      <c r="G66" s="27">
        <v>0.02</v>
      </c>
      <c r="H66" s="27">
        <v>0.05</v>
      </c>
      <c r="I66" s="27">
        <v>0.01</v>
      </c>
      <c r="J66" s="27">
        <v>0.02</v>
      </c>
      <c r="K66" s="27">
        <v>0.04</v>
      </c>
      <c r="L66" s="27">
        <v>7.0000000000000007E-2</v>
      </c>
      <c r="M66" s="27">
        <v>0.14000000000000001</v>
      </c>
      <c r="N66" s="27">
        <v>0.08</v>
      </c>
      <c r="O66" s="27">
        <v>0.01</v>
      </c>
      <c r="P66" s="27">
        <v>0.04</v>
      </c>
      <c r="Q66" s="27">
        <v>0.02</v>
      </c>
      <c r="R66" s="27">
        <v>0.12</v>
      </c>
      <c r="S66" s="27">
        <v>0.03</v>
      </c>
      <c r="T66" s="27">
        <v>0.04</v>
      </c>
      <c r="U66" s="27">
        <v>0.1</v>
      </c>
      <c r="V66" s="27">
        <v>0.12</v>
      </c>
      <c r="W66" s="27">
        <v>0.04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</v>
      </c>
      <c r="D67" s="15">
        <v>0</v>
      </c>
      <c r="E67" s="15">
        <v>0.01</v>
      </c>
      <c r="F67" s="15">
        <v>0</v>
      </c>
      <c r="G67" s="15">
        <v>0.01</v>
      </c>
      <c r="H67" s="15">
        <v>0.04</v>
      </c>
      <c r="I67" s="15">
        <v>0.01</v>
      </c>
      <c r="J67" s="15">
        <v>0.03</v>
      </c>
      <c r="K67" s="15">
        <v>0.03</v>
      </c>
      <c r="L67" s="15">
        <v>0.08</v>
      </c>
      <c r="M67" s="15">
        <v>0.12</v>
      </c>
      <c r="N67" s="15">
        <v>0.1</v>
      </c>
      <c r="O67" s="15">
        <v>0.03</v>
      </c>
      <c r="P67" s="15">
        <v>0.04</v>
      </c>
      <c r="Q67" s="15">
        <v>0.03</v>
      </c>
      <c r="R67" s="15">
        <v>0.11</v>
      </c>
      <c r="S67" s="15">
        <v>0.04</v>
      </c>
      <c r="T67" s="15">
        <v>0.04</v>
      </c>
      <c r="U67" s="15">
        <v>0.09</v>
      </c>
      <c r="V67" s="15">
        <v>0.11</v>
      </c>
      <c r="W67" s="15">
        <v>0.05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0.02</v>
      </c>
      <c r="I68" s="29">
        <v>0.01</v>
      </c>
      <c r="J68" s="29">
        <v>0.04</v>
      </c>
      <c r="K68" s="29">
        <v>0.03</v>
      </c>
      <c r="L68" s="29">
        <v>0.11</v>
      </c>
      <c r="M68" s="29">
        <v>0.1</v>
      </c>
      <c r="N68" s="29">
        <v>0.11</v>
      </c>
      <c r="O68" s="29">
        <v>0.04</v>
      </c>
      <c r="P68" s="29">
        <v>0.04</v>
      </c>
      <c r="Q68" s="29">
        <v>0.04</v>
      </c>
      <c r="R68" s="29">
        <v>0.11</v>
      </c>
      <c r="S68" s="29">
        <v>0.05</v>
      </c>
      <c r="T68" s="29">
        <v>0.05</v>
      </c>
      <c r="U68" s="29">
        <v>0.08</v>
      </c>
      <c r="V68" s="29">
        <v>0.09</v>
      </c>
      <c r="W68" s="29">
        <v>0.05</v>
      </c>
      <c r="X68" s="29">
        <v>0.03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</v>
      </c>
      <c r="E69" s="15">
        <v>0.01</v>
      </c>
      <c r="F69" s="15">
        <v>0</v>
      </c>
      <c r="G69" s="15">
        <v>0.01</v>
      </c>
      <c r="H69" s="15">
        <v>0.04</v>
      </c>
      <c r="I69" s="15">
        <v>0.01</v>
      </c>
      <c r="J69" s="15">
        <v>0.03</v>
      </c>
      <c r="K69" s="15">
        <v>0.03</v>
      </c>
      <c r="L69" s="15">
        <v>0.08</v>
      </c>
      <c r="M69" s="15">
        <v>0.12</v>
      </c>
      <c r="N69" s="15">
        <v>0.1</v>
      </c>
      <c r="O69" s="15">
        <v>0.03</v>
      </c>
      <c r="P69" s="15">
        <v>0.04</v>
      </c>
      <c r="Q69" s="15">
        <v>0.03</v>
      </c>
      <c r="R69" s="15">
        <v>0.11</v>
      </c>
      <c r="S69" s="15">
        <v>0.04</v>
      </c>
      <c r="T69" s="15">
        <v>0.04</v>
      </c>
      <c r="U69" s="15">
        <v>0.09</v>
      </c>
      <c r="V69" s="15">
        <v>0.11</v>
      </c>
      <c r="W69" s="15">
        <v>0.05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K44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22275550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0.05</v>
      </c>
      <c r="C4" s="9">
        <f t="shared" si="0"/>
        <v>1113777.5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1113777.5</v>
      </c>
      <c r="R4" s="7" t="s">
        <v>154</v>
      </c>
    </row>
    <row r="5" spans="1:22" ht="15.75" thickBot="1" x14ac:dyDescent="0.3">
      <c r="A5">
        <v>2</v>
      </c>
      <c r="B5" s="27">
        <v>0.06</v>
      </c>
      <c r="C5" s="9">
        <f t="shared" si="0"/>
        <v>1336533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1336533</v>
      </c>
      <c r="R5" s="7" t="s">
        <v>155</v>
      </c>
    </row>
    <row r="6" spans="1:22" ht="15.75" thickBot="1" x14ac:dyDescent="0.3">
      <c r="A6">
        <v>3</v>
      </c>
      <c r="B6" s="27">
        <v>0.03</v>
      </c>
      <c r="C6" s="9">
        <f t="shared" si="0"/>
        <v>668266.5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668266.5</v>
      </c>
    </row>
    <row r="7" spans="1:22" ht="15.75" thickBot="1" x14ac:dyDescent="0.3">
      <c r="A7">
        <v>4</v>
      </c>
      <c r="B7" s="27">
        <v>0.06</v>
      </c>
      <c r="C7" s="9">
        <f t="shared" si="0"/>
        <v>1336533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1336533</v>
      </c>
    </row>
    <row r="8" spans="1:22" ht="15.75" thickBot="1" x14ac:dyDescent="0.3">
      <c r="A8">
        <v>5</v>
      </c>
      <c r="B8" s="27">
        <v>0.08</v>
      </c>
      <c r="C8" s="9">
        <f t="shared" si="0"/>
        <v>1782044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1782044</v>
      </c>
    </row>
    <row r="9" spans="1:22" ht="15.75" thickBot="1" x14ac:dyDescent="0.3">
      <c r="A9">
        <v>6</v>
      </c>
      <c r="B9" s="27">
        <v>0.08</v>
      </c>
      <c r="C9" s="9">
        <f t="shared" si="0"/>
        <v>1782044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1782044</v>
      </c>
    </row>
    <row r="10" spans="1:22" ht="15.75" thickBot="1" x14ac:dyDescent="0.3">
      <c r="A10">
        <v>7</v>
      </c>
      <c r="B10" s="27">
        <v>0.09</v>
      </c>
      <c r="C10" s="9">
        <f t="shared" si="0"/>
        <v>2004799.5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2004799.5</v>
      </c>
    </row>
    <row r="11" spans="1:22" ht="15.75" thickBot="1" x14ac:dyDescent="0.3">
      <c r="A11" s="1">
        <v>8</v>
      </c>
      <c r="B11" s="27">
        <v>0.05</v>
      </c>
      <c r="C11" s="9">
        <f t="shared" si="0"/>
        <v>1113777.5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1113777.5</v>
      </c>
    </row>
    <row r="12" spans="1:22" ht="15.75" thickBot="1" x14ac:dyDescent="0.3">
      <c r="A12">
        <v>9</v>
      </c>
      <c r="B12" s="27">
        <v>0.05</v>
      </c>
      <c r="C12" s="9">
        <f t="shared" si="0"/>
        <v>1113777.5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1113777.5</v>
      </c>
    </row>
    <row r="13" spans="1:22" ht="15.75" thickBot="1" x14ac:dyDescent="0.3">
      <c r="A13" s="1">
        <v>10</v>
      </c>
      <c r="B13" s="27">
        <v>0.05</v>
      </c>
      <c r="C13" s="9">
        <f t="shared" si="0"/>
        <v>1113777.5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1113777.5</v>
      </c>
    </row>
    <row r="14" spans="1:22" ht="15.75" thickBot="1" x14ac:dyDescent="0.3">
      <c r="A14" s="1">
        <v>11</v>
      </c>
      <c r="B14" s="27">
        <v>0.04</v>
      </c>
      <c r="C14" s="9">
        <f t="shared" si="0"/>
        <v>891022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891022</v>
      </c>
    </row>
    <row r="15" spans="1:22" ht="15.75" thickBot="1" x14ac:dyDescent="0.3">
      <c r="A15" s="1">
        <v>12</v>
      </c>
      <c r="B15" s="27">
        <v>0.06</v>
      </c>
      <c r="C15" s="9">
        <f t="shared" si="0"/>
        <v>1336533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1336533</v>
      </c>
    </row>
    <row r="16" spans="1:22" ht="15.75" thickBot="1" x14ac:dyDescent="0.3">
      <c r="A16" s="1">
        <v>13</v>
      </c>
      <c r="B16" s="27">
        <v>0.05</v>
      </c>
      <c r="C16" s="9">
        <f t="shared" si="0"/>
        <v>1113777.5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1113777.5</v>
      </c>
    </row>
    <row r="17" spans="1:21" ht="15.75" thickBot="1" x14ac:dyDescent="0.3">
      <c r="A17">
        <v>14</v>
      </c>
      <c r="B17" s="27">
        <v>0.05</v>
      </c>
      <c r="C17" s="9">
        <f t="shared" si="0"/>
        <v>1113777.5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1113777.5</v>
      </c>
    </row>
    <row r="18" spans="1:21" ht="15.75" thickBot="1" x14ac:dyDescent="0.3">
      <c r="A18">
        <v>15</v>
      </c>
      <c r="B18" s="27">
        <v>0.04</v>
      </c>
      <c r="C18" s="9">
        <f t="shared" si="0"/>
        <v>891022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891022</v>
      </c>
    </row>
    <row r="19" spans="1:21" ht="15.75" thickBot="1" x14ac:dyDescent="0.3">
      <c r="A19" s="1">
        <v>16</v>
      </c>
      <c r="B19" s="27">
        <v>0.04</v>
      </c>
      <c r="C19" s="9">
        <f t="shared" si="0"/>
        <v>891022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891022</v>
      </c>
    </row>
    <row r="20" spans="1:21" ht="15.75" thickBot="1" x14ac:dyDescent="0.3">
      <c r="A20" s="1">
        <v>17</v>
      </c>
      <c r="B20" s="27">
        <v>0.01</v>
      </c>
      <c r="C20" s="9">
        <f t="shared" si="0"/>
        <v>222755.5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222755.5</v>
      </c>
    </row>
    <row r="21" spans="1:21" ht="15.75" thickBot="1" x14ac:dyDescent="0.3">
      <c r="A21" s="1">
        <v>18</v>
      </c>
      <c r="B21" s="27">
        <v>0.02</v>
      </c>
      <c r="C21" s="9">
        <f t="shared" si="0"/>
        <v>445511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445511</v>
      </c>
    </row>
    <row r="22" spans="1:21" ht="15.75" thickBot="1" x14ac:dyDescent="0.3">
      <c r="A22" s="1">
        <v>19</v>
      </c>
      <c r="B22" s="27">
        <v>0.03</v>
      </c>
      <c r="C22" s="9">
        <f t="shared" si="0"/>
        <v>668266.5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668266.5</v>
      </c>
    </row>
    <row r="23" spans="1:21" ht="15.75" thickBot="1" x14ac:dyDescent="0.3">
      <c r="A23" s="1">
        <v>20</v>
      </c>
      <c r="B23" s="27">
        <v>0.02</v>
      </c>
      <c r="C23" s="9">
        <f t="shared" si="0"/>
        <v>445511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445511</v>
      </c>
    </row>
    <row r="24" spans="1:21" ht="15.75" thickBot="1" x14ac:dyDescent="0.3">
      <c r="A24" s="1">
        <v>21</v>
      </c>
      <c r="B24" s="27">
        <v>0.02</v>
      </c>
      <c r="C24" s="9">
        <f t="shared" si="0"/>
        <v>445511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445511</v>
      </c>
    </row>
    <row r="25" spans="1:21" ht="15.75" thickBot="1" x14ac:dyDescent="0.3">
      <c r="A25" s="1">
        <v>22</v>
      </c>
      <c r="B25" s="27">
        <v>0.02</v>
      </c>
      <c r="C25" s="9">
        <f t="shared" si="0"/>
        <v>445511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445511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1.0000000000000004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1113778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1113778, _, _, _, _,</v>
      </c>
      <c r="J35" t="str">
        <f t="shared" ref="J35:J62" si="5">"  "&amp;ROUND(C35*0.637628,0)&amp;", "&amp;D35&amp;", "&amp;E35&amp;", "&amp;F35&amp;", "&amp;G35&amp;","</f>
        <v xml:space="preserve">  710176, _, _, _, _,</v>
      </c>
      <c r="K35" t="str">
        <f t="shared" ref="K35:K62" si="6">"  "&amp;ROUND(C35*0.637628^2,0)&amp;", "&amp;D35&amp;", "&amp;E35&amp;", "&amp;F35&amp;", "&amp;G35&amp;","</f>
        <v xml:space="preserve">  452828, _, _, _, _,</v>
      </c>
      <c r="L35" t="str">
        <f t="shared" ref="L35:L62" si="7">"  "&amp;ROUND(C35*0.637628^3,0)&amp;", "&amp;D35&amp;", "&amp;E35&amp;", "&amp;F35&amp;", "&amp;G35&amp;","</f>
        <v xml:space="preserve">  288736, _, _, _, _,</v>
      </c>
      <c r="M35" t="str">
        <f t="shared" ref="M35:M62" si="8">"  "&amp;ROUND(C35*0.637628^4,0)&amp;", "&amp;D35&amp;", "&amp;E35&amp;", "&amp;F35&amp;", "&amp;G35&amp;","</f>
        <v xml:space="preserve">  184106, _, _, _, _,</v>
      </c>
      <c r="N35" t="str">
        <f t="shared" ref="N35:N62" si="9">"  "&amp;ROUND(C35*0.637628^5,0)&amp;", "&amp;D35&amp;", "&amp;E35&amp;", "&amp;F35&amp;", "&amp;G35&amp;","</f>
        <v xml:space="preserve">  117391, _, _, _, _,</v>
      </c>
      <c r="O35" t="str">
        <f t="shared" ref="O35:O62" si="10">"  "&amp;ROUND(C35*0.637628^6,0)&amp;", "&amp;D35&amp;", "&amp;E35&amp;", "&amp;F35&amp;", "&amp;G35&amp;","</f>
        <v xml:space="preserve">  74852, _, _, _, _,</v>
      </c>
      <c r="P35" t="str">
        <f t="shared" ref="P35:P62" si="11">"  "&amp;ROUND(C35*0.637628^7,0)&amp;", "&amp;D35&amp;", "&amp;E35&amp;", "&amp;F35&amp;", "&amp;G35&amp;","</f>
        <v xml:space="preserve">  47728, _, _, _, _,</v>
      </c>
      <c r="Q35" t="str">
        <f t="shared" ref="Q35:Q62" si="12">"  "&amp;ROUND(C35*0.637628^8,0)&amp;", "&amp;D35&amp;", "&amp;E35&amp;", "&amp;F35&amp;", "&amp;G35&amp;","</f>
        <v xml:space="preserve">  30433, _, _, _, _,</v>
      </c>
      <c r="R35" t="str">
        <f t="shared" ref="R35:R62" si="13">"  "&amp;ROUND(C35*0.637628^9,0)&amp;", "&amp;D35&amp;", "&amp;E35&amp;", "&amp;F35&amp;", "&amp;G35&amp;","</f>
        <v xml:space="preserve">  19405, _, _, _, _,</v>
      </c>
    </row>
    <row r="36" spans="1:18" x14ac:dyDescent="0.25">
      <c r="C36" s="15">
        <f t="shared" si="4"/>
        <v>1336533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1336533, _, _, _, _,</v>
      </c>
      <c r="J36" t="str">
        <f t="shared" si="5"/>
        <v xml:space="preserve">  852211, _, _, _, _,</v>
      </c>
      <c r="K36" t="str">
        <f t="shared" si="6"/>
        <v xml:space="preserve">  543394, _, _, _, _,</v>
      </c>
      <c r="L36" t="str">
        <f t="shared" si="7"/>
        <v xml:space="preserve">  346483, _, _, _, _,</v>
      </c>
      <c r="M36" t="str">
        <f t="shared" si="8"/>
        <v xml:space="preserve">  220927, _, _, _, _,</v>
      </c>
      <c r="N36" t="str">
        <f t="shared" si="9"/>
        <v xml:space="preserve">  140869, _, _, _, _,</v>
      </c>
      <c r="O36" t="str">
        <f t="shared" si="10"/>
        <v xml:space="preserve">  89822, _, _, _, _,</v>
      </c>
      <c r="P36" t="str">
        <f t="shared" si="11"/>
        <v xml:space="preserve">  57273, _, _, _, _,</v>
      </c>
      <c r="Q36" t="str">
        <f t="shared" si="12"/>
        <v xml:space="preserve">  36519, _, _, _, _,</v>
      </c>
      <c r="R36" t="str">
        <f t="shared" si="13"/>
        <v xml:space="preserve">  23286, _, _, _, _,</v>
      </c>
    </row>
    <row r="37" spans="1:18" x14ac:dyDescent="0.25">
      <c r="C37" s="15">
        <f t="shared" si="4"/>
        <v>668267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668267, _, _, _, _,</v>
      </c>
      <c r="J37" t="str">
        <f t="shared" si="5"/>
        <v xml:space="preserve">  426106, _, _, _, _,</v>
      </c>
      <c r="K37" t="str">
        <f t="shared" si="6"/>
        <v xml:space="preserve">  271697, _, _, _, _,</v>
      </c>
      <c r="L37" t="str">
        <f t="shared" si="7"/>
        <v xml:space="preserve">  173242, _, _, _, _,</v>
      </c>
      <c r="M37" t="str">
        <f t="shared" si="8"/>
        <v xml:space="preserve">  110464, _, _, _, _,</v>
      </c>
      <c r="N37" t="str">
        <f t="shared" si="9"/>
        <v xml:space="preserve">  70435, _, _, _, _,</v>
      </c>
      <c r="O37" t="str">
        <f t="shared" si="10"/>
        <v xml:space="preserve">  44911, _, _, _, _,</v>
      </c>
      <c r="P37" t="str">
        <f t="shared" si="11"/>
        <v xml:space="preserve">  28637, _, _, _, _,</v>
      </c>
      <c r="Q37" t="str">
        <f t="shared" si="12"/>
        <v xml:space="preserve">  18260, _, _, _, _,</v>
      </c>
      <c r="R37" t="str">
        <f t="shared" si="13"/>
        <v xml:space="preserve">  11643, _, _, _, _,</v>
      </c>
    </row>
    <row r="38" spans="1:18" x14ac:dyDescent="0.25">
      <c r="C38" s="15">
        <f t="shared" si="4"/>
        <v>1336533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1336533, _, _, _, _,</v>
      </c>
      <c r="J38" t="str">
        <f t="shared" si="5"/>
        <v xml:space="preserve">  852211, _, _, _, _,</v>
      </c>
      <c r="K38" t="str">
        <f t="shared" si="6"/>
        <v xml:space="preserve">  543394, _, _, _, _,</v>
      </c>
      <c r="L38" t="str">
        <f t="shared" si="7"/>
        <v xml:space="preserve">  346483, _, _, _, _,</v>
      </c>
      <c r="M38" t="str">
        <f t="shared" si="8"/>
        <v xml:space="preserve">  220927, _, _, _, _,</v>
      </c>
      <c r="N38" t="str">
        <f t="shared" si="9"/>
        <v xml:space="preserve">  140869, _, _, _, _,</v>
      </c>
      <c r="O38" t="str">
        <f t="shared" si="10"/>
        <v xml:space="preserve">  89822, _, _, _, _,</v>
      </c>
      <c r="P38" t="str">
        <f t="shared" si="11"/>
        <v xml:space="preserve">  57273, _, _, _, _,</v>
      </c>
      <c r="Q38" t="str">
        <f t="shared" si="12"/>
        <v xml:space="preserve">  36519, _, _, _, _,</v>
      </c>
      <c r="R38" t="str">
        <f t="shared" si="13"/>
        <v xml:space="preserve">  23286, _, _, _, _,</v>
      </c>
    </row>
    <row r="39" spans="1:18" x14ac:dyDescent="0.25">
      <c r="C39" s="15">
        <f t="shared" si="4"/>
        <v>1782044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1782044, _, _, _, _,</v>
      </c>
      <c r="J39" t="str">
        <f t="shared" si="5"/>
        <v xml:space="preserve">  1136281, _, _, _, _,</v>
      </c>
      <c r="K39" t="str">
        <f t="shared" si="6"/>
        <v xml:space="preserve">  724525, _, _, _, _,</v>
      </c>
      <c r="L39" t="str">
        <f t="shared" si="7"/>
        <v xml:space="preserve">  461977, _, _, _, _,</v>
      </c>
      <c r="M39" t="str">
        <f t="shared" si="8"/>
        <v xml:space="preserve">  294570, _, _, _, _,</v>
      </c>
      <c r="N39" t="str">
        <f t="shared" si="9"/>
        <v xml:space="preserve">  187826, _, _, _, _,</v>
      </c>
      <c r="O39" t="str">
        <f t="shared" si="10"/>
        <v xml:space="preserve">  119763, _, _, _, _,</v>
      </c>
      <c r="P39" t="str">
        <f t="shared" si="11"/>
        <v xml:space="preserve">  76364, _, _, _, _,</v>
      </c>
      <c r="Q39" t="str">
        <f t="shared" si="12"/>
        <v xml:space="preserve">  48692, _, _, _, _,</v>
      </c>
      <c r="R39" t="str">
        <f t="shared" si="13"/>
        <v xml:space="preserve">  31047, _, _, _, _,</v>
      </c>
    </row>
    <row r="40" spans="1:18" x14ac:dyDescent="0.25">
      <c r="C40" s="15">
        <f t="shared" si="4"/>
        <v>1782044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1782044, _, _, _, _,</v>
      </c>
      <c r="J40" t="str">
        <f t="shared" si="5"/>
        <v xml:space="preserve">  1136281, _, _, _, _,</v>
      </c>
      <c r="K40" t="str">
        <f t="shared" si="6"/>
        <v xml:space="preserve">  724525, _, _, _, _,</v>
      </c>
      <c r="L40" t="str">
        <f t="shared" si="7"/>
        <v xml:space="preserve">  461977, _, _, _, _,</v>
      </c>
      <c r="M40" t="str">
        <f t="shared" si="8"/>
        <v xml:space="preserve">  294570, _, _, _, _,</v>
      </c>
      <c r="N40" t="str">
        <f t="shared" si="9"/>
        <v xml:space="preserve">  187826, _, _, _, _,</v>
      </c>
      <c r="O40" t="str">
        <f t="shared" si="10"/>
        <v xml:space="preserve">  119763, _, _, _, _,</v>
      </c>
      <c r="P40" t="str">
        <f t="shared" si="11"/>
        <v xml:space="preserve">  76364, _, _, _, _,</v>
      </c>
      <c r="Q40" t="str">
        <f t="shared" si="12"/>
        <v xml:space="preserve">  48692, _, _, _, _,</v>
      </c>
      <c r="R40" t="str">
        <f t="shared" si="13"/>
        <v xml:space="preserve">  31047, _, _, _, _,</v>
      </c>
    </row>
    <row r="41" spans="1:18" x14ac:dyDescent="0.25">
      <c r="C41" s="15">
        <f t="shared" si="4"/>
        <v>2004800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2004800, _, _, _, _,</v>
      </c>
      <c r="J41" t="str">
        <f t="shared" si="5"/>
        <v xml:space="preserve">  1278317, _, _, _, _,</v>
      </c>
      <c r="K41" t="str">
        <f t="shared" si="6"/>
        <v xml:space="preserve">  815090, _, _, _, _,</v>
      </c>
      <c r="L41" t="str">
        <f t="shared" si="7"/>
        <v xml:space="preserve">  519725, _, _, _, _,</v>
      </c>
      <c r="M41" t="str">
        <f t="shared" si="8"/>
        <v xml:space="preserve">  331391, _, _, _, _,</v>
      </c>
      <c r="N41" t="str">
        <f t="shared" si="9"/>
        <v xml:space="preserve">  211304, _, _, _, _,</v>
      </c>
      <c r="O41" t="str">
        <f t="shared" si="10"/>
        <v xml:space="preserve">  134733, _, _, _, _,</v>
      </c>
      <c r="P41" t="str">
        <f t="shared" si="11"/>
        <v xml:space="preserve">  85910, _, _, _, _,</v>
      </c>
      <c r="Q41" t="str">
        <f t="shared" si="12"/>
        <v xml:space="preserve">  54778, _, _, _, _,</v>
      </c>
      <c r="R41" t="str">
        <f t="shared" si="13"/>
        <v xml:space="preserve">  34928, _, _, _, _,</v>
      </c>
    </row>
    <row r="42" spans="1:18" x14ac:dyDescent="0.25">
      <c r="C42" s="15">
        <f t="shared" si="4"/>
        <v>1113778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1113778, _, _, _, _,</v>
      </c>
      <c r="J42" t="str">
        <f t="shared" si="5"/>
        <v xml:space="preserve">  710176, _, _, _, _,</v>
      </c>
      <c r="K42" t="str">
        <f t="shared" si="6"/>
        <v xml:space="preserve">  452828, _, _, _, _,</v>
      </c>
      <c r="L42" t="str">
        <f t="shared" si="7"/>
        <v xml:space="preserve">  288736, _, _, _, _,</v>
      </c>
      <c r="M42" t="str">
        <f t="shared" si="8"/>
        <v xml:space="preserve">  184106, _, _, _, _,</v>
      </c>
      <c r="N42" t="str">
        <f t="shared" si="9"/>
        <v xml:space="preserve">  117391, _, _, _, _,</v>
      </c>
      <c r="O42" t="str">
        <f t="shared" si="10"/>
        <v xml:space="preserve">  74852, _, _, _, _,</v>
      </c>
      <c r="P42" t="str">
        <f t="shared" si="11"/>
        <v xml:space="preserve">  47728, _, _, _, _,</v>
      </c>
      <c r="Q42" t="str">
        <f t="shared" si="12"/>
        <v xml:space="preserve">  30433, _, _, _, _,</v>
      </c>
      <c r="R42" t="str">
        <f t="shared" si="13"/>
        <v xml:space="preserve">  19405, _, _, _, _,</v>
      </c>
    </row>
    <row r="43" spans="1:18" x14ac:dyDescent="0.25">
      <c r="C43" s="15">
        <f t="shared" si="4"/>
        <v>1113778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1113778, _, _, _, _,</v>
      </c>
      <c r="J43" t="str">
        <f t="shared" si="5"/>
        <v xml:space="preserve">  710176, _, _, _, _,</v>
      </c>
      <c r="K43" t="str">
        <f t="shared" si="6"/>
        <v xml:space="preserve">  452828, _, _, _, _,</v>
      </c>
      <c r="L43" t="str">
        <f t="shared" si="7"/>
        <v xml:space="preserve">  288736, _, _, _, _,</v>
      </c>
      <c r="M43" t="str">
        <f t="shared" si="8"/>
        <v xml:space="preserve">  184106, _, _, _, _,</v>
      </c>
      <c r="N43" t="str">
        <f t="shared" si="9"/>
        <v xml:space="preserve">  117391, _, _, _, _,</v>
      </c>
      <c r="O43" t="str">
        <f t="shared" si="10"/>
        <v xml:space="preserve">  74852, _, _, _, _,</v>
      </c>
      <c r="P43" t="str">
        <f t="shared" si="11"/>
        <v xml:space="preserve">  47728, _, _, _, _,</v>
      </c>
      <c r="Q43" t="str">
        <f t="shared" si="12"/>
        <v xml:space="preserve">  30433, _, _, _, _,</v>
      </c>
      <c r="R43" t="str">
        <f t="shared" si="13"/>
        <v xml:space="preserve">  19405, _, _, _, _,</v>
      </c>
    </row>
    <row r="44" spans="1:18" x14ac:dyDescent="0.25">
      <c r="C44" s="15">
        <f t="shared" si="4"/>
        <v>1113778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1113778, _, _, _, _,</v>
      </c>
      <c r="J44" t="str">
        <f t="shared" si="5"/>
        <v xml:space="preserve">  710176, _, _, _, _,</v>
      </c>
      <c r="K44" t="str">
        <f t="shared" si="6"/>
        <v xml:space="preserve">  452828, _, _, _, _,</v>
      </c>
      <c r="L44" t="str">
        <f t="shared" si="7"/>
        <v xml:space="preserve">  288736, _, _, _, _,</v>
      </c>
      <c r="M44" t="str">
        <f t="shared" si="8"/>
        <v xml:space="preserve">  184106, _, _, _, _,</v>
      </c>
      <c r="N44" t="str">
        <f t="shared" si="9"/>
        <v xml:space="preserve">  117391, _, _, _, _,</v>
      </c>
      <c r="O44" t="str">
        <f t="shared" si="10"/>
        <v xml:space="preserve">  74852, _, _, _, _,</v>
      </c>
      <c r="P44" t="str">
        <f t="shared" si="11"/>
        <v xml:space="preserve">  47728, _, _, _, _,</v>
      </c>
      <c r="Q44" t="str">
        <f t="shared" si="12"/>
        <v xml:space="preserve">  30433, _, _, _, _,</v>
      </c>
      <c r="R44" t="str">
        <f t="shared" si="13"/>
        <v xml:space="preserve">  19405, _, _, _, _,</v>
      </c>
    </row>
    <row r="45" spans="1:18" x14ac:dyDescent="0.25">
      <c r="C45" s="15">
        <f t="shared" si="4"/>
        <v>891022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891022, _, _, _, _,</v>
      </c>
      <c r="J45" t="str">
        <f t="shared" si="5"/>
        <v xml:space="preserve">  568141, _, _, _, _,</v>
      </c>
      <c r="K45" t="str">
        <f t="shared" si="6"/>
        <v xml:space="preserve">  362262, _, _, _, _,</v>
      </c>
      <c r="L45" t="str">
        <f t="shared" si="7"/>
        <v xml:space="preserve">  230989, _, _, _, _,</v>
      </c>
      <c r="M45" t="str">
        <f t="shared" si="8"/>
        <v xml:space="preserve">  147285, _, _, _, _,</v>
      </c>
      <c r="N45" t="str">
        <f t="shared" si="9"/>
        <v xml:space="preserve">  93913, _, _, _, _,</v>
      </c>
      <c r="O45" t="str">
        <f t="shared" si="10"/>
        <v xml:space="preserve">  59882, _, _, _, _,</v>
      </c>
      <c r="P45" t="str">
        <f t="shared" si="11"/>
        <v xml:space="preserve">  38182, _, _, _, _,</v>
      </c>
      <c r="Q45" t="str">
        <f t="shared" si="12"/>
        <v xml:space="preserve">  24346, _, _, _, _,</v>
      </c>
      <c r="R45" t="str">
        <f t="shared" si="13"/>
        <v xml:space="preserve">  15524, _, _, _, _,</v>
      </c>
    </row>
    <row r="46" spans="1:18" x14ac:dyDescent="0.25">
      <c r="C46" s="15">
        <f t="shared" si="4"/>
        <v>1336533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1336533, _, _, _, _,</v>
      </c>
      <c r="J46" t="str">
        <f t="shared" si="5"/>
        <v xml:space="preserve">  852211, _, _, _, _,</v>
      </c>
      <c r="K46" t="str">
        <f t="shared" si="6"/>
        <v xml:space="preserve">  543394, _, _, _, _,</v>
      </c>
      <c r="L46" t="str">
        <f t="shared" si="7"/>
        <v xml:space="preserve">  346483, _, _, _, _,</v>
      </c>
      <c r="M46" t="str">
        <f t="shared" si="8"/>
        <v xml:space="preserve">  220927, _, _, _, _,</v>
      </c>
      <c r="N46" t="str">
        <f t="shared" si="9"/>
        <v xml:space="preserve">  140869, _, _, _, _,</v>
      </c>
      <c r="O46" t="str">
        <f t="shared" si="10"/>
        <v xml:space="preserve">  89822, _, _, _, _,</v>
      </c>
      <c r="P46" t="str">
        <f t="shared" si="11"/>
        <v xml:space="preserve">  57273, _, _, _, _,</v>
      </c>
      <c r="Q46" t="str">
        <f t="shared" si="12"/>
        <v xml:space="preserve">  36519, _, _, _, _,</v>
      </c>
      <c r="R46" t="str">
        <f t="shared" si="13"/>
        <v xml:space="preserve">  23286, _, _, _, _,</v>
      </c>
    </row>
    <row r="47" spans="1:18" x14ac:dyDescent="0.25">
      <c r="C47" s="15">
        <f t="shared" si="4"/>
        <v>1113778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1113778, _, _, _, _,</v>
      </c>
      <c r="J47" t="str">
        <f t="shared" si="5"/>
        <v xml:space="preserve">  710176, _, _, _, _,</v>
      </c>
      <c r="K47" t="str">
        <f t="shared" si="6"/>
        <v xml:space="preserve">  452828, _, _, _, _,</v>
      </c>
      <c r="L47" t="str">
        <f t="shared" si="7"/>
        <v xml:space="preserve">  288736, _, _, _, _,</v>
      </c>
      <c r="M47" t="str">
        <f t="shared" si="8"/>
        <v xml:space="preserve">  184106, _, _, _, _,</v>
      </c>
      <c r="N47" t="str">
        <f t="shared" si="9"/>
        <v xml:space="preserve">  117391, _, _, _, _,</v>
      </c>
      <c r="O47" t="str">
        <f t="shared" si="10"/>
        <v xml:space="preserve">  74852, _, _, _, _,</v>
      </c>
      <c r="P47" t="str">
        <f t="shared" si="11"/>
        <v xml:space="preserve">  47728, _, _, _, _,</v>
      </c>
      <c r="Q47" t="str">
        <f t="shared" si="12"/>
        <v xml:space="preserve">  30433, _, _, _, _,</v>
      </c>
      <c r="R47" t="str">
        <f t="shared" si="13"/>
        <v xml:space="preserve">  19405, _, _, _, _,</v>
      </c>
    </row>
    <row r="48" spans="1:18" x14ac:dyDescent="0.25">
      <c r="C48" s="15">
        <f t="shared" si="4"/>
        <v>1113778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1113778, _, _, _, _,</v>
      </c>
      <c r="J48" t="str">
        <f t="shared" si="5"/>
        <v xml:space="preserve">  710176, _, _, _, _,</v>
      </c>
      <c r="K48" t="str">
        <f t="shared" si="6"/>
        <v xml:space="preserve">  452828, _, _, _, _,</v>
      </c>
      <c r="L48" t="str">
        <f t="shared" si="7"/>
        <v xml:space="preserve">  288736, _, _, _, _,</v>
      </c>
      <c r="M48" t="str">
        <f t="shared" si="8"/>
        <v xml:space="preserve">  184106, _, _, _, _,</v>
      </c>
      <c r="N48" t="str">
        <f t="shared" si="9"/>
        <v xml:space="preserve">  117391, _, _, _, _,</v>
      </c>
      <c r="O48" t="str">
        <f t="shared" si="10"/>
        <v xml:space="preserve">  74852, _, _, _, _,</v>
      </c>
      <c r="P48" t="str">
        <f t="shared" si="11"/>
        <v xml:space="preserve">  47728, _, _, _, _,</v>
      </c>
      <c r="Q48" t="str">
        <f t="shared" si="12"/>
        <v xml:space="preserve">  30433, _, _, _, _,</v>
      </c>
      <c r="R48" t="str">
        <f t="shared" si="13"/>
        <v xml:space="preserve">  19405, _, _, _, _,</v>
      </c>
    </row>
    <row r="49" spans="3:18" x14ac:dyDescent="0.25">
      <c r="C49" s="15">
        <f t="shared" si="4"/>
        <v>891022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891022, _, _, _, _,</v>
      </c>
      <c r="J49" t="str">
        <f t="shared" si="5"/>
        <v xml:space="preserve">  568141, _, _, _, _,</v>
      </c>
      <c r="K49" t="str">
        <f t="shared" si="6"/>
        <v xml:space="preserve">  362262, _, _, _, _,</v>
      </c>
      <c r="L49" t="str">
        <f t="shared" si="7"/>
        <v xml:space="preserve">  230989, _, _, _, _,</v>
      </c>
      <c r="M49" t="str">
        <f t="shared" si="8"/>
        <v xml:space="preserve">  147285, _, _, _, _,</v>
      </c>
      <c r="N49" t="str">
        <f t="shared" si="9"/>
        <v xml:space="preserve">  93913, _, _, _, _,</v>
      </c>
      <c r="O49" t="str">
        <f t="shared" si="10"/>
        <v xml:space="preserve">  59882, _, _, _, _,</v>
      </c>
      <c r="P49" t="str">
        <f t="shared" si="11"/>
        <v xml:space="preserve">  38182, _, _, _, _,</v>
      </c>
      <c r="Q49" t="str">
        <f t="shared" si="12"/>
        <v xml:space="preserve">  24346, _, _, _, _,</v>
      </c>
      <c r="R49" t="str">
        <f t="shared" si="13"/>
        <v xml:space="preserve">  15524, _, _, _, _,</v>
      </c>
    </row>
    <row r="50" spans="3:18" x14ac:dyDescent="0.25">
      <c r="C50" s="15">
        <f t="shared" si="4"/>
        <v>891022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891022, _, _, _, _,</v>
      </c>
      <c r="J50" t="str">
        <f t="shared" si="5"/>
        <v xml:space="preserve">  568141, _, _, _, _,</v>
      </c>
      <c r="K50" t="str">
        <f t="shared" si="6"/>
        <v xml:space="preserve">  362262, _, _, _, _,</v>
      </c>
      <c r="L50" t="str">
        <f t="shared" si="7"/>
        <v xml:space="preserve">  230989, _, _, _, _,</v>
      </c>
      <c r="M50" t="str">
        <f t="shared" si="8"/>
        <v xml:space="preserve">  147285, _, _, _, _,</v>
      </c>
      <c r="N50" t="str">
        <f t="shared" si="9"/>
        <v xml:space="preserve">  93913, _, _, _, _,</v>
      </c>
      <c r="O50" t="str">
        <f t="shared" si="10"/>
        <v xml:space="preserve">  59882, _, _, _, _,</v>
      </c>
      <c r="P50" t="str">
        <f t="shared" si="11"/>
        <v xml:space="preserve">  38182, _, _, _, _,</v>
      </c>
      <c r="Q50" t="str">
        <f t="shared" si="12"/>
        <v xml:space="preserve">  24346, _, _, _, _,</v>
      </c>
      <c r="R50" t="str">
        <f t="shared" si="13"/>
        <v xml:space="preserve">  15524, _, _, _, _,</v>
      </c>
    </row>
    <row r="51" spans="3:18" x14ac:dyDescent="0.25">
      <c r="C51" s="15">
        <f t="shared" si="4"/>
        <v>222756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222756, _, _, _, _,</v>
      </c>
      <c r="J51" t="str">
        <f t="shared" si="5"/>
        <v xml:space="preserve">  142035, _, _, _, _,</v>
      </c>
      <c r="K51" t="str">
        <f t="shared" si="6"/>
        <v xml:space="preserve">  90566, _, _, _, _,</v>
      </c>
      <c r="L51" t="str">
        <f t="shared" si="7"/>
        <v xml:space="preserve">  57747, _, _, _, _,</v>
      </c>
      <c r="M51" t="str">
        <f t="shared" si="8"/>
        <v xml:space="preserve">  36821, _, _, _, _,</v>
      </c>
      <c r="N51" t="str">
        <f t="shared" si="9"/>
        <v xml:space="preserve">  23478, _, _, _, _,</v>
      </c>
      <c r="O51" t="str">
        <f t="shared" si="10"/>
        <v xml:space="preserve">  14970, _, _, _, _,</v>
      </c>
      <c r="P51" t="str">
        <f t="shared" si="11"/>
        <v xml:space="preserve">  9546, _, _, _, _,</v>
      </c>
      <c r="Q51" t="str">
        <f t="shared" si="12"/>
        <v xml:space="preserve">  6087, _, _, _, _,</v>
      </c>
      <c r="R51" t="str">
        <f t="shared" si="13"/>
        <v xml:space="preserve">  3881, _, _, _, _,</v>
      </c>
    </row>
    <row r="52" spans="3:18" x14ac:dyDescent="0.25">
      <c r="C52" s="15">
        <f t="shared" si="4"/>
        <v>445511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445511, _, _, _, _,</v>
      </c>
      <c r="J52" t="str">
        <f t="shared" si="5"/>
        <v xml:space="preserve">  284070, _, _, _, _,</v>
      </c>
      <c r="K52" t="str">
        <f t="shared" si="6"/>
        <v xml:space="preserve">  181131, _, _, _, _,</v>
      </c>
      <c r="L52" t="str">
        <f t="shared" si="7"/>
        <v xml:space="preserve">  115494, _, _, _, _,</v>
      </c>
      <c r="M52" t="str">
        <f t="shared" si="8"/>
        <v xml:space="preserve">  73642, _, _, _, _,</v>
      </c>
      <c r="N52" t="str">
        <f t="shared" si="9"/>
        <v xml:space="preserve">  46956, _, _, _, _,</v>
      </c>
      <c r="O52" t="str">
        <f t="shared" si="10"/>
        <v xml:space="preserve">  29941, _, _, _, _,</v>
      </c>
      <c r="P52" t="str">
        <f t="shared" si="11"/>
        <v xml:space="preserve">  19091, _, _, _, _,</v>
      </c>
      <c r="Q52" t="str">
        <f t="shared" si="12"/>
        <v xml:space="preserve">  12173, _, _, _, _,</v>
      </c>
      <c r="R52" t="str">
        <f t="shared" si="13"/>
        <v xml:space="preserve">  7762, _, _, _, _,</v>
      </c>
    </row>
    <row r="53" spans="3:18" x14ac:dyDescent="0.25">
      <c r="C53" s="15">
        <f t="shared" si="4"/>
        <v>668267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668267, _, _, _, _,</v>
      </c>
      <c r="J53" t="str">
        <f t="shared" si="5"/>
        <v xml:space="preserve">  426106, _, _, _, _,</v>
      </c>
      <c r="K53" t="str">
        <f t="shared" si="6"/>
        <v xml:space="preserve">  271697, _, _, _, _,</v>
      </c>
      <c r="L53" t="str">
        <f t="shared" si="7"/>
        <v xml:space="preserve">  173242, _, _, _, _,</v>
      </c>
      <c r="M53" t="str">
        <f t="shared" si="8"/>
        <v xml:space="preserve">  110464, _, _, _, _,</v>
      </c>
      <c r="N53" t="str">
        <f t="shared" si="9"/>
        <v xml:space="preserve">  70435, _, _, _, _,</v>
      </c>
      <c r="O53" t="str">
        <f t="shared" si="10"/>
        <v xml:space="preserve">  44911, _, _, _, _,</v>
      </c>
      <c r="P53" t="str">
        <f t="shared" si="11"/>
        <v xml:space="preserve">  28637, _, _, _, _,</v>
      </c>
      <c r="Q53" t="str">
        <f t="shared" si="12"/>
        <v xml:space="preserve">  18260, _, _, _, _,</v>
      </c>
      <c r="R53" t="str">
        <f t="shared" si="13"/>
        <v xml:space="preserve">  11643, _, _, _, _,</v>
      </c>
    </row>
    <row r="54" spans="3:18" x14ac:dyDescent="0.25">
      <c r="C54" s="15">
        <f t="shared" si="4"/>
        <v>445511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445511, _, _, _, _,</v>
      </c>
      <c r="J54" t="str">
        <f t="shared" si="5"/>
        <v xml:space="preserve">  284070, _, _, _, _,</v>
      </c>
      <c r="K54" t="str">
        <f t="shared" si="6"/>
        <v xml:space="preserve">  181131, _, _, _, _,</v>
      </c>
      <c r="L54" t="str">
        <f t="shared" si="7"/>
        <v xml:space="preserve">  115494, _, _, _, _,</v>
      </c>
      <c r="M54" t="str">
        <f t="shared" si="8"/>
        <v xml:space="preserve">  73642, _, _, _, _,</v>
      </c>
      <c r="N54" t="str">
        <f t="shared" si="9"/>
        <v xml:space="preserve">  46956, _, _, _, _,</v>
      </c>
      <c r="O54" t="str">
        <f t="shared" si="10"/>
        <v xml:space="preserve">  29941, _, _, _, _,</v>
      </c>
      <c r="P54" t="str">
        <f t="shared" si="11"/>
        <v xml:space="preserve">  19091, _, _, _, _,</v>
      </c>
      <c r="Q54" t="str">
        <f t="shared" si="12"/>
        <v xml:space="preserve">  12173, _, _, _, _,</v>
      </c>
      <c r="R54" t="str">
        <f t="shared" si="13"/>
        <v xml:space="preserve">  7762, _, _, _, _,</v>
      </c>
    </row>
    <row r="55" spans="3:18" x14ac:dyDescent="0.25">
      <c r="C55" s="15">
        <f t="shared" si="4"/>
        <v>445511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445511, _, _, _, _,</v>
      </c>
      <c r="J55" t="str">
        <f t="shared" si="5"/>
        <v xml:space="preserve">  284070, _, _, _, _,</v>
      </c>
      <c r="K55" t="str">
        <f t="shared" si="6"/>
        <v xml:space="preserve">  181131, _, _, _, _,</v>
      </c>
      <c r="L55" t="str">
        <f t="shared" si="7"/>
        <v xml:space="preserve">  115494, _, _, _, _,</v>
      </c>
      <c r="M55" t="str">
        <f t="shared" si="8"/>
        <v xml:space="preserve">  73642, _, _, _, _,</v>
      </c>
      <c r="N55" t="str">
        <f t="shared" si="9"/>
        <v xml:space="preserve">  46956, _, _, _, _,</v>
      </c>
      <c r="O55" t="str">
        <f t="shared" si="10"/>
        <v xml:space="preserve">  29941, _, _, _, _,</v>
      </c>
      <c r="P55" t="str">
        <f t="shared" si="11"/>
        <v xml:space="preserve">  19091, _, _, _, _,</v>
      </c>
      <c r="Q55" t="str">
        <f t="shared" si="12"/>
        <v xml:space="preserve">  12173, _, _, _, _,</v>
      </c>
      <c r="R55" t="str">
        <f t="shared" si="13"/>
        <v xml:space="preserve">  7762, _, _, _, _,</v>
      </c>
    </row>
    <row r="56" spans="3:18" x14ac:dyDescent="0.25">
      <c r="C56" s="15">
        <f t="shared" si="4"/>
        <v>445511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445511, _, _, _, _,</v>
      </c>
      <c r="J56" t="str">
        <f t="shared" si="5"/>
        <v xml:space="preserve">  284070, _, _, _, _,</v>
      </c>
      <c r="K56" t="str">
        <f t="shared" si="6"/>
        <v xml:space="preserve">  181131, _, _, _, _,</v>
      </c>
      <c r="L56" t="str">
        <f t="shared" si="7"/>
        <v xml:space="preserve">  115494, _, _, _, _,</v>
      </c>
      <c r="M56" t="str">
        <f t="shared" si="8"/>
        <v xml:space="preserve">  73642, _, _, _, _,</v>
      </c>
      <c r="N56" t="str">
        <f t="shared" si="9"/>
        <v xml:space="preserve">  46956, _, _, _, _,</v>
      </c>
      <c r="O56" t="str">
        <f t="shared" si="10"/>
        <v xml:space="preserve">  29941, _, _, _, _,</v>
      </c>
      <c r="P56" t="str">
        <f t="shared" si="11"/>
        <v xml:space="preserve">  19091, _, _, _, _,</v>
      </c>
      <c r="Q56" t="str">
        <f t="shared" si="12"/>
        <v xml:space="preserve">  12173, _, _, _, _,</v>
      </c>
      <c r="R56" t="str">
        <f t="shared" si="13"/>
        <v xml:space="preserve">  7762,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15">
        <v>0.02</v>
      </c>
      <c r="D66" s="15">
        <v>0.03</v>
      </c>
      <c r="E66" s="15">
        <v>0.01</v>
      </c>
      <c r="F66" s="15">
        <v>0.03</v>
      </c>
      <c r="G66" s="15">
        <v>0.04</v>
      </c>
      <c r="H66" s="15">
        <v>0.05</v>
      </c>
      <c r="I66" s="15">
        <v>0.05</v>
      </c>
      <c r="J66" s="15">
        <v>7.0000000000000007E-2</v>
      </c>
      <c r="K66" s="15">
        <v>0.05</v>
      </c>
      <c r="L66" s="15">
        <v>7.0000000000000007E-2</v>
      </c>
      <c r="M66" s="15">
        <v>7.0000000000000007E-2</v>
      </c>
      <c r="N66" s="15">
        <v>0.09</v>
      </c>
      <c r="O66" s="15">
        <v>0.06</v>
      </c>
      <c r="P66" s="15">
        <v>0.06</v>
      </c>
      <c r="Q66" s="15">
        <v>0.06</v>
      </c>
      <c r="R66" s="15">
        <v>0.05</v>
      </c>
      <c r="S66" s="15">
        <v>0.02</v>
      </c>
      <c r="T66" s="15">
        <v>0.03</v>
      </c>
      <c r="U66" s="15">
        <v>0.04</v>
      </c>
      <c r="V66" s="15">
        <v>0.05</v>
      </c>
      <c r="W66" s="15">
        <v>0.03</v>
      </c>
      <c r="X66" s="15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0.02</v>
      </c>
      <c r="D67" s="15">
        <v>0.03</v>
      </c>
      <c r="E67" s="15">
        <v>0.01</v>
      </c>
      <c r="F67" s="15">
        <v>0.03</v>
      </c>
      <c r="G67" s="15">
        <v>0.04</v>
      </c>
      <c r="H67" s="15">
        <v>0.05</v>
      </c>
      <c r="I67" s="15">
        <v>0.05</v>
      </c>
      <c r="J67" s="15">
        <v>7.0000000000000007E-2</v>
      </c>
      <c r="K67" s="15">
        <v>0.05</v>
      </c>
      <c r="L67" s="15">
        <v>7.0000000000000007E-2</v>
      </c>
      <c r="M67" s="15">
        <v>7.0000000000000007E-2</v>
      </c>
      <c r="N67" s="15">
        <v>0.09</v>
      </c>
      <c r="O67" s="15">
        <v>0.06</v>
      </c>
      <c r="P67" s="15">
        <v>0.06</v>
      </c>
      <c r="Q67" s="15">
        <v>0.06</v>
      </c>
      <c r="R67" s="15">
        <v>0.05</v>
      </c>
      <c r="S67" s="15">
        <v>0.02</v>
      </c>
      <c r="T67" s="15">
        <v>0.03</v>
      </c>
      <c r="U67" s="15">
        <v>0.04</v>
      </c>
      <c r="V67" s="15">
        <v>0.05</v>
      </c>
      <c r="W67" s="15">
        <v>0.03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0.03</v>
      </c>
      <c r="I68" s="29">
        <v>0.02</v>
      </c>
      <c r="J68" s="29">
        <v>0.08</v>
      </c>
      <c r="K68" s="29">
        <v>0.05</v>
      </c>
      <c r="L68" s="29">
        <v>0.09</v>
      </c>
      <c r="M68" s="29">
        <v>0.11</v>
      </c>
      <c r="N68" s="29">
        <v>0.13</v>
      </c>
      <c r="O68" s="29">
        <v>0.06</v>
      </c>
      <c r="P68" s="29">
        <v>0.06</v>
      </c>
      <c r="Q68" s="29">
        <v>7.0000000000000007E-2</v>
      </c>
      <c r="R68" s="29">
        <v>7.0000000000000007E-2</v>
      </c>
      <c r="S68" s="29">
        <v>0.02</v>
      </c>
      <c r="T68" s="29">
        <v>0.03</v>
      </c>
      <c r="U68" s="29">
        <v>0.04</v>
      </c>
      <c r="V68" s="29">
        <v>0.08</v>
      </c>
      <c r="W68" s="29">
        <v>0.04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0.02</v>
      </c>
      <c r="D69" s="15">
        <v>0.03</v>
      </c>
      <c r="E69" s="15">
        <v>0.01</v>
      </c>
      <c r="F69" s="15">
        <v>0.03</v>
      </c>
      <c r="G69" s="15">
        <v>0.04</v>
      </c>
      <c r="H69" s="15">
        <v>0.05</v>
      </c>
      <c r="I69" s="15">
        <v>0.05</v>
      </c>
      <c r="J69" s="15">
        <v>7.0000000000000007E-2</v>
      </c>
      <c r="K69" s="15">
        <v>0.05</v>
      </c>
      <c r="L69" s="15">
        <v>7.0000000000000007E-2</v>
      </c>
      <c r="M69" s="15">
        <v>7.0000000000000007E-2</v>
      </c>
      <c r="N69" s="15">
        <v>0.09</v>
      </c>
      <c r="O69" s="15">
        <v>0.06</v>
      </c>
      <c r="P69" s="15">
        <v>0.06</v>
      </c>
      <c r="Q69" s="15">
        <v>0.06</v>
      </c>
      <c r="R69" s="15">
        <v>0.05</v>
      </c>
      <c r="S69" s="15">
        <v>0.02</v>
      </c>
      <c r="T69" s="15">
        <v>0.03</v>
      </c>
      <c r="U69" s="15">
        <v>0.04</v>
      </c>
      <c r="V69" s="15">
        <v>0.05</v>
      </c>
      <c r="W69" s="15">
        <v>0.03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N49" zoomScaleNormal="100" workbookViewId="0">
      <selection activeCell="B68" sqref="B68:AE68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7629890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0.04</v>
      </c>
      <c r="C4" s="9">
        <f t="shared" si="0"/>
        <v>305195.60000000003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305195.60000000003</v>
      </c>
      <c r="R4" s="7" t="s">
        <v>154</v>
      </c>
    </row>
    <row r="5" spans="1:22" ht="15.75" thickBot="1" x14ac:dyDescent="0.3">
      <c r="A5">
        <v>2</v>
      </c>
      <c r="B5" s="27">
        <v>0.1</v>
      </c>
      <c r="C5" s="9">
        <f t="shared" si="0"/>
        <v>762989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762989</v>
      </c>
      <c r="R5" s="7" t="s">
        <v>155</v>
      </c>
    </row>
    <row r="6" spans="1:22" ht="15.75" thickBot="1" x14ac:dyDescent="0.3">
      <c r="A6">
        <v>3</v>
      </c>
      <c r="B6" s="27">
        <v>0.22</v>
      </c>
      <c r="C6" s="9">
        <f t="shared" si="0"/>
        <v>1678575.8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1678575.8</v>
      </c>
    </row>
    <row r="7" spans="1:22" ht="15.75" thickBot="1" x14ac:dyDescent="0.3">
      <c r="A7">
        <v>4</v>
      </c>
      <c r="B7" s="27">
        <v>0.01</v>
      </c>
      <c r="C7" s="9">
        <f t="shared" si="0"/>
        <v>76298.900000000009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76298.900000000009</v>
      </c>
    </row>
    <row r="8" spans="1:22" ht="15.75" thickBot="1" x14ac:dyDescent="0.3">
      <c r="A8">
        <v>5</v>
      </c>
      <c r="B8" s="27">
        <v>0.16</v>
      </c>
      <c r="C8" s="9">
        <f t="shared" si="0"/>
        <v>1220782.4000000001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1220782.4000000001</v>
      </c>
    </row>
    <row r="9" spans="1:22" ht="15.75" thickBot="1" x14ac:dyDescent="0.3">
      <c r="A9">
        <v>6</v>
      </c>
      <c r="B9" s="27">
        <v>0.15</v>
      </c>
      <c r="C9" s="9">
        <f t="shared" si="0"/>
        <v>1144483.5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1144483.5</v>
      </c>
    </row>
    <row r="10" spans="1:22" ht="15.75" thickBot="1" x14ac:dyDescent="0.3">
      <c r="A10">
        <v>7</v>
      </c>
      <c r="B10" s="27">
        <v>0.04</v>
      </c>
      <c r="C10" s="9">
        <f t="shared" si="0"/>
        <v>305195.60000000003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305195.60000000003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0.09</v>
      </c>
      <c r="C12" s="9">
        <f t="shared" si="0"/>
        <v>686690.1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686690.1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0.01</v>
      </c>
      <c r="C15" s="9">
        <f t="shared" si="0"/>
        <v>76298.900000000009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76298.900000000009</v>
      </c>
    </row>
    <row r="16" spans="1:22" ht="15.75" thickBot="1" x14ac:dyDescent="0.3">
      <c r="A16" s="1">
        <v>13</v>
      </c>
      <c r="B16" s="27">
        <v>0.02</v>
      </c>
      <c r="C16" s="9">
        <f t="shared" si="0"/>
        <v>152597.80000000002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152597.80000000002</v>
      </c>
    </row>
    <row r="17" spans="1:21" ht="15.75" thickBot="1" x14ac:dyDescent="0.3">
      <c r="A17">
        <v>14</v>
      </c>
      <c r="B17" s="27">
        <v>0.12</v>
      </c>
      <c r="C17" s="9">
        <f t="shared" si="0"/>
        <v>915586.79999999993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915586.79999999993</v>
      </c>
    </row>
    <row r="18" spans="1:21" ht="15.75" thickBot="1" x14ac:dyDescent="0.3">
      <c r="A18">
        <v>15</v>
      </c>
      <c r="B18" s="27">
        <v>0.03</v>
      </c>
      <c r="C18" s="9">
        <f t="shared" si="0"/>
        <v>228896.69999999998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228896.69999999998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0.01</v>
      </c>
      <c r="C23" s="9">
        <f t="shared" si="0"/>
        <v>76298.900000000009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76298.900000000009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305196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305196, _, _, _, _,</v>
      </c>
      <c r="J35" t="str">
        <f t="shared" ref="J35:J62" si="5">"  "&amp;ROUND(C35*0.637628,0)&amp;", "&amp;D35&amp;", "&amp;E35&amp;", "&amp;F35&amp;", "&amp;G35&amp;","</f>
        <v xml:space="preserve">  194602, _, _, _, _,</v>
      </c>
      <c r="K35" t="str">
        <f t="shared" ref="K35:K62" si="6">"  "&amp;ROUND(C35*0.637628^2,0)&amp;", "&amp;D35&amp;", "&amp;E35&amp;", "&amp;F35&amp;", "&amp;G35&amp;","</f>
        <v xml:space="preserve">  124083, _, _, _, _,</v>
      </c>
      <c r="L35" t="str">
        <f t="shared" ref="L35:L62" si="7">"  "&amp;ROUND(C35*0.637628^3,0)&amp;", "&amp;D35&amp;", "&amp;E35&amp;", "&amp;F35&amp;", "&amp;G35&amp;","</f>
        <v xml:space="preserve">  79119, _, _, _, _,</v>
      </c>
      <c r="M35" t="str">
        <f t="shared" ref="M35:M62" si="8">"  "&amp;ROUND(C35*0.637628^4,0)&amp;", "&amp;D35&amp;", "&amp;E35&amp;", "&amp;F35&amp;", "&amp;G35&amp;","</f>
        <v xml:space="preserve">  50449, _, _, _, _,</v>
      </c>
      <c r="N35" t="str">
        <f t="shared" ref="N35:N62" si="9">"  "&amp;ROUND(C35*0.637628^5,0)&amp;", "&amp;D35&amp;", "&amp;E35&amp;", "&amp;F35&amp;", "&amp;G35&amp;","</f>
        <v xml:space="preserve">  32167, _, _, _, _,</v>
      </c>
      <c r="O35" t="str">
        <f t="shared" ref="O35:O62" si="10">"  "&amp;ROUND(C35*0.637628^6,0)&amp;", "&amp;D35&amp;", "&amp;E35&amp;", "&amp;F35&amp;", "&amp;G35&amp;","</f>
        <v xml:space="preserve">  20511, _, _, _, _,</v>
      </c>
      <c r="P35" t="str">
        <f t="shared" ref="P35:P62" si="11">"  "&amp;ROUND(C35*0.637628^7,0)&amp;", "&amp;D35&amp;", "&amp;E35&amp;", "&amp;F35&amp;", "&amp;G35&amp;","</f>
        <v xml:space="preserve">  13078, _, _, _, _,</v>
      </c>
      <c r="Q35" t="str">
        <f t="shared" ref="Q35:Q62" si="12">"  "&amp;ROUND(C35*0.637628^8,0)&amp;", "&amp;D35&amp;", "&amp;E35&amp;", "&amp;F35&amp;", "&amp;G35&amp;","</f>
        <v xml:space="preserve">  8339, _, _, _, _,</v>
      </c>
      <c r="R35" t="str">
        <f t="shared" ref="R35:R62" si="13">"  "&amp;ROUND(C35*0.637628^9,0)&amp;", "&amp;D35&amp;", "&amp;E35&amp;", "&amp;F35&amp;", "&amp;G35&amp;","</f>
        <v xml:space="preserve">  5317, _, _, _, _,</v>
      </c>
    </row>
    <row r="36" spans="1:18" x14ac:dyDescent="0.25">
      <c r="C36" s="15">
        <f t="shared" si="4"/>
        <v>762989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762989, _, _, _, _,</v>
      </c>
      <c r="J36" t="str">
        <f t="shared" si="5"/>
        <v xml:space="preserve">  486503, _, _, _, _,</v>
      </c>
      <c r="K36" t="str">
        <f t="shared" si="6"/>
        <v xml:space="preserve">  310208, _, _, _, _,</v>
      </c>
      <c r="L36" t="str">
        <f t="shared" si="7"/>
        <v xml:space="preserve">  197797, _, _, _, _,</v>
      </c>
      <c r="M36" t="str">
        <f t="shared" si="8"/>
        <v xml:space="preserve">  126121, _, _, _, _,</v>
      </c>
      <c r="N36" t="str">
        <f t="shared" si="9"/>
        <v xml:space="preserve">  80418, _, _, _, _,</v>
      </c>
      <c r="O36" t="str">
        <f t="shared" si="10"/>
        <v xml:space="preserve">  51277, _, _, _, _,</v>
      </c>
      <c r="P36" t="str">
        <f t="shared" si="11"/>
        <v xml:space="preserve">  32696, _, _, _, _,</v>
      </c>
      <c r="Q36" t="str">
        <f t="shared" si="12"/>
        <v xml:space="preserve">  20848, _, _, _, _,</v>
      </c>
      <c r="R36" t="str">
        <f t="shared" si="13"/>
        <v xml:space="preserve">  13293, _, _, _, _,</v>
      </c>
    </row>
    <row r="37" spans="1:18" x14ac:dyDescent="0.25">
      <c r="C37" s="15">
        <f t="shared" si="4"/>
        <v>1678576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1678576, _, _, _, _,</v>
      </c>
      <c r="J37" t="str">
        <f t="shared" si="5"/>
        <v xml:space="preserve">  1070307, _, _, _, _,</v>
      </c>
      <c r="K37" t="str">
        <f t="shared" si="6"/>
        <v xml:space="preserve">  682458, _, _, _, _,</v>
      </c>
      <c r="L37" t="str">
        <f t="shared" si="7"/>
        <v xml:space="preserve">  435154, _, _, _, _,</v>
      </c>
      <c r="M37" t="str">
        <f t="shared" si="8"/>
        <v xml:space="preserve">  277466, _, _, _, _,</v>
      </c>
      <c r="N37" t="str">
        <f t="shared" si="9"/>
        <v xml:space="preserve">  176920, _, _, _, _,</v>
      </c>
      <c r="O37" t="str">
        <f t="shared" si="10"/>
        <v xml:space="preserve">  112809, _, _, _, _,</v>
      </c>
      <c r="P37" t="str">
        <f t="shared" si="11"/>
        <v xml:space="preserve">  71930, _, _, _, _,</v>
      </c>
      <c r="Q37" t="str">
        <f t="shared" si="12"/>
        <v xml:space="preserve">  45865, _, _, _, _,</v>
      </c>
      <c r="R37" t="str">
        <f t="shared" si="13"/>
        <v xml:space="preserve">  29245, _, _, _, _,</v>
      </c>
    </row>
    <row r="38" spans="1:18" x14ac:dyDescent="0.25">
      <c r="C38" s="15">
        <f t="shared" si="4"/>
        <v>76299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76299, _, _, _, _,</v>
      </c>
      <c r="J38" t="str">
        <f t="shared" si="5"/>
        <v xml:space="preserve">  48650, _, _, _, _,</v>
      </c>
      <c r="K38" t="str">
        <f t="shared" si="6"/>
        <v xml:space="preserve">  31021, _, _, _, _,</v>
      </c>
      <c r="L38" t="str">
        <f t="shared" si="7"/>
        <v xml:space="preserve">  19780, _, _, _, _,</v>
      </c>
      <c r="M38" t="str">
        <f t="shared" si="8"/>
        <v xml:space="preserve">  12612, _, _, _, _,</v>
      </c>
      <c r="N38" t="str">
        <f t="shared" si="9"/>
        <v xml:space="preserve">  8042, _, _, _, _,</v>
      </c>
      <c r="O38" t="str">
        <f t="shared" si="10"/>
        <v xml:space="preserve">  5128, _, _, _, _,</v>
      </c>
      <c r="P38" t="str">
        <f t="shared" si="11"/>
        <v xml:space="preserve">  3270, _, _, _, _,</v>
      </c>
      <c r="Q38" t="str">
        <f t="shared" si="12"/>
        <v xml:space="preserve">  2085, _, _, _, _,</v>
      </c>
      <c r="R38" t="str">
        <f t="shared" si="13"/>
        <v xml:space="preserve">  1329, _, _, _, _,</v>
      </c>
    </row>
    <row r="39" spans="1:18" x14ac:dyDescent="0.25">
      <c r="C39" s="15">
        <f t="shared" si="4"/>
        <v>1220782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1220782, _, _, _, _,</v>
      </c>
      <c r="J39" t="str">
        <f t="shared" si="5"/>
        <v xml:space="preserve">  778405, _, _, _, _,</v>
      </c>
      <c r="K39" t="str">
        <f t="shared" si="6"/>
        <v xml:space="preserve">  496333, _, _, _, _,</v>
      </c>
      <c r="L39" t="str">
        <f t="shared" si="7"/>
        <v xml:space="preserve">  316476, _, _, _, _,</v>
      </c>
      <c r="M39" t="str">
        <f t="shared" si="8"/>
        <v xml:space="preserve">  201794, _, _, _, _,</v>
      </c>
      <c r="N39" t="str">
        <f t="shared" si="9"/>
        <v xml:space="preserve">  128669, _, _, _, _,</v>
      </c>
      <c r="O39" t="str">
        <f t="shared" si="10"/>
        <v xml:space="preserve">  82043, _, _, _, _,</v>
      </c>
      <c r="P39" t="str">
        <f t="shared" si="11"/>
        <v xml:space="preserve">  52313, _, _, _, _,</v>
      </c>
      <c r="Q39" t="str">
        <f t="shared" si="12"/>
        <v xml:space="preserve">  33356, _, _, _, _,</v>
      </c>
      <c r="R39" t="str">
        <f t="shared" si="13"/>
        <v xml:space="preserve">  21269, _, _, _, _,</v>
      </c>
    </row>
    <row r="40" spans="1:18" x14ac:dyDescent="0.25">
      <c r="C40" s="15">
        <f t="shared" si="4"/>
        <v>1144484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1144484, _, _, _, _,</v>
      </c>
      <c r="J40" t="str">
        <f t="shared" si="5"/>
        <v xml:space="preserve">  729755, _, _, _, _,</v>
      </c>
      <c r="K40" t="str">
        <f t="shared" si="6"/>
        <v xml:space="preserve">  465312, _, _, _, _,</v>
      </c>
      <c r="L40" t="str">
        <f t="shared" si="7"/>
        <v xml:space="preserve">  296696, _, _, _, _,</v>
      </c>
      <c r="M40" t="str">
        <f t="shared" si="8"/>
        <v xml:space="preserve">  189182, _, _, _, _,</v>
      </c>
      <c r="N40" t="str">
        <f t="shared" si="9"/>
        <v xml:space="preserve">  120628, _, _, _, _,</v>
      </c>
      <c r="O40" t="str">
        <f t="shared" si="10"/>
        <v xml:space="preserve">  76916, _, _, _, _,</v>
      </c>
      <c r="P40" t="str">
        <f t="shared" si="11"/>
        <v xml:space="preserve">  49043, _, _, _, _,</v>
      </c>
      <c r="Q40" t="str">
        <f t="shared" si="12"/>
        <v xml:space="preserve">  31272, _, _, _, _,</v>
      </c>
      <c r="R40" t="str">
        <f t="shared" si="13"/>
        <v xml:space="preserve">  19940, _, _, _, _,</v>
      </c>
    </row>
    <row r="41" spans="1:18" x14ac:dyDescent="0.25">
      <c r="C41" s="15">
        <f t="shared" si="4"/>
        <v>305196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305196, _, _, _, _,</v>
      </c>
      <c r="J41" t="str">
        <f t="shared" si="5"/>
        <v xml:space="preserve">  194602, _, _, _, _,</v>
      </c>
      <c r="K41" t="str">
        <f t="shared" si="6"/>
        <v xml:space="preserve">  124083, _, _, _, _,</v>
      </c>
      <c r="L41" t="str">
        <f t="shared" si="7"/>
        <v xml:space="preserve">  79119, _, _, _, _,</v>
      </c>
      <c r="M41" t="str">
        <f t="shared" si="8"/>
        <v xml:space="preserve">  50449, _, _, _, _,</v>
      </c>
      <c r="N41" t="str">
        <f t="shared" si="9"/>
        <v xml:space="preserve">  32167, _, _, _, _,</v>
      </c>
      <c r="O41" t="str">
        <f t="shared" si="10"/>
        <v xml:space="preserve">  20511, _, _, _, _,</v>
      </c>
      <c r="P41" t="str">
        <f t="shared" si="11"/>
        <v xml:space="preserve">  13078, _, _, _, _,</v>
      </c>
      <c r="Q41" t="str">
        <f t="shared" si="12"/>
        <v xml:space="preserve">  8339, _, _, _, _,</v>
      </c>
      <c r="R41" t="str">
        <f t="shared" si="13"/>
        <v xml:space="preserve">  5317, _, _, _, _,</v>
      </c>
    </row>
    <row r="42" spans="1:18" x14ac:dyDescent="0.25">
      <c r="C42" s="15">
        <f t="shared" si="4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4"/>
        <v>686690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686690, _, _, _, _,</v>
      </c>
      <c r="J43" t="str">
        <f t="shared" si="5"/>
        <v xml:space="preserve">  437853, _, _, _, _,</v>
      </c>
      <c r="K43" t="str">
        <f t="shared" si="6"/>
        <v xml:space="preserve">  279187, _, _, _, _,</v>
      </c>
      <c r="L43" t="str">
        <f t="shared" si="7"/>
        <v xml:space="preserve">  178018, _, _, _, _,</v>
      </c>
      <c r="M43" t="str">
        <f t="shared" si="8"/>
        <v xml:space="preserve">  113509, _, _, _, _,</v>
      </c>
      <c r="N43" t="str">
        <f t="shared" si="9"/>
        <v xml:space="preserve">  72377, _, _, _, _,</v>
      </c>
      <c r="O43" t="str">
        <f t="shared" si="10"/>
        <v xml:space="preserve">  46149, _, _, _, _,</v>
      </c>
      <c r="P43" t="str">
        <f t="shared" si="11"/>
        <v xml:space="preserve">  29426, _, _, _, _,</v>
      </c>
      <c r="Q43" t="str">
        <f t="shared" si="12"/>
        <v xml:space="preserve">  18763, _, _, _, _,</v>
      </c>
      <c r="R43" t="str">
        <f t="shared" si="13"/>
        <v xml:space="preserve">  11964,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76299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76299, _, _, _, _,</v>
      </c>
      <c r="J46" t="str">
        <f t="shared" si="5"/>
        <v xml:space="preserve">  48650, _, _, _, _,</v>
      </c>
      <c r="K46" t="str">
        <f t="shared" si="6"/>
        <v xml:space="preserve">  31021, _, _, _, _,</v>
      </c>
      <c r="L46" t="str">
        <f t="shared" si="7"/>
        <v xml:space="preserve">  19780, _, _, _, _,</v>
      </c>
      <c r="M46" t="str">
        <f t="shared" si="8"/>
        <v xml:space="preserve">  12612, _, _, _, _,</v>
      </c>
      <c r="N46" t="str">
        <f t="shared" si="9"/>
        <v xml:space="preserve">  8042, _, _, _, _,</v>
      </c>
      <c r="O46" t="str">
        <f t="shared" si="10"/>
        <v xml:space="preserve">  5128, _, _, _, _,</v>
      </c>
      <c r="P46" t="str">
        <f t="shared" si="11"/>
        <v xml:space="preserve">  3270, _, _, _, _,</v>
      </c>
      <c r="Q46" t="str">
        <f t="shared" si="12"/>
        <v xml:space="preserve">  2085, _, _, _, _,</v>
      </c>
      <c r="R46" t="str">
        <f t="shared" si="13"/>
        <v xml:space="preserve">  1329, _, _, _, _,</v>
      </c>
    </row>
    <row r="47" spans="1:18" x14ac:dyDescent="0.25">
      <c r="C47" s="15">
        <f t="shared" si="4"/>
        <v>152598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152598, _, _, _, _,</v>
      </c>
      <c r="J47" t="str">
        <f t="shared" si="5"/>
        <v xml:space="preserve">  97301, _, _, _, _,</v>
      </c>
      <c r="K47" t="str">
        <f t="shared" si="6"/>
        <v xml:space="preserve">  62042, _, _, _, _,</v>
      </c>
      <c r="L47" t="str">
        <f t="shared" si="7"/>
        <v xml:space="preserve">  39560, _, _, _, _,</v>
      </c>
      <c r="M47" t="str">
        <f t="shared" si="8"/>
        <v xml:space="preserve">  25224, _, _, _, _,</v>
      </c>
      <c r="N47" t="str">
        <f t="shared" si="9"/>
        <v xml:space="preserve">  16084, _, _, _, _,</v>
      </c>
      <c r="O47" t="str">
        <f t="shared" si="10"/>
        <v xml:space="preserve">  10255, _, _, _, _,</v>
      </c>
      <c r="P47" t="str">
        <f t="shared" si="11"/>
        <v xml:space="preserve">  6539, _, _, _, _,</v>
      </c>
      <c r="Q47" t="str">
        <f t="shared" si="12"/>
        <v xml:space="preserve">  4170, _, _, _, _,</v>
      </c>
      <c r="R47" t="str">
        <f t="shared" si="13"/>
        <v xml:space="preserve">  2659, _, _, _, _,</v>
      </c>
    </row>
    <row r="48" spans="1:18" x14ac:dyDescent="0.25">
      <c r="C48" s="15">
        <f t="shared" si="4"/>
        <v>915587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915587, _, _, _, _,</v>
      </c>
      <c r="J48" t="str">
        <f t="shared" si="5"/>
        <v xml:space="preserve">  583804, _, _, _, _,</v>
      </c>
      <c r="K48" t="str">
        <f t="shared" si="6"/>
        <v xml:space="preserve">  372250, _, _, _, _,</v>
      </c>
      <c r="L48" t="str">
        <f t="shared" si="7"/>
        <v xml:space="preserve">  237357, _, _, _, _,</v>
      </c>
      <c r="M48" t="str">
        <f t="shared" si="8"/>
        <v xml:space="preserve">  151345, _, _, _, _,</v>
      </c>
      <c r="N48" t="str">
        <f t="shared" si="9"/>
        <v xml:space="preserve">  96502, _, _, _, _,</v>
      </c>
      <c r="O48" t="str">
        <f t="shared" si="10"/>
        <v xml:space="preserve">  61532, _, _, _, _,</v>
      </c>
      <c r="P48" t="str">
        <f t="shared" si="11"/>
        <v xml:space="preserve">  39235, _, _, _, _,</v>
      </c>
      <c r="Q48" t="str">
        <f t="shared" si="12"/>
        <v xml:space="preserve">  25017, _, _, _, _,</v>
      </c>
      <c r="R48" t="str">
        <f t="shared" si="13"/>
        <v xml:space="preserve">  15952, _, _, _, _,</v>
      </c>
    </row>
    <row r="49" spans="3:18" x14ac:dyDescent="0.25">
      <c r="C49" s="15">
        <f t="shared" si="4"/>
        <v>228897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228897, _, _, _, _,</v>
      </c>
      <c r="J49" t="str">
        <f t="shared" si="5"/>
        <v xml:space="preserve">  145951, _, _, _, _,</v>
      </c>
      <c r="K49" t="str">
        <f t="shared" si="6"/>
        <v xml:space="preserve">  93063, _, _, _, _,</v>
      </c>
      <c r="L49" t="str">
        <f t="shared" si="7"/>
        <v xml:space="preserve">  59339, _, _, _, _,</v>
      </c>
      <c r="M49" t="str">
        <f t="shared" si="8"/>
        <v xml:space="preserve">  37836, _, _, _, _,</v>
      </c>
      <c r="N49" t="str">
        <f t="shared" si="9"/>
        <v xml:space="preserve">  24126, _, _, _, _,</v>
      </c>
      <c r="O49" t="str">
        <f t="shared" si="10"/>
        <v xml:space="preserve">  15383, _, _, _, _,</v>
      </c>
      <c r="P49" t="str">
        <f t="shared" si="11"/>
        <v xml:space="preserve">  9809, _, _, _, _,</v>
      </c>
      <c r="Q49" t="str">
        <f t="shared" si="12"/>
        <v xml:space="preserve">  6254, _, _, _, _,</v>
      </c>
      <c r="R49" t="str">
        <f t="shared" si="13"/>
        <v xml:space="preserve">  3988,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76299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76299, _, _, _, _,</v>
      </c>
      <c r="J54" t="str">
        <f t="shared" si="5"/>
        <v xml:space="preserve">  48650, _, _, _, _,</v>
      </c>
      <c r="K54" t="str">
        <f t="shared" si="6"/>
        <v xml:space="preserve">  31021, _, _, _, _,</v>
      </c>
      <c r="L54" t="str">
        <f t="shared" si="7"/>
        <v xml:space="preserve">  19780, _, _, _, _,</v>
      </c>
      <c r="M54" t="str">
        <f t="shared" si="8"/>
        <v xml:space="preserve">  12612, _, _, _, _,</v>
      </c>
      <c r="N54" t="str">
        <f t="shared" si="9"/>
        <v xml:space="preserve">  8042, _, _, _, _,</v>
      </c>
      <c r="O54" t="str">
        <f t="shared" si="10"/>
        <v xml:space="preserve">  5128, _, _, _, _,</v>
      </c>
      <c r="P54" t="str">
        <f t="shared" si="11"/>
        <v xml:space="preserve">  3270, _, _, _, _,</v>
      </c>
      <c r="Q54" t="str">
        <f t="shared" si="12"/>
        <v xml:space="preserve">  2085, _, _, _, _,</v>
      </c>
      <c r="R54" t="str">
        <f t="shared" si="13"/>
        <v xml:space="preserve">  1329,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0.04</v>
      </c>
      <c r="D66" s="27">
        <v>0.1</v>
      </c>
      <c r="E66" s="27">
        <v>0.22</v>
      </c>
      <c r="F66" s="27">
        <v>0.01</v>
      </c>
      <c r="G66" s="27">
        <v>0.16</v>
      </c>
      <c r="H66" s="27">
        <v>0.15</v>
      </c>
      <c r="I66" s="27">
        <v>0.04</v>
      </c>
      <c r="J66" s="27">
        <v>0</v>
      </c>
      <c r="K66" s="27">
        <v>0.09</v>
      </c>
      <c r="L66" s="27">
        <v>0</v>
      </c>
      <c r="M66" s="27">
        <v>0</v>
      </c>
      <c r="N66" s="27">
        <v>0.01</v>
      </c>
      <c r="O66" s="27">
        <v>0.02</v>
      </c>
      <c r="P66" s="27">
        <v>0.12</v>
      </c>
      <c r="Q66" s="27">
        <v>0.03</v>
      </c>
      <c r="R66" s="27">
        <v>0</v>
      </c>
      <c r="S66" s="27">
        <v>0</v>
      </c>
      <c r="T66" s="27">
        <v>0</v>
      </c>
      <c r="U66" s="27">
        <v>0</v>
      </c>
      <c r="V66" s="27">
        <v>0.01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0.02</v>
      </c>
      <c r="D67" s="15">
        <v>0.04</v>
      </c>
      <c r="E67" s="15">
        <v>0.08</v>
      </c>
      <c r="F67" s="15">
        <v>0.01</v>
      </c>
      <c r="G67" s="15">
        <v>0.08</v>
      </c>
      <c r="H67" s="15">
        <v>0.1</v>
      </c>
      <c r="I67" s="15">
        <v>0.05</v>
      </c>
      <c r="J67" s="15">
        <v>0.04</v>
      </c>
      <c r="K67" s="15">
        <v>0.08</v>
      </c>
      <c r="L67" s="15">
        <v>0.02</v>
      </c>
      <c r="M67" s="15">
        <v>0.03</v>
      </c>
      <c r="N67" s="15">
        <v>0.06</v>
      </c>
      <c r="O67" s="15">
        <v>0.08</v>
      </c>
      <c r="P67" s="15">
        <v>0.1</v>
      </c>
      <c r="Q67" s="15">
        <v>0.08</v>
      </c>
      <c r="R67" s="15">
        <v>0.02</v>
      </c>
      <c r="S67" s="15">
        <v>0.01</v>
      </c>
      <c r="T67" s="15">
        <v>0.01</v>
      </c>
      <c r="U67" s="15">
        <v>0.02</v>
      </c>
      <c r="V67" s="15">
        <v>0.03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0.02</v>
      </c>
      <c r="G68" s="29">
        <v>0.03</v>
      </c>
      <c r="H68" s="29">
        <v>0.06</v>
      </c>
      <c r="I68" s="29">
        <v>0.05</v>
      </c>
      <c r="J68" s="29">
        <v>0.06</v>
      </c>
      <c r="K68" s="29">
        <v>0.06</v>
      </c>
      <c r="L68" s="29">
        <v>0.04</v>
      </c>
      <c r="M68" s="29">
        <v>0.05</v>
      </c>
      <c r="N68" s="29">
        <v>0.1</v>
      </c>
      <c r="O68" s="29">
        <v>0.13</v>
      </c>
      <c r="P68" s="29">
        <v>0.08</v>
      </c>
      <c r="Q68" s="29">
        <v>0.11</v>
      </c>
      <c r="R68" s="29">
        <v>0.04</v>
      </c>
      <c r="S68" s="29">
        <v>0.01</v>
      </c>
      <c r="T68" s="29">
        <v>0.01</v>
      </c>
      <c r="U68" s="29">
        <v>0.04</v>
      </c>
      <c r="V68" s="29">
        <v>0.04</v>
      </c>
      <c r="W68" s="29">
        <v>0.05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0.02</v>
      </c>
      <c r="D69" s="15">
        <v>0.04</v>
      </c>
      <c r="E69" s="15">
        <v>0.08</v>
      </c>
      <c r="F69" s="15">
        <v>0.01</v>
      </c>
      <c r="G69" s="15">
        <v>0.08</v>
      </c>
      <c r="H69" s="15">
        <v>0.1</v>
      </c>
      <c r="I69" s="15">
        <v>0.05</v>
      </c>
      <c r="J69" s="15">
        <v>0.04</v>
      </c>
      <c r="K69" s="15">
        <v>0.08</v>
      </c>
      <c r="L69" s="15">
        <v>0.02</v>
      </c>
      <c r="M69" s="15">
        <v>0.03</v>
      </c>
      <c r="N69" s="15">
        <v>0.06</v>
      </c>
      <c r="O69" s="15">
        <v>0.08</v>
      </c>
      <c r="P69" s="15">
        <v>0.1</v>
      </c>
      <c r="Q69" s="15">
        <v>0.08</v>
      </c>
      <c r="R69" s="15">
        <v>0.02</v>
      </c>
      <c r="S69" s="15">
        <v>0.01</v>
      </c>
      <c r="T69" s="15">
        <v>0.01</v>
      </c>
      <c r="U69" s="15">
        <v>0.02</v>
      </c>
      <c r="V69" s="15">
        <v>0.03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DOG</vt:lpstr>
      <vt:lpstr>HAD</vt:lpstr>
      <vt:lpstr>SHK</vt:lpstr>
      <vt:lpstr>COD</vt:lpstr>
      <vt:lpstr>GOO</vt:lpstr>
      <vt:lpstr>BLF</vt:lpstr>
      <vt:lpstr>WHK</vt:lpstr>
      <vt:lpstr>HER</vt:lpstr>
      <vt:lpstr>MAK</vt:lpstr>
      <vt:lpstr>SK</vt:lpstr>
      <vt:lpstr>LSK</vt:lpstr>
      <vt:lpstr>WSK</vt:lpstr>
      <vt:lpstr>BUT</vt:lpstr>
      <vt:lpstr>ANC</vt:lpstr>
      <vt:lpstr>SMO</vt:lpstr>
      <vt:lpstr>YTF</vt:lpstr>
      <vt:lpstr>PLA</vt:lpstr>
      <vt:lpstr>HAL</vt:lpstr>
      <vt:lpstr>WTF</vt:lpstr>
      <vt:lpstr>WIF</vt:lpstr>
      <vt:lpstr>SUF</vt:lpstr>
      <vt:lpstr>WPF</vt:lpstr>
      <vt:lpstr>FOU</vt:lpstr>
      <vt:lpstr>OHK</vt:lpstr>
      <vt:lpstr>WOL</vt:lpstr>
      <vt:lpstr>OPT</vt:lpstr>
      <vt:lpstr>TAU</vt:lpstr>
      <vt:lpstr>DRM</vt:lpstr>
      <vt:lpstr>SCU</vt:lpstr>
      <vt:lpstr>TYL</vt:lpstr>
      <vt:lpstr>BSB</vt:lpstr>
      <vt:lpstr>RHK</vt:lpstr>
      <vt:lpstr>POL</vt:lpstr>
      <vt:lpstr>RED2</vt:lpstr>
      <vt:lpstr>RED</vt:lpstr>
      <vt:lpstr>scale</vt:lpstr>
      <vt:lpstr>20180619b</vt:lpstr>
      <vt:lpstr>20180711a</vt:lpstr>
      <vt:lpstr>20180712a</vt:lpstr>
      <vt:lpstr>20180719a</vt:lpstr>
      <vt:lpstr>20180809a</vt:lpstr>
      <vt:lpstr>20180814dtb_scale</vt:lpstr>
      <vt:lpstr>20180826a</vt:lpstr>
      <vt:lpstr>20181001a</vt:lpstr>
      <vt:lpstr>20190613dta</vt:lpstr>
      <vt:lpstr>2D calc</vt:lpstr>
      <vt:lpstr>NSH</vt:lpstr>
      <vt:lpstr>OSH</vt:lpstr>
      <vt:lpstr>LSQ</vt:lpstr>
      <vt:lpstr>ISQ</vt:lpstr>
      <vt:lpstr>desiredBiomass</vt:lpstr>
      <vt:lpstr>20181016dta_unscld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6</cp:revision>
  <dcterms:created xsi:type="dcterms:W3CDTF">2018-08-13T20:58:57Z</dcterms:created>
  <dcterms:modified xsi:type="dcterms:W3CDTF">2019-06-14T20:47:04Z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