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19065" yWindow="30" windowWidth="18945" windowHeight="121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49" i="1" l="1"/>
  <c r="T49" i="1"/>
  <c r="U49" i="1"/>
  <c r="O45" i="1"/>
  <c r="R45" i="1"/>
  <c r="T45" i="1"/>
  <c r="U45" i="1"/>
  <c r="O46" i="1"/>
  <c r="R46" i="1"/>
  <c r="T46" i="1"/>
  <c r="U46" i="1"/>
  <c r="O47" i="1"/>
  <c r="R47" i="1"/>
  <c r="T47" i="1"/>
  <c r="U47" i="1"/>
  <c r="O48" i="1"/>
  <c r="R48" i="1"/>
  <c r="T48" i="1"/>
  <c r="U48" i="1"/>
  <c r="O49" i="1"/>
  <c r="O50" i="1"/>
  <c r="R50" i="1"/>
  <c r="T50" i="1"/>
  <c r="U50" i="1"/>
  <c r="O51" i="1"/>
  <c r="R51" i="1"/>
  <c r="T51" i="1"/>
  <c r="U51" i="1"/>
  <c r="O52" i="1"/>
  <c r="R52" i="1"/>
  <c r="T52" i="1"/>
  <c r="U52" i="1"/>
  <c r="O44" i="1"/>
  <c r="R44" i="1"/>
  <c r="T44" i="1"/>
  <c r="U44" i="1"/>
  <c r="C12" i="1"/>
  <c r="F12" i="1"/>
  <c r="C13" i="1"/>
  <c r="E13" i="1" s="1"/>
  <c r="C14" i="1"/>
  <c r="F14" i="1" s="1"/>
  <c r="E14" i="1"/>
  <c r="C15" i="1"/>
  <c r="F15" i="1" s="1"/>
  <c r="C16" i="1"/>
  <c r="F16" i="1"/>
  <c r="C17" i="1"/>
  <c r="E17" i="1"/>
  <c r="C18" i="1"/>
  <c r="F18" i="1" s="1"/>
  <c r="E18" i="1"/>
  <c r="C19" i="1"/>
  <c r="E19" i="1" s="1"/>
  <c r="C20" i="1"/>
  <c r="E20" i="1" s="1"/>
  <c r="C21" i="1"/>
  <c r="F21" i="1"/>
  <c r="C22" i="1"/>
  <c r="E22" i="1" s="1"/>
  <c r="C23" i="1"/>
  <c r="F23" i="1"/>
  <c r="C24" i="1"/>
  <c r="E24" i="1" s="1"/>
  <c r="C25" i="1"/>
  <c r="F25" i="1"/>
  <c r="E25" i="1"/>
  <c r="C26" i="1"/>
  <c r="F26" i="1" s="1"/>
  <c r="C27" i="1"/>
  <c r="E27" i="1" s="1"/>
  <c r="C28" i="1"/>
  <c r="F28" i="1" s="1"/>
  <c r="C29" i="1"/>
  <c r="F29" i="1" s="1"/>
  <c r="C30" i="1"/>
  <c r="F30" i="1" s="1"/>
  <c r="E30" i="1"/>
  <c r="C31" i="1"/>
  <c r="F31" i="1"/>
  <c r="C32" i="1"/>
  <c r="F32" i="1" s="1"/>
  <c r="H32" i="1" s="1"/>
  <c r="C33" i="1"/>
  <c r="F33" i="1" s="1"/>
  <c r="C34" i="1"/>
  <c r="F34" i="1" s="1"/>
  <c r="C35" i="1"/>
  <c r="F35" i="1" s="1"/>
  <c r="C36" i="1"/>
  <c r="F36" i="1" s="1"/>
  <c r="E36" i="1"/>
  <c r="C37" i="1"/>
  <c r="F37" i="1" s="1"/>
  <c r="C38" i="1"/>
  <c r="E38" i="1" s="1"/>
  <c r="F38" i="1"/>
  <c r="C39" i="1"/>
  <c r="E39" i="1" s="1"/>
  <c r="C40" i="1"/>
  <c r="E40" i="1" s="1"/>
  <c r="F40" i="1"/>
  <c r="C41" i="1"/>
  <c r="F41" i="1"/>
  <c r="C42" i="1"/>
  <c r="F42" i="1" s="1"/>
  <c r="C43" i="1"/>
  <c r="E43" i="1" s="1"/>
  <c r="C44" i="1"/>
  <c r="F44" i="1"/>
  <c r="C45" i="1"/>
  <c r="F45" i="1"/>
  <c r="C46" i="1"/>
  <c r="E46" i="1" s="1"/>
  <c r="F46" i="1"/>
  <c r="C47" i="1"/>
  <c r="F47" i="1" s="1"/>
  <c r="C48" i="1"/>
  <c r="F48" i="1" s="1"/>
  <c r="E48" i="1"/>
  <c r="C49" i="1"/>
  <c r="E49" i="1" s="1"/>
  <c r="C50" i="1"/>
  <c r="E50" i="1" s="1"/>
  <c r="F50" i="1"/>
  <c r="C51" i="1"/>
  <c r="E51" i="1" s="1"/>
  <c r="C52" i="1"/>
  <c r="C53" i="1"/>
  <c r="E53" i="1" s="1"/>
  <c r="C54" i="1"/>
  <c r="F54" i="1" s="1"/>
  <c r="E54" i="1"/>
  <c r="C55" i="1"/>
  <c r="E55" i="1" s="1"/>
  <c r="C56" i="1"/>
  <c r="F56" i="1" s="1"/>
  <c r="E56" i="1"/>
  <c r="C57" i="1"/>
  <c r="E57" i="1"/>
  <c r="C58" i="1"/>
  <c r="F58" i="1" s="1"/>
  <c r="E58" i="1"/>
  <c r="C59" i="1"/>
  <c r="F59" i="1" s="1"/>
  <c r="C60" i="1"/>
  <c r="F60" i="1"/>
  <c r="C61" i="1"/>
  <c r="E61" i="1" s="1"/>
  <c r="C11" i="1"/>
  <c r="E11" i="1" s="1"/>
  <c r="F11" i="1"/>
  <c r="E4" i="1"/>
  <c r="D6" i="1"/>
  <c r="D7" i="1"/>
  <c r="F20" i="1"/>
  <c r="F52" i="1"/>
  <c r="F5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H52" i="1" s="1"/>
  <c r="G53" i="1"/>
  <c r="G54" i="1"/>
  <c r="G55" i="1"/>
  <c r="G56" i="1"/>
  <c r="G57" i="1"/>
  <c r="G58" i="1"/>
  <c r="G59" i="1"/>
  <c r="G60" i="1"/>
  <c r="G61" i="1"/>
  <c r="G11" i="1"/>
  <c r="E52" i="1"/>
  <c r="E23" i="1"/>
  <c r="E31" i="1"/>
  <c r="E16" i="1"/>
  <c r="F27" i="1"/>
  <c r="H27" i="1" s="1"/>
  <c r="F57" i="1"/>
  <c r="F49" i="1"/>
  <c r="F17" i="1"/>
  <c r="F24" i="1"/>
  <c r="E21" i="1"/>
  <c r="E60" i="1"/>
  <c r="E45" i="1"/>
  <c r="E41" i="1"/>
  <c r="E37" i="1"/>
  <c r="E44" i="1"/>
  <c r="E12" i="1"/>
  <c r="F13" i="1" l="1"/>
  <c r="E34" i="1"/>
  <c r="H58" i="1"/>
  <c r="F61" i="1"/>
  <c r="H61" i="1" s="1"/>
  <c r="F39" i="1"/>
  <c r="F22" i="1"/>
  <c r="E28" i="1"/>
  <c r="H49" i="1"/>
  <c r="H17" i="1"/>
  <c r="E42" i="1"/>
  <c r="E35" i="1"/>
  <c r="E29" i="1"/>
  <c r="E32" i="1"/>
  <c r="H28" i="1"/>
  <c r="H18" i="1"/>
  <c r="H42" i="1"/>
  <c r="H35" i="1"/>
  <c r="H23" i="1"/>
  <c r="H50" i="1"/>
  <c r="H34" i="1"/>
  <c r="H59" i="1"/>
  <c r="H13" i="1"/>
  <c r="H44" i="1"/>
  <c r="H24" i="1"/>
  <c r="H36" i="1"/>
  <c r="H20" i="1"/>
  <c r="E59" i="1"/>
  <c r="F51" i="1"/>
  <c r="H51" i="1" s="1"/>
  <c r="H33" i="1"/>
  <c r="H25" i="1"/>
  <c r="E47" i="1"/>
  <c r="H56" i="1"/>
  <c r="H48" i="1"/>
  <c r="H40" i="1"/>
  <c r="H16" i="1"/>
  <c r="F55" i="1"/>
  <c r="E15" i="1"/>
  <c r="H47" i="1"/>
  <c r="F19" i="1"/>
  <c r="H19" i="1" s="1"/>
  <c r="H46" i="1"/>
  <c r="E33" i="1"/>
  <c r="E26" i="1"/>
  <c r="F43" i="1"/>
  <c r="H43" i="1" s="1"/>
  <c r="H55" i="1"/>
  <c r="H39" i="1"/>
  <c r="H15" i="1"/>
  <c r="H54" i="1"/>
  <c r="H29" i="1"/>
  <c r="H22" i="1"/>
  <c r="H41" i="1"/>
  <c r="H57" i="1"/>
  <c r="H60" i="1"/>
  <c r="H12" i="1"/>
  <c r="H26" i="1"/>
  <c r="H31" i="1"/>
  <c r="H11" i="1"/>
  <c r="H38" i="1"/>
  <c r="H30" i="1"/>
  <c r="H14" i="1"/>
  <c r="H53" i="1"/>
  <c r="H45" i="1"/>
  <c r="H37" i="1"/>
  <c r="H21" i="1"/>
</calcChain>
</file>

<file path=xl/sharedStrings.xml><?xml version="1.0" encoding="utf-8"?>
<sst xmlns="http://schemas.openxmlformats.org/spreadsheetml/2006/main" count="30" uniqueCount="28">
  <si>
    <t>Biomass prey</t>
  </si>
  <si>
    <t>Biomass pred</t>
  </si>
  <si>
    <t>E</t>
  </si>
  <si>
    <t>C</t>
  </si>
  <si>
    <t>g</t>
  </si>
  <si>
    <t>a</t>
  </si>
  <si>
    <t>Consumption</t>
  </si>
  <si>
    <t>Numerator</t>
  </si>
  <si>
    <t>Denom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</si>
  <si>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</si>
  <si>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</si>
  <si>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</si>
  <si>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</si>
  <si>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Asymp, i.e. g/e, i.e. mum/e</t>
  </si>
  <si>
    <t>The larger c/g, the more quickly it reaches its asymptote</t>
  </si>
  <si>
    <t>The higher a, the more quickly it reaches asymptote</t>
  </si>
  <si>
    <t>Beth: P = Bi * a* C * Bj / ( 1+ C/g [ E* Sum( Bj*a  )   ]   ), where g is MUM</t>
  </si>
  <si>
    <t>Murray and Parslow Report 44 1997:    Consumption rate = C P / ( 1+ CP/Gmax), where  Gmax = MUM/ E</t>
  </si>
  <si>
    <t>g/C is half sat point for Parslow; g/C/a/e is half sat point for Beth's functional repsonse.</t>
  </si>
  <si>
    <t>C_  =</t>
  </si>
  <si>
    <t>MUM  =</t>
  </si>
  <si>
    <t>Atlantis name</t>
  </si>
  <si>
    <t xml:space="preserve">g/c/a/e, or half saturation point. </t>
  </si>
  <si>
    <t>rn</t>
  </si>
  <si>
    <t>sn</t>
  </si>
  <si>
    <t>realized consumption</t>
  </si>
  <si>
    <t>max consumption</t>
  </si>
  <si>
    <t>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</si>
</sst>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3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Sheet1!$E$11:$E$61</c:f>
              <c:numCache>
                <c:formatCode>General</c:formatCode>
                <c:ptCount val="51"/>
                <c:pt idx="0">
                  <c:v>2288.3720930232557</c:v>
                </c:pt>
                <c:pt idx="1">
                  <c:v>2748.6033519553071</c:v>
                </c:pt>
                <c:pt idx="2">
                  <c:v>2779.6610169491523</c:v>
                </c:pt>
                <c:pt idx="3">
                  <c:v>2790.1701323251418</c:v>
                </c:pt>
                <c:pt idx="4">
                  <c:v>2795.4545454545455</c:v>
                </c:pt>
                <c:pt idx="5">
                  <c:v>2798.6348122866893</c:v>
                </c:pt>
                <c:pt idx="6">
                  <c:v>2800.7590132827327</c:v>
                </c:pt>
                <c:pt idx="7">
                  <c:v>2802.2782750203419</c:v>
                </c:pt>
                <c:pt idx="8">
                  <c:v>2803.4188034188032</c:v>
                </c:pt>
                <c:pt idx="9">
                  <c:v>2804.3065231158962</c:v>
                </c:pt>
                <c:pt idx="10">
                  <c:v>2805.0171037628279</c:v>
                </c:pt>
                <c:pt idx="11">
                  <c:v>2805.5987558320371</c:v>
                </c:pt>
                <c:pt idx="12">
                  <c:v>2806.083650190114</c:v>
                </c:pt>
                <c:pt idx="13">
                  <c:v>2806.4940763492759</c:v>
                </c:pt>
                <c:pt idx="14">
                  <c:v>2806.845965770171</c:v>
                </c:pt>
                <c:pt idx="15">
                  <c:v>2807.1510079878281</c:v>
                </c:pt>
                <c:pt idx="16">
                  <c:v>2807.4179743223967</c:v>
                </c:pt>
                <c:pt idx="17">
                  <c:v>2807.6535750251765</c:v>
                </c:pt>
                <c:pt idx="18">
                  <c:v>2807.8630310716549</c:v>
                </c:pt>
                <c:pt idx="19">
                  <c:v>2808.0504656052867</c:v>
                </c:pt>
                <c:pt idx="20">
                  <c:v>2808.2191780821918</c:v>
                </c:pt>
                <c:pt idx="21">
                  <c:v>2808.3718401739602</c:v>
                </c:pt>
                <c:pt idx="22">
                  <c:v>2808.5106382978724</c:v>
                </c:pt>
                <c:pt idx="23">
                  <c:v>2808.637379002234</c:v>
                </c:pt>
                <c:pt idx="24">
                  <c:v>2808.7535680304472</c:v>
                </c:pt>
                <c:pt idx="25">
                  <c:v>2808.8604704270383</c:v>
                </c:pt>
                <c:pt idx="26">
                  <c:v>2808.9591567852435</c:v>
                </c:pt>
                <c:pt idx="27">
                  <c:v>2809.050539226052</c:v>
                </c:pt>
                <c:pt idx="28">
                  <c:v>2809.1353996737357</c:v>
                </c:pt>
                <c:pt idx="29">
                  <c:v>2809.2144122858831</c:v>
                </c:pt>
                <c:pt idx="30">
                  <c:v>2809.2881614008375</c:v>
                </c:pt>
                <c:pt idx="31">
                  <c:v>2809.357156013999</c:v>
                </c:pt>
                <c:pt idx="32">
                  <c:v>2809.4218415417558</c:v>
                </c:pt>
                <c:pt idx="33">
                  <c:v>2809.4826094480013</c:v>
                </c:pt>
                <c:pt idx="34">
                  <c:v>2809.5398051729931</c:v>
                </c:pt>
                <c:pt idx="35">
                  <c:v>2809.5937347038671</c:v>
                </c:pt>
                <c:pt idx="36">
                  <c:v>2809.6446700507613</c:v>
                </c:pt>
                <c:pt idx="37">
                  <c:v>2809.6928538354682</c:v>
                </c:pt>
                <c:pt idx="38">
                  <c:v>2809.7385031559966</c:v>
                </c:pt>
                <c:pt idx="39">
                  <c:v>2809.7818128569338</c:v>
                </c:pt>
                <c:pt idx="40">
                  <c:v>2809.8229583095376</c:v>
                </c:pt>
                <c:pt idx="41">
                  <c:v>2809.862097785207</c:v>
                </c:pt>
                <c:pt idx="42">
                  <c:v>2809.8993744900736</c:v>
                </c:pt>
                <c:pt idx="43">
                  <c:v>2809.9349183158456</c:v>
                </c:pt>
                <c:pt idx="44">
                  <c:v>2809.968847352025</c:v>
                </c:pt>
                <c:pt idx="45">
                  <c:v>2810.0012691965985</c:v>
                </c:pt>
                <c:pt idx="46">
                  <c:v>2810.0322820958531</c:v>
                </c:pt>
                <c:pt idx="47">
                  <c:v>2810.0619759387532</c:v>
                </c:pt>
                <c:pt idx="48">
                  <c:v>2810.0904331270822</c:v>
                </c:pt>
                <c:pt idx="49">
                  <c:v>2810.1177293390838</c:v>
                </c:pt>
                <c:pt idx="50">
                  <c:v>2810.1439342015078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8-4A60-A13D-5C81C5E7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9504"/>
        <c:axId val="1"/>
      </c:scatterChart>
      <c:valAx>
        <c:axId val="2116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9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104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B1" workbookViewId="0">
      <selection activeCell="X21" sqref="X21"/>
    </sheetView>
  </sheetViews>
  <sheetFormatPr defaultRowHeight="12.75" x14ac:dyDescent="0.2"/>
  <cols>
    <col min="1" max="1" width="16.42578125" customWidth="1"/>
    <col min="3" max="3" width="31" customWidth="1"/>
    <col min="4" max="4" width="14.28515625" customWidth="1"/>
    <col min="5" max="5" width="18.140625" customWidth="1"/>
    <col min="6" max="6" width="14.7109375" customWidth="1"/>
    <col min="7" max="7" width="12.140625" customWidth="1"/>
  </cols>
  <sheetData>
    <row r="1" spans="1:16" x14ac:dyDescent="0.2">
      <c r="F1" s="1" t="s">
        <v>16</v>
      </c>
    </row>
    <row r="2" spans="1:16" x14ac:dyDescent="0.2">
      <c r="C2" s="2" t="s">
        <v>2</v>
      </c>
      <c r="D2" s="3">
        <v>0.7</v>
      </c>
      <c r="F2" s="1" t="s">
        <v>17</v>
      </c>
    </row>
    <row r="3" spans="1:16" x14ac:dyDescent="0.2">
      <c r="A3" s="7" t="s">
        <v>21</v>
      </c>
      <c r="B3" s="8" t="s">
        <v>19</v>
      </c>
      <c r="C3" s="2" t="s">
        <v>3</v>
      </c>
      <c r="D3" s="3">
        <v>5</v>
      </c>
      <c r="F3" s="6" t="s">
        <v>14</v>
      </c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7" t="s">
        <v>21</v>
      </c>
      <c r="B4" s="8" t="s">
        <v>20</v>
      </c>
      <c r="C4" s="2" t="s">
        <v>4</v>
      </c>
      <c r="D4" s="3">
        <v>0.8</v>
      </c>
      <c r="E4">
        <f>D4^0.33</f>
        <v>0.92900851732899647</v>
      </c>
      <c r="F4" s="6" t="s">
        <v>18</v>
      </c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C5" s="2" t="s">
        <v>5</v>
      </c>
      <c r="D5" s="3">
        <v>1</v>
      </c>
      <c r="F5" s="6" t="s">
        <v>15</v>
      </c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C6" s="4" t="s">
        <v>22</v>
      </c>
      <c r="D6" s="5">
        <f>D4/D3/D2/D5</f>
        <v>0.22857142857142859</v>
      </c>
      <c r="F6" s="6" t="s">
        <v>9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C7" s="4" t="s">
        <v>13</v>
      </c>
      <c r="D7" s="5">
        <f>D4/D2</f>
        <v>1.142857142857143</v>
      </c>
      <c r="F7" s="6" t="s">
        <v>10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">
      <c r="C8" s="4"/>
      <c r="D8" s="5"/>
      <c r="F8" s="6" t="s">
        <v>11</v>
      </c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">
      <c r="F9" s="6" t="s">
        <v>12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">
      <c r="C10" s="1" t="s">
        <v>1</v>
      </c>
      <c r="D10" s="1" t="s">
        <v>0</v>
      </c>
      <c r="E10" s="1" t="s">
        <v>6</v>
      </c>
      <c r="F10" s="1" t="s">
        <v>7</v>
      </c>
      <c r="G10" s="1" t="s">
        <v>8</v>
      </c>
    </row>
    <row r="11" spans="1:16" x14ac:dyDescent="0.2">
      <c r="B11">
        <v>2460</v>
      </c>
      <c r="C11">
        <f>$B$11</f>
        <v>2460</v>
      </c>
      <c r="D11">
        <v>1</v>
      </c>
      <c r="E11">
        <f t="shared" ref="E11:E21" si="0">(D11*C11*$D$5*$D$3)/(1+($D$3/$D$4)*$D$2*D11*$D$5)</f>
        <v>2288.3720930232557</v>
      </c>
      <c r="F11">
        <f t="shared" ref="F11:F61" si="1">(D11*C11*$D$5*$D$3)</f>
        <v>12300</v>
      </c>
      <c r="G11">
        <f>(1+($D$3/$D$4)*$D$2*D11*$D$5)</f>
        <v>5.375</v>
      </c>
      <c r="H11">
        <f>F11/G11</f>
        <v>2288.3720930232557</v>
      </c>
    </row>
    <row r="12" spans="1:16" x14ac:dyDescent="0.2">
      <c r="C12">
        <f t="shared" ref="C12:C61" si="2">$B$11</f>
        <v>2460</v>
      </c>
      <c r="D12">
        <v>10</v>
      </c>
      <c r="E12">
        <f t="shared" si="0"/>
        <v>2748.6033519553071</v>
      </c>
      <c r="F12">
        <f t="shared" si="1"/>
        <v>123000</v>
      </c>
      <c r="G12">
        <f t="shared" ref="G12:G61" si="3">(1+($D$3/$D$4)*$D$2*D12*$D$5)</f>
        <v>44.75</v>
      </c>
      <c r="H12">
        <f t="shared" ref="H12:H61" si="4">F12/G12</f>
        <v>2748.6033519553071</v>
      </c>
    </row>
    <row r="13" spans="1:16" x14ac:dyDescent="0.2">
      <c r="C13">
        <f t="shared" si="2"/>
        <v>2460</v>
      </c>
      <c r="D13">
        <v>20</v>
      </c>
      <c r="E13">
        <f t="shared" si="0"/>
        <v>2779.6610169491523</v>
      </c>
      <c r="F13">
        <f t="shared" si="1"/>
        <v>246000</v>
      </c>
      <c r="G13">
        <f t="shared" si="3"/>
        <v>88.5</v>
      </c>
      <c r="H13">
        <f t="shared" si="4"/>
        <v>2779.6610169491523</v>
      </c>
    </row>
    <row r="14" spans="1:16" x14ac:dyDescent="0.2">
      <c r="C14">
        <f t="shared" si="2"/>
        <v>2460</v>
      </c>
      <c r="D14">
        <v>30</v>
      </c>
      <c r="E14">
        <f t="shared" si="0"/>
        <v>2790.1701323251418</v>
      </c>
      <c r="F14">
        <f t="shared" si="1"/>
        <v>369000</v>
      </c>
      <c r="G14">
        <f t="shared" si="3"/>
        <v>132.25</v>
      </c>
      <c r="H14">
        <f t="shared" si="4"/>
        <v>2790.1701323251418</v>
      </c>
    </row>
    <row r="15" spans="1:16" x14ac:dyDescent="0.2">
      <c r="C15">
        <f t="shared" si="2"/>
        <v>2460</v>
      </c>
      <c r="D15">
        <v>40</v>
      </c>
      <c r="E15">
        <f t="shared" si="0"/>
        <v>2795.4545454545455</v>
      </c>
      <c r="F15">
        <f t="shared" si="1"/>
        <v>492000</v>
      </c>
      <c r="G15">
        <f t="shared" si="3"/>
        <v>176</v>
      </c>
      <c r="H15">
        <f t="shared" si="4"/>
        <v>2795.4545454545455</v>
      </c>
    </row>
    <row r="16" spans="1:16" x14ac:dyDescent="0.2">
      <c r="C16">
        <f t="shared" si="2"/>
        <v>2460</v>
      </c>
      <c r="D16">
        <v>50</v>
      </c>
      <c r="E16">
        <f t="shared" si="0"/>
        <v>2798.6348122866893</v>
      </c>
      <c r="F16">
        <f t="shared" si="1"/>
        <v>615000</v>
      </c>
      <c r="G16">
        <f t="shared" si="3"/>
        <v>219.75</v>
      </c>
      <c r="H16">
        <f t="shared" si="4"/>
        <v>2798.6348122866893</v>
      </c>
    </row>
    <row r="17" spans="3:8" x14ac:dyDescent="0.2">
      <c r="C17">
        <f t="shared" si="2"/>
        <v>2460</v>
      </c>
      <c r="D17">
        <v>60</v>
      </c>
      <c r="E17">
        <f t="shared" si="0"/>
        <v>2800.7590132827327</v>
      </c>
      <c r="F17">
        <f t="shared" si="1"/>
        <v>738000</v>
      </c>
      <c r="G17">
        <f t="shared" si="3"/>
        <v>263.5</v>
      </c>
      <c r="H17">
        <f t="shared" si="4"/>
        <v>2800.7590132827327</v>
      </c>
    </row>
    <row r="18" spans="3:8" x14ac:dyDescent="0.2">
      <c r="C18">
        <f t="shared" si="2"/>
        <v>2460</v>
      </c>
      <c r="D18">
        <v>70</v>
      </c>
      <c r="E18">
        <f t="shared" si="0"/>
        <v>2802.2782750203419</v>
      </c>
      <c r="F18">
        <f t="shared" si="1"/>
        <v>861000</v>
      </c>
      <c r="G18">
        <f t="shared" si="3"/>
        <v>307.25</v>
      </c>
      <c r="H18">
        <f t="shared" si="4"/>
        <v>2802.2782750203419</v>
      </c>
    </row>
    <row r="19" spans="3:8" x14ac:dyDescent="0.2">
      <c r="C19">
        <f t="shared" si="2"/>
        <v>2460</v>
      </c>
      <c r="D19">
        <v>80</v>
      </c>
      <c r="E19">
        <f t="shared" si="0"/>
        <v>2803.4188034188032</v>
      </c>
      <c r="F19">
        <f t="shared" si="1"/>
        <v>984000</v>
      </c>
      <c r="G19">
        <f t="shared" si="3"/>
        <v>351</v>
      </c>
      <c r="H19">
        <f t="shared" si="4"/>
        <v>2803.4188034188032</v>
      </c>
    </row>
    <row r="20" spans="3:8" x14ac:dyDescent="0.2">
      <c r="C20">
        <f t="shared" si="2"/>
        <v>2460</v>
      </c>
      <c r="D20">
        <v>90</v>
      </c>
      <c r="E20">
        <f t="shared" si="0"/>
        <v>2804.3065231158962</v>
      </c>
      <c r="F20">
        <f t="shared" si="1"/>
        <v>1107000</v>
      </c>
      <c r="G20">
        <f t="shared" si="3"/>
        <v>394.75</v>
      </c>
      <c r="H20">
        <f t="shared" si="4"/>
        <v>2804.3065231158962</v>
      </c>
    </row>
    <row r="21" spans="3:8" x14ac:dyDescent="0.2">
      <c r="C21">
        <f t="shared" si="2"/>
        <v>2460</v>
      </c>
      <c r="D21">
        <v>100</v>
      </c>
      <c r="E21">
        <f t="shared" si="0"/>
        <v>2805.0171037628279</v>
      </c>
      <c r="F21">
        <f t="shared" si="1"/>
        <v>1230000</v>
      </c>
      <c r="G21">
        <f t="shared" si="3"/>
        <v>438.5</v>
      </c>
      <c r="H21">
        <f t="shared" si="4"/>
        <v>2805.0171037628279</v>
      </c>
    </row>
    <row r="22" spans="3:8" x14ac:dyDescent="0.2">
      <c r="C22">
        <f t="shared" si="2"/>
        <v>2460</v>
      </c>
      <c r="D22">
        <v>110</v>
      </c>
      <c r="E22">
        <f t="shared" ref="E22:E61" si="5">(D22*C22*$D$5*$D$3)/(1+($D$3/$D$4)*$D$2*D22*$D$5)</f>
        <v>2805.5987558320371</v>
      </c>
      <c r="F22">
        <f t="shared" si="1"/>
        <v>1353000</v>
      </c>
      <c r="G22">
        <f t="shared" si="3"/>
        <v>482.25</v>
      </c>
      <c r="H22">
        <f t="shared" si="4"/>
        <v>2805.5987558320371</v>
      </c>
    </row>
    <row r="23" spans="3:8" x14ac:dyDescent="0.2">
      <c r="C23">
        <f t="shared" si="2"/>
        <v>2460</v>
      </c>
      <c r="D23">
        <v>120</v>
      </c>
      <c r="E23">
        <f t="shared" si="5"/>
        <v>2806.083650190114</v>
      </c>
      <c r="F23">
        <f t="shared" si="1"/>
        <v>1476000</v>
      </c>
      <c r="G23">
        <f t="shared" si="3"/>
        <v>526</v>
      </c>
      <c r="H23">
        <f t="shared" si="4"/>
        <v>2806.083650190114</v>
      </c>
    </row>
    <row r="24" spans="3:8" x14ac:dyDescent="0.2">
      <c r="C24">
        <f t="shared" si="2"/>
        <v>2460</v>
      </c>
      <c r="D24">
        <v>130</v>
      </c>
      <c r="E24">
        <f t="shared" si="5"/>
        <v>2806.4940763492759</v>
      </c>
      <c r="F24">
        <f t="shared" si="1"/>
        <v>1599000</v>
      </c>
      <c r="G24">
        <f t="shared" si="3"/>
        <v>569.75</v>
      </c>
      <c r="H24">
        <f t="shared" si="4"/>
        <v>2806.4940763492759</v>
      </c>
    </row>
    <row r="25" spans="3:8" x14ac:dyDescent="0.2">
      <c r="C25">
        <f t="shared" si="2"/>
        <v>2460</v>
      </c>
      <c r="D25">
        <v>140</v>
      </c>
      <c r="E25">
        <f t="shared" si="5"/>
        <v>2806.845965770171</v>
      </c>
      <c r="F25">
        <f t="shared" si="1"/>
        <v>1722000</v>
      </c>
      <c r="G25">
        <f t="shared" si="3"/>
        <v>613.5</v>
      </c>
      <c r="H25">
        <f t="shared" si="4"/>
        <v>2806.845965770171</v>
      </c>
    </row>
    <row r="26" spans="3:8" x14ac:dyDescent="0.2">
      <c r="C26">
        <f t="shared" si="2"/>
        <v>2460</v>
      </c>
      <c r="D26">
        <v>150</v>
      </c>
      <c r="E26">
        <f t="shared" si="5"/>
        <v>2807.1510079878281</v>
      </c>
      <c r="F26">
        <f t="shared" si="1"/>
        <v>1845000</v>
      </c>
      <c r="G26">
        <f t="shared" si="3"/>
        <v>657.25</v>
      </c>
      <c r="H26">
        <f t="shared" si="4"/>
        <v>2807.1510079878281</v>
      </c>
    </row>
    <row r="27" spans="3:8" x14ac:dyDescent="0.2">
      <c r="C27">
        <f t="shared" si="2"/>
        <v>2460</v>
      </c>
      <c r="D27">
        <v>160</v>
      </c>
      <c r="E27">
        <f t="shared" si="5"/>
        <v>2807.4179743223967</v>
      </c>
      <c r="F27">
        <f t="shared" si="1"/>
        <v>1968000</v>
      </c>
      <c r="G27">
        <f t="shared" si="3"/>
        <v>701</v>
      </c>
      <c r="H27">
        <f t="shared" si="4"/>
        <v>2807.4179743223967</v>
      </c>
    </row>
    <row r="28" spans="3:8" x14ac:dyDescent="0.2">
      <c r="C28">
        <f t="shared" si="2"/>
        <v>2460</v>
      </c>
      <c r="D28">
        <v>170</v>
      </c>
      <c r="E28">
        <f t="shared" si="5"/>
        <v>2807.6535750251765</v>
      </c>
      <c r="F28">
        <f t="shared" si="1"/>
        <v>2091000</v>
      </c>
      <c r="G28">
        <f t="shared" si="3"/>
        <v>744.75</v>
      </c>
      <c r="H28">
        <f t="shared" si="4"/>
        <v>2807.6535750251765</v>
      </c>
    </row>
    <row r="29" spans="3:8" x14ac:dyDescent="0.2">
      <c r="C29">
        <f t="shared" si="2"/>
        <v>2460</v>
      </c>
      <c r="D29">
        <v>180</v>
      </c>
      <c r="E29">
        <f t="shared" si="5"/>
        <v>2807.8630310716549</v>
      </c>
      <c r="F29">
        <f t="shared" si="1"/>
        <v>2214000</v>
      </c>
      <c r="G29">
        <f t="shared" si="3"/>
        <v>788.5</v>
      </c>
      <c r="H29">
        <f t="shared" si="4"/>
        <v>2807.8630310716549</v>
      </c>
    </row>
    <row r="30" spans="3:8" x14ac:dyDescent="0.2">
      <c r="C30">
        <f t="shared" si="2"/>
        <v>2460</v>
      </c>
      <c r="D30">
        <v>190</v>
      </c>
      <c r="E30">
        <f t="shared" si="5"/>
        <v>2808.0504656052867</v>
      </c>
      <c r="F30">
        <f t="shared" si="1"/>
        <v>2337000</v>
      </c>
      <c r="G30">
        <f t="shared" si="3"/>
        <v>832.25</v>
      </c>
      <c r="H30">
        <f t="shared" si="4"/>
        <v>2808.0504656052867</v>
      </c>
    </row>
    <row r="31" spans="3:8" x14ac:dyDescent="0.2">
      <c r="C31">
        <f t="shared" si="2"/>
        <v>2460</v>
      </c>
      <c r="D31">
        <v>200</v>
      </c>
      <c r="E31">
        <f t="shared" si="5"/>
        <v>2808.2191780821918</v>
      </c>
      <c r="F31">
        <f t="shared" si="1"/>
        <v>2460000</v>
      </c>
      <c r="G31">
        <f t="shared" si="3"/>
        <v>876</v>
      </c>
      <c r="H31">
        <f t="shared" si="4"/>
        <v>2808.2191780821918</v>
      </c>
    </row>
    <row r="32" spans="3:8" x14ac:dyDescent="0.2">
      <c r="C32">
        <f t="shared" si="2"/>
        <v>2460</v>
      </c>
      <c r="D32">
        <v>210</v>
      </c>
      <c r="E32">
        <f t="shared" si="5"/>
        <v>2808.3718401739602</v>
      </c>
      <c r="F32">
        <f t="shared" si="1"/>
        <v>2583000</v>
      </c>
      <c r="G32">
        <f t="shared" si="3"/>
        <v>919.75</v>
      </c>
      <c r="H32">
        <f t="shared" si="4"/>
        <v>2808.3718401739602</v>
      </c>
    </row>
    <row r="33" spans="3:21" x14ac:dyDescent="0.2">
      <c r="C33">
        <f t="shared" si="2"/>
        <v>2460</v>
      </c>
      <c r="D33">
        <v>220</v>
      </c>
      <c r="E33">
        <f t="shared" si="5"/>
        <v>2808.5106382978724</v>
      </c>
      <c r="F33">
        <f t="shared" si="1"/>
        <v>2706000</v>
      </c>
      <c r="G33">
        <f t="shared" si="3"/>
        <v>963.5</v>
      </c>
      <c r="H33">
        <f t="shared" si="4"/>
        <v>2808.5106382978724</v>
      </c>
    </row>
    <row r="34" spans="3:21" x14ac:dyDescent="0.2">
      <c r="C34">
        <f t="shared" si="2"/>
        <v>2460</v>
      </c>
      <c r="D34">
        <v>230</v>
      </c>
      <c r="E34">
        <f t="shared" si="5"/>
        <v>2808.637379002234</v>
      </c>
      <c r="F34">
        <f t="shared" si="1"/>
        <v>2829000</v>
      </c>
      <c r="G34">
        <f t="shared" si="3"/>
        <v>1007.25</v>
      </c>
      <c r="H34">
        <f t="shared" si="4"/>
        <v>2808.637379002234</v>
      </c>
    </row>
    <row r="35" spans="3:21" x14ac:dyDescent="0.2">
      <c r="C35">
        <f t="shared" si="2"/>
        <v>2460</v>
      </c>
      <c r="D35">
        <v>240</v>
      </c>
      <c r="E35">
        <f t="shared" si="5"/>
        <v>2808.7535680304472</v>
      </c>
      <c r="F35">
        <f t="shared" si="1"/>
        <v>2952000</v>
      </c>
      <c r="G35">
        <f t="shared" si="3"/>
        <v>1051</v>
      </c>
      <c r="H35">
        <f t="shared" si="4"/>
        <v>2808.7535680304472</v>
      </c>
    </row>
    <row r="36" spans="3:21" x14ac:dyDescent="0.2">
      <c r="C36">
        <f t="shared" si="2"/>
        <v>2460</v>
      </c>
      <c r="D36">
        <v>250</v>
      </c>
      <c r="E36">
        <f t="shared" si="5"/>
        <v>2808.8604704270383</v>
      </c>
      <c r="F36">
        <f t="shared" si="1"/>
        <v>3075000</v>
      </c>
      <c r="G36">
        <f t="shared" si="3"/>
        <v>1094.75</v>
      </c>
      <c r="H36">
        <f t="shared" si="4"/>
        <v>2808.8604704270383</v>
      </c>
    </row>
    <row r="37" spans="3:21" x14ac:dyDescent="0.2">
      <c r="C37">
        <f t="shared" si="2"/>
        <v>2460</v>
      </c>
      <c r="D37">
        <v>260</v>
      </c>
      <c r="E37">
        <f t="shared" si="5"/>
        <v>2808.9591567852435</v>
      </c>
      <c r="F37">
        <f t="shared" si="1"/>
        <v>3198000</v>
      </c>
      <c r="G37">
        <f t="shared" si="3"/>
        <v>1138.5</v>
      </c>
      <c r="H37">
        <f t="shared" si="4"/>
        <v>2808.9591567852435</v>
      </c>
    </row>
    <row r="38" spans="3:21" x14ac:dyDescent="0.2">
      <c r="C38">
        <f t="shared" si="2"/>
        <v>2460</v>
      </c>
      <c r="D38">
        <v>270</v>
      </c>
      <c r="E38">
        <f t="shared" si="5"/>
        <v>2809.050539226052</v>
      </c>
      <c r="F38">
        <f t="shared" si="1"/>
        <v>3321000</v>
      </c>
      <c r="G38">
        <f t="shared" si="3"/>
        <v>1182.25</v>
      </c>
      <c r="H38">
        <f t="shared" si="4"/>
        <v>2809.050539226052</v>
      </c>
    </row>
    <row r="39" spans="3:21" x14ac:dyDescent="0.2">
      <c r="C39">
        <f t="shared" si="2"/>
        <v>2460</v>
      </c>
      <c r="D39">
        <v>280</v>
      </c>
      <c r="E39">
        <f t="shared" si="5"/>
        <v>2809.1353996737357</v>
      </c>
      <c r="F39">
        <f t="shared" si="1"/>
        <v>3444000</v>
      </c>
      <c r="G39">
        <f t="shared" si="3"/>
        <v>1226</v>
      </c>
      <c r="H39">
        <f t="shared" si="4"/>
        <v>2809.1353996737357</v>
      </c>
    </row>
    <row r="40" spans="3:21" x14ac:dyDescent="0.2">
      <c r="C40">
        <f t="shared" si="2"/>
        <v>2460</v>
      </c>
      <c r="D40">
        <v>290</v>
      </c>
      <c r="E40">
        <f t="shared" si="5"/>
        <v>2809.2144122858831</v>
      </c>
      <c r="F40">
        <f t="shared" si="1"/>
        <v>3567000</v>
      </c>
      <c r="G40">
        <f t="shared" si="3"/>
        <v>1269.75</v>
      </c>
      <c r="H40">
        <f t="shared" si="4"/>
        <v>2809.2144122858831</v>
      </c>
    </row>
    <row r="41" spans="3:21" x14ac:dyDescent="0.2">
      <c r="C41">
        <f t="shared" si="2"/>
        <v>2460</v>
      </c>
      <c r="D41">
        <v>300</v>
      </c>
      <c r="E41">
        <f t="shared" si="5"/>
        <v>2809.2881614008375</v>
      </c>
      <c r="F41">
        <f t="shared" si="1"/>
        <v>3690000</v>
      </c>
      <c r="G41">
        <f t="shared" si="3"/>
        <v>1313.5</v>
      </c>
      <c r="H41">
        <f t="shared" si="4"/>
        <v>2809.2881614008375</v>
      </c>
    </row>
    <row r="42" spans="3:21" x14ac:dyDescent="0.2">
      <c r="C42">
        <f t="shared" si="2"/>
        <v>2460</v>
      </c>
      <c r="D42">
        <v>310</v>
      </c>
      <c r="E42">
        <f t="shared" si="5"/>
        <v>2809.357156013999</v>
      </c>
      <c r="F42">
        <f t="shared" si="1"/>
        <v>3813000</v>
      </c>
      <c r="G42">
        <f t="shared" si="3"/>
        <v>1357.25</v>
      </c>
      <c r="H42">
        <f t="shared" si="4"/>
        <v>2809.357156013999</v>
      </c>
      <c r="L42" t="s">
        <v>23</v>
      </c>
      <c r="M42" t="s">
        <v>24</v>
      </c>
      <c r="O42" t="s">
        <v>25</v>
      </c>
      <c r="R42" t="s">
        <v>26</v>
      </c>
      <c r="T42" t="s">
        <v>27</v>
      </c>
      <c r="U42" t="s">
        <v>3</v>
      </c>
    </row>
    <row r="43" spans="3:21" x14ac:dyDescent="0.2">
      <c r="C43">
        <f t="shared" si="2"/>
        <v>2460</v>
      </c>
      <c r="D43">
        <v>320</v>
      </c>
      <c r="E43">
        <f t="shared" si="5"/>
        <v>2809.4218415417558</v>
      </c>
      <c r="F43">
        <f t="shared" si="1"/>
        <v>3936000</v>
      </c>
      <c r="G43">
        <f t="shared" si="3"/>
        <v>1401</v>
      </c>
      <c r="H43">
        <f t="shared" si="4"/>
        <v>2809.4218415417558</v>
      </c>
    </row>
    <row r="44" spans="3:21" x14ac:dyDescent="0.2">
      <c r="C44">
        <f t="shared" si="2"/>
        <v>2460</v>
      </c>
      <c r="D44">
        <v>330</v>
      </c>
      <c r="E44">
        <f t="shared" si="5"/>
        <v>2809.4826094480013</v>
      </c>
      <c r="F44">
        <f t="shared" si="1"/>
        <v>4059000</v>
      </c>
      <c r="G44">
        <f t="shared" si="3"/>
        <v>1444.75</v>
      </c>
      <c r="H44">
        <f t="shared" si="4"/>
        <v>2809.4826094480013</v>
      </c>
      <c r="L44">
        <v>20</v>
      </c>
      <c r="M44">
        <v>30</v>
      </c>
      <c r="O44">
        <f>(0.3*SUM(L44:M44))^0.7</f>
        <v>6.6567750514751243</v>
      </c>
      <c r="R44">
        <f>3.3*O44</f>
        <v>21.967357669867908</v>
      </c>
      <c r="T44">
        <f>0.8*R44</f>
        <v>17.573886135894327</v>
      </c>
      <c r="U44">
        <f>0.1*T44</f>
        <v>1.7573886135894328</v>
      </c>
    </row>
    <row r="45" spans="3:21" x14ac:dyDescent="0.2">
      <c r="C45">
        <f t="shared" si="2"/>
        <v>2460</v>
      </c>
      <c r="D45">
        <v>340</v>
      </c>
      <c r="E45">
        <f t="shared" si="5"/>
        <v>2809.5398051729931</v>
      </c>
      <c r="F45">
        <f t="shared" si="1"/>
        <v>4182000</v>
      </c>
      <c r="G45">
        <f t="shared" si="3"/>
        <v>1488.5</v>
      </c>
      <c r="H45">
        <f t="shared" si="4"/>
        <v>2809.5398051729931</v>
      </c>
      <c r="L45">
        <v>2</v>
      </c>
      <c r="M45">
        <v>3</v>
      </c>
      <c r="O45">
        <f t="shared" ref="O45:O52" si="6">(0.3*SUM(L45:M45))^0.7</f>
        <v>1.3282012399433341</v>
      </c>
      <c r="R45">
        <f t="shared" ref="R45:R52" si="7">3.3*O45</f>
        <v>4.3830640918130017</v>
      </c>
      <c r="T45">
        <f t="shared" ref="T45:T52" si="8">0.8*R45</f>
        <v>3.5064512734504016</v>
      </c>
      <c r="U45">
        <f t="shared" ref="U45:U52" si="9">0.1*T45</f>
        <v>0.35064512734504016</v>
      </c>
    </row>
    <row r="46" spans="3:21" x14ac:dyDescent="0.2">
      <c r="C46">
        <f t="shared" si="2"/>
        <v>2460</v>
      </c>
      <c r="D46">
        <v>350</v>
      </c>
      <c r="E46">
        <f t="shared" si="5"/>
        <v>2809.5937347038671</v>
      </c>
      <c r="F46">
        <f t="shared" si="1"/>
        <v>4305000</v>
      </c>
      <c r="G46">
        <f t="shared" si="3"/>
        <v>1532.25</v>
      </c>
      <c r="H46">
        <f t="shared" si="4"/>
        <v>2809.5937347038671</v>
      </c>
      <c r="L46">
        <v>0.5</v>
      </c>
      <c r="M46">
        <v>0.3</v>
      </c>
      <c r="O46">
        <f t="shared" si="6"/>
        <v>0.36825433605559732</v>
      </c>
      <c r="R46">
        <f t="shared" si="7"/>
        <v>1.215239308983471</v>
      </c>
      <c r="T46">
        <f t="shared" si="8"/>
        <v>0.97219144718677686</v>
      </c>
      <c r="U46">
        <f t="shared" si="9"/>
        <v>9.7219144718677694E-2</v>
      </c>
    </row>
    <row r="47" spans="3:21" x14ac:dyDescent="0.2">
      <c r="C47">
        <f t="shared" si="2"/>
        <v>2460</v>
      </c>
      <c r="D47">
        <v>360</v>
      </c>
      <c r="E47">
        <f t="shared" si="5"/>
        <v>2809.6446700507613</v>
      </c>
      <c r="F47">
        <f t="shared" si="1"/>
        <v>4428000</v>
      </c>
      <c r="G47">
        <f t="shared" si="3"/>
        <v>1576</v>
      </c>
      <c r="H47">
        <f t="shared" si="4"/>
        <v>2809.6446700507613</v>
      </c>
      <c r="L47">
        <v>200</v>
      </c>
      <c r="M47">
        <v>100</v>
      </c>
      <c r="O47">
        <f t="shared" si="6"/>
        <v>23.332955706220968</v>
      </c>
      <c r="R47">
        <f t="shared" si="7"/>
        <v>76.998753830529196</v>
      </c>
      <c r="T47">
        <f t="shared" si="8"/>
        <v>61.599003064423357</v>
      </c>
      <c r="U47">
        <f t="shared" si="9"/>
        <v>6.1599003064423359</v>
      </c>
    </row>
    <row r="48" spans="3:21" x14ac:dyDescent="0.2">
      <c r="C48">
        <f t="shared" si="2"/>
        <v>2460</v>
      </c>
      <c r="D48">
        <v>370</v>
      </c>
      <c r="E48">
        <f t="shared" si="5"/>
        <v>2809.6928538354682</v>
      </c>
      <c r="F48">
        <f t="shared" si="1"/>
        <v>4551000</v>
      </c>
      <c r="G48">
        <f t="shared" si="3"/>
        <v>1619.75</v>
      </c>
      <c r="H48">
        <f t="shared" si="4"/>
        <v>2809.6928538354682</v>
      </c>
      <c r="L48">
        <v>200</v>
      </c>
      <c r="M48">
        <v>2</v>
      </c>
      <c r="O48">
        <f t="shared" si="6"/>
        <v>17.690122361816961</v>
      </c>
      <c r="R48">
        <f t="shared" si="7"/>
        <v>58.377403793995967</v>
      </c>
      <c r="T48">
        <f t="shared" si="8"/>
        <v>46.701923035196778</v>
      </c>
      <c r="U48">
        <f t="shared" si="9"/>
        <v>4.670192303519678</v>
      </c>
    </row>
    <row r="49" spans="3:21" x14ac:dyDescent="0.2">
      <c r="C49">
        <f t="shared" si="2"/>
        <v>2460</v>
      </c>
      <c r="D49">
        <v>380</v>
      </c>
      <c r="E49">
        <f t="shared" si="5"/>
        <v>2809.7385031559966</v>
      </c>
      <c r="F49">
        <f t="shared" si="1"/>
        <v>4674000</v>
      </c>
      <c r="G49">
        <f t="shared" si="3"/>
        <v>1663.5</v>
      </c>
      <c r="H49">
        <f t="shared" si="4"/>
        <v>2809.7385031559966</v>
      </c>
      <c r="O49">
        <f t="shared" si="6"/>
        <v>0</v>
      </c>
      <c r="R49">
        <f t="shared" si="7"/>
        <v>0</v>
      </c>
      <c r="T49">
        <f t="shared" si="8"/>
        <v>0</v>
      </c>
      <c r="U49">
        <f t="shared" si="9"/>
        <v>0</v>
      </c>
    </row>
    <row r="50" spans="3:21" x14ac:dyDescent="0.2">
      <c r="C50">
        <f t="shared" si="2"/>
        <v>2460</v>
      </c>
      <c r="D50">
        <v>390</v>
      </c>
      <c r="E50">
        <f t="shared" si="5"/>
        <v>2809.7818128569338</v>
      </c>
      <c r="F50">
        <f t="shared" si="1"/>
        <v>4797000</v>
      </c>
      <c r="G50">
        <f t="shared" si="3"/>
        <v>1707.25</v>
      </c>
      <c r="H50">
        <f t="shared" si="4"/>
        <v>2809.7818128569338</v>
      </c>
      <c r="O50">
        <f t="shared" si="6"/>
        <v>0</v>
      </c>
      <c r="R50">
        <f t="shared" si="7"/>
        <v>0</v>
      </c>
      <c r="T50">
        <f t="shared" si="8"/>
        <v>0</v>
      </c>
      <c r="U50">
        <f t="shared" si="9"/>
        <v>0</v>
      </c>
    </row>
    <row r="51" spans="3:21" x14ac:dyDescent="0.2">
      <c r="C51">
        <f t="shared" si="2"/>
        <v>2460</v>
      </c>
      <c r="D51">
        <v>400</v>
      </c>
      <c r="E51">
        <f t="shared" si="5"/>
        <v>2809.8229583095376</v>
      </c>
      <c r="F51">
        <f t="shared" si="1"/>
        <v>4920000</v>
      </c>
      <c r="G51">
        <f t="shared" si="3"/>
        <v>1751</v>
      </c>
      <c r="H51">
        <f t="shared" si="4"/>
        <v>2809.8229583095376</v>
      </c>
      <c r="O51">
        <f t="shared" si="6"/>
        <v>0</v>
      </c>
      <c r="R51">
        <f t="shared" si="7"/>
        <v>0</v>
      </c>
      <c r="T51">
        <f t="shared" si="8"/>
        <v>0</v>
      </c>
      <c r="U51">
        <f t="shared" si="9"/>
        <v>0</v>
      </c>
    </row>
    <row r="52" spans="3:21" x14ac:dyDescent="0.2">
      <c r="C52">
        <f t="shared" si="2"/>
        <v>2460</v>
      </c>
      <c r="D52">
        <v>410</v>
      </c>
      <c r="E52">
        <f t="shared" si="5"/>
        <v>2809.862097785207</v>
      </c>
      <c r="F52">
        <f t="shared" si="1"/>
        <v>5043000</v>
      </c>
      <c r="G52">
        <f t="shared" si="3"/>
        <v>1794.75</v>
      </c>
      <c r="H52">
        <f t="shared" si="4"/>
        <v>2809.862097785207</v>
      </c>
      <c r="O52">
        <f t="shared" si="6"/>
        <v>0</v>
      </c>
      <c r="R52">
        <f t="shared" si="7"/>
        <v>0</v>
      </c>
      <c r="T52">
        <f t="shared" si="8"/>
        <v>0</v>
      </c>
      <c r="U52">
        <f t="shared" si="9"/>
        <v>0</v>
      </c>
    </row>
    <row r="53" spans="3:21" x14ac:dyDescent="0.2">
      <c r="C53">
        <f t="shared" si="2"/>
        <v>2460</v>
      </c>
      <c r="D53">
        <v>420</v>
      </c>
      <c r="E53">
        <f t="shared" si="5"/>
        <v>2809.8993744900736</v>
      </c>
      <c r="F53">
        <f t="shared" si="1"/>
        <v>5166000</v>
      </c>
      <c r="G53">
        <f t="shared" si="3"/>
        <v>1838.5</v>
      </c>
      <c r="H53">
        <f t="shared" si="4"/>
        <v>2809.8993744900736</v>
      </c>
    </row>
    <row r="54" spans="3:21" x14ac:dyDescent="0.2">
      <c r="C54">
        <f t="shared" si="2"/>
        <v>2460</v>
      </c>
      <c r="D54">
        <v>430</v>
      </c>
      <c r="E54">
        <f t="shared" si="5"/>
        <v>2809.9349183158456</v>
      </c>
      <c r="F54">
        <f t="shared" si="1"/>
        <v>5289000</v>
      </c>
      <c r="G54">
        <f t="shared" si="3"/>
        <v>1882.25</v>
      </c>
      <c r="H54">
        <f t="shared" si="4"/>
        <v>2809.9349183158456</v>
      </c>
    </row>
    <row r="55" spans="3:21" x14ac:dyDescent="0.2">
      <c r="C55">
        <f t="shared" si="2"/>
        <v>2460</v>
      </c>
      <c r="D55">
        <v>440</v>
      </c>
      <c r="E55">
        <f t="shared" si="5"/>
        <v>2809.968847352025</v>
      </c>
      <c r="F55">
        <f t="shared" si="1"/>
        <v>5412000</v>
      </c>
      <c r="G55">
        <f t="shared" si="3"/>
        <v>1926</v>
      </c>
      <c r="H55">
        <f t="shared" si="4"/>
        <v>2809.968847352025</v>
      </c>
    </row>
    <row r="56" spans="3:21" x14ac:dyDescent="0.2">
      <c r="C56">
        <f t="shared" si="2"/>
        <v>2460</v>
      </c>
      <c r="D56">
        <v>450</v>
      </c>
      <c r="E56">
        <f t="shared" si="5"/>
        <v>2810.0012691965985</v>
      </c>
      <c r="F56">
        <f t="shared" si="1"/>
        <v>5535000</v>
      </c>
      <c r="G56">
        <f t="shared" si="3"/>
        <v>1969.75</v>
      </c>
      <c r="H56">
        <f t="shared" si="4"/>
        <v>2810.0012691965985</v>
      </c>
    </row>
    <row r="57" spans="3:21" x14ac:dyDescent="0.2">
      <c r="C57">
        <f t="shared" si="2"/>
        <v>2460</v>
      </c>
      <c r="D57">
        <v>460</v>
      </c>
      <c r="E57">
        <f t="shared" si="5"/>
        <v>2810.0322820958531</v>
      </c>
      <c r="F57">
        <f t="shared" si="1"/>
        <v>5658000</v>
      </c>
      <c r="G57">
        <f t="shared" si="3"/>
        <v>2013.5</v>
      </c>
      <c r="H57">
        <f t="shared" si="4"/>
        <v>2810.0322820958531</v>
      </c>
    </row>
    <row r="58" spans="3:21" x14ac:dyDescent="0.2">
      <c r="C58">
        <f t="shared" si="2"/>
        <v>2460</v>
      </c>
      <c r="D58">
        <v>470</v>
      </c>
      <c r="E58">
        <f t="shared" si="5"/>
        <v>2810.0619759387532</v>
      </c>
      <c r="F58">
        <f t="shared" si="1"/>
        <v>5781000</v>
      </c>
      <c r="G58">
        <f t="shared" si="3"/>
        <v>2057.25</v>
      </c>
      <c r="H58">
        <f t="shared" si="4"/>
        <v>2810.0619759387532</v>
      </c>
    </row>
    <row r="59" spans="3:21" x14ac:dyDescent="0.2">
      <c r="C59">
        <f t="shared" si="2"/>
        <v>2460</v>
      </c>
      <c r="D59">
        <v>480</v>
      </c>
      <c r="E59">
        <f t="shared" si="5"/>
        <v>2810.0904331270822</v>
      </c>
      <c r="F59">
        <f t="shared" si="1"/>
        <v>5904000</v>
      </c>
      <c r="G59">
        <f t="shared" si="3"/>
        <v>2101</v>
      </c>
      <c r="H59">
        <f t="shared" si="4"/>
        <v>2810.0904331270822</v>
      </c>
    </row>
    <row r="60" spans="3:21" x14ac:dyDescent="0.2">
      <c r="C60">
        <f t="shared" si="2"/>
        <v>2460</v>
      </c>
      <c r="D60">
        <v>490</v>
      </c>
      <c r="E60">
        <f t="shared" si="5"/>
        <v>2810.1177293390838</v>
      </c>
      <c r="F60">
        <f t="shared" si="1"/>
        <v>6027000</v>
      </c>
      <c r="G60">
        <f t="shared" si="3"/>
        <v>2144.75</v>
      </c>
      <c r="H60">
        <f t="shared" si="4"/>
        <v>2810.1177293390838</v>
      </c>
    </row>
    <row r="61" spans="3:21" x14ac:dyDescent="0.2">
      <c r="C61">
        <f t="shared" si="2"/>
        <v>2460</v>
      </c>
      <c r="D61">
        <v>500</v>
      </c>
      <c r="E61">
        <f t="shared" si="5"/>
        <v>2810.1439342015078</v>
      </c>
      <c r="F61">
        <f t="shared" si="1"/>
        <v>6150000</v>
      </c>
      <c r="G61">
        <f t="shared" si="3"/>
        <v>2188.5</v>
      </c>
      <c r="H61">
        <f t="shared" si="4"/>
        <v>2810.1439342015078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Ryan Morse</cp:lastModifiedBy>
  <dcterms:created xsi:type="dcterms:W3CDTF">2008-10-14T20:46:54Z</dcterms:created>
  <dcterms:modified xsi:type="dcterms:W3CDTF">2018-07-30T21:34:08Z</dcterms:modified>
</cp:coreProperties>
</file>