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activeTab="1"/>
  </bookViews>
  <sheets>
    <sheet name="Group Condition" sheetId="1" r:id="rId1"/>
    <sheet name="Crash Diagnosis" sheetId="6" r:id="rId2"/>
    <sheet name="Recruitment_Log" sheetId="3" r:id="rId3"/>
    <sheet name="mL-Log" sheetId="4" r:id="rId4"/>
    <sheet name="mQ-log" sheetId="5" r:id="rId5"/>
  </sheets>
  <definedNames>
    <definedName name="_xlnm._FilterDatabase" localSheetId="1" hidden="1">'Crash Diagnosis'!$A$1:$J$88</definedName>
    <definedName name="_xlnm._FilterDatabase" localSheetId="0" hidden="1">'Group Condition'!$A$1:$I$88</definedName>
    <definedName name="_xlnm._FilterDatabase" localSheetId="3" hidden="1">'mL-Log'!$A$1:$G$64</definedName>
    <definedName name="_xlnm._FilterDatabase" localSheetId="4" hidden="1">'mQ-log'!$A$1:$I$1</definedName>
    <definedName name="_xlnm._FilterDatabase" localSheetId="2" hidden="1">Recruitment_Log!$A$1:$O$68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80" i="6"/>
  <c r="C81" i="6"/>
  <c r="C82" i="6"/>
  <c r="C83" i="6"/>
  <c r="C84" i="6"/>
  <c r="C85" i="6"/>
  <c r="C86" i="6"/>
  <c r="C87" i="6"/>
  <c r="C88" i="6"/>
  <c r="C2" i="6"/>
  <c r="H86" i="1"/>
  <c r="H84" i="1"/>
  <c r="H83" i="1"/>
  <c r="H82" i="1"/>
  <c r="H80" i="1"/>
  <c r="H79" i="1"/>
  <c r="H78" i="1"/>
  <c r="H77" i="1"/>
  <c r="H76" i="1"/>
  <c r="H75" i="1"/>
  <c r="H74" i="1"/>
  <c r="H73" i="1"/>
  <c r="H72" i="1"/>
  <c r="H71" i="1"/>
  <c r="H69" i="1"/>
  <c r="H68" i="1"/>
  <c r="H67" i="1"/>
  <c r="H66" i="1"/>
  <c r="H65" i="1"/>
  <c r="H64" i="1"/>
  <c r="H61" i="1"/>
  <c r="H58" i="1"/>
  <c r="H52" i="1"/>
  <c r="H49" i="1"/>
  <c r="H47" i="1"/>
  <c r="H46" i="1"/>
  <c r="H43" i="1"/>
  <c r="H40" i="1"/>
  <c r="H39" i="1"/>
  <c r="H37" i="1"/>
  <c r="H35" i="1"/>
  <c r="H34" i="1"/>
  <c r="H30" i="1"/>
  <c r="H29" i="1"/>
  <c r="H28" i="1"/>
  <c r="H27" i="1"/>
  <c r="H25" i="1"/>
  <c r="H24" i="1"/>
  <c r="H22" i="1"/>
  <c r="H21" i="1"/>
  <c r="H20" i="1"/>
  <c r="H19" i="1"/>
  <c r="H17" i="1"/>
  <c r="H15" i="1"/>
  <c r="H14" i="1"/>
  <c r="H13" i="1"/>
  <c r="H12" i="1"/>
  <c r="H11" i="1"/>
  <c r="H10" i="1"/>
  <c r="H9" i="1"/>
  <c r="H7" i="1"/>
  <c r="H6" i="1"/>
  <c r="H5" i="1"/>
  <c r="H4" i="1"/>
  <c r="H2" i="1"/>
  <c r="H3" i="1"/>
  <c r="G46" i="5" l="1"/>
  <c r="G51" i="5"/>
  <c r="G60" i="5"/>
  <c r="G62" i="5"/>
  <c r="G2" i="5"/>
  <c r="F14" i="5"/>
  <c r="F17" i="5"/>
  <c r="F36" i="5"/>
  <c r="F29" i="5"/>
  <c r="F7" i="5"/>
  <c r="F51" i="5"/>
  <c r="F54" i="5"/>
  <c r="F56" i="5"/>
  <c r="F60" i="5"/>
  <c r="F2" i="5"/>
  <c r="G59" i="5"/>
  <c r="F59" i="5"/>
  <c r="F62" i="5"/>
  <c r="G11" i="3"/>
  <c r="G5" i="3"/>
  <c r="G39" i="3"/>
  <c r="E16" i="5"/>
  <c r="E4" i="5"/>
  <c r="E5" i="5"/>
  <c r="E14" i="5"/>
  <c r="E6" i="5"/>
  <c r="E8" i="5"/>
  <c r="E9" i="5"/>
  <c r="E10" i="5"/>
  <c r="E11" i="5"/>
  <c r="E12" i="5"/>
  <c r="E13" i="5"/>
  <c r="E52" i="5"/>
  <c r="E15" i="5"/>
  <c r="E18" i="5"/>
  <c r="E17" i="5"/>
  <c r="E36" i="5"/>
  <c r="E19" i="5"/>
  <c r="E29" i="5"/>
  <c r="E21" i="5"/>
  <c r="E22" i="5"/>
  <c r="E20" i="5"/>
  <c r="E24" i="5"/>
  <c r="E25" i="5"/>
  <c r="E26" i="5"/>
  <c r="E27" i="5"/>
  <c r="E28" i="5"/>
  <c r="E7" i="5"/>
  <c r="E30" i="5"/>
  <c r="E31" i="5"/>
  <c r="E32" i="5"/>
  <c r="E33" i="5"/>
  <c r="E34" i="5"/>
  <c r="E35" i="5"/>
  <c r="E23" i="5"/>
  <c r="E37" i="5"/>
  <c r="E38" i="5"/>
  <c r="E39" i="5"/>
  <c r="E40" i="5"/>
  <c r="E3" i="5"/>
  <c r="E42" i="5"/>
  <c r="E43" i="5"/>
  <c r="E44" i="5"/>
  <c r="E45" i="5"/>
  <c r="E41" i="5"/>
  <c r="E47" i="5"/>
  <c r="E48" i="5"/>
  <c r="E49" i="5"/>
  <c r="E50" i="5"/>
  <c r="E46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G16" i="5"/>
  <c r="G14" i="5"/>
  <c r="G6" i="5"/>
  <c r="G17" i="5"/>
  <c r="G36" i="5"/>
  <c r="G29" i="5"/>
  <c r="G22" i="5"/>
  <c r="G20" i="5"/>
  <c r="G25" i="5"/>
  <c r="G7" i="5"/>
  <c r="G32" i="5"/>
  <c r="G45" i="5"/>
  <c r="G54" i="5"/>
  <c r="G55" i="5"/>
  <c r="G56" i="5"/>
  <c r="F16" i="5"/>
  <c r="F6" i="5"/>
  <c r="F22" i="5"/>
  <c r="F20" i="5"/>
  <c r="F25" i="5"/>
  <c r="F32" i="5"/>
  <c r="F45" i="5"/>
  <c r="F46" i="5"/>
  <c r="F55" i="5"/>
  <c r="F24" i="3" l="1"/>
  <c r="F13" i="3"/>
  <c r="F12" i="3"/>
  <c r="F8" i="3"/>
  <c r="D5" i="3"/>
  <c r="D2" i="3"/>
  <c r="D3" i="3"/>
  <c r="D8" i="3"/>
  <c r="D11" i="3"/>
  <c r="D22" i="3"/>
  <c r="D28" i="3"/>
  <c r="D43" i="3"/>
  <c r="D46" i="3"/>
  <c r="D10" i="3"/>
  <c r="D4" i="3"/>
  <c r="D12" i="3"/>
  <c r="D6" i="3"/>
  <c r="D13" i="3"/>
  <c r="D9" i="3"/>
  <c r="D17" i="3"/>
  <c r="D18" i="3"/>
  <c r="D19" i="3"/>
  <c r="D24" i="3"/>
  <c r="D23" i="3"/>
  <c r="D20" i="3"/>
  <c r="D26" i="3"/>
  <c r="D27" i="3"/>
  <c r="D40" i="3"/>
  <c r="D29" i="3"/>
  <c r="D16" i="3"/>
  <c r="D21" i="3"/>
  <c r="D48" i="3"/>
  <c r="D30" i="3"/>
  <c r="D32" i="3"/>
  <c r="D31" i="3"/>
  <c r="D7" i="3"/>
  <c r="D14" i="3"/>
  <c r="D25" i="3"/>
  <c r="D38" i="3"/>
  <c r="D33" i="3"/>
  <c r="D55" i="3"/>
  <c r="D34" i="3"/>
  <c r="D35" i="3"/>
  <c r="D37" i="3"/>
  <c r="D41" i="3"/>
  <c r="D42" i="3"/>
  <c r="D50" i="3"/>
  <c r="D36" i="3"/>
  <c r="D44" i="3"/>
  <c r="D15" i="3"/>
  <c r="D47" i="3"/>
  <c r="D53" i="3"/>
  <c r="D45" i="3"/>
  <c r="D49" i="3"/>
  <c r="D51" i="3"/>
  <c r="D52" i="3"/>
  <c r="D54" i="3"/>
  <c r="D57" i="3"/>
  <c r="D56" i="3"/>
  <c r="D58" i="3"/>
  <c r="D61" i="3"/>
  <c r="D59" i="3"/>
  <c r="D62" i="3"/>
  <c r="D63" i="3"/>
  <c r="D60" i="3"/>
  <c r="D64" i="3"/>
  <c r="D39" i="3"/>
  <c r="H8" i="1" l="1"/>
  <c r="H16" i="1"/>
  <c r="H18" i="1"/>
  <c r="H23" i="1"/>
  <c r="H26" i="1"/>
  <c r="H31" i="1"/>
  <c r="H32" i="1"/>
  <c r="H33" i="1"/>
  <c r="H36" i="1"/>
  <c r="H38" i="1"/>
  <c r="H41" i="1"/>
  <c r="H42" i="1"/>
  <c r="H44" i="1"/>
  <c r="H45" i="1"/>
  <c r="H48" i="1"/>
  <c r="H50" i="1"/>
  <c r="H51" i="1"/>
  <c r="H53" i="1"/>
  <c r="H54" i="1"/>
  <c r="H55" i="1"/>
  <c r="H56" i="1"/>
  <c r="H57" i="1"/>
  <c r="H59" i="1"/>
  <c r="H60" i="1"/>
  <c r="H62" i="1"/>
  <c r="H63" i="1"/>
  <c r="H70" i="1"/>
  <c r="H81" i="1"/>
  <c r="H85" i="1"/>
  <c r="H87" i="1"/>
  <c r="H88" i="1"/>
</calcChain>
</file>

<file path=xl/sharedStrings.xml><?xml version="1.0" encoding="utf-8"?>
<sst xmlns="http://schemas.openxmlformats.org/spreadsheetml/2006/main" count="979" uniqueCount="288">
  <si>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</si>
  <si>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</si>
  <si>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</si>
  <si>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</si>
  <si>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</si>
  <si>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</si>
  <si>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</si>
  <si>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</si>
  <si>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</si>
  <si>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</si>
  <si>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</si>
  <si>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</si>
  <si>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</si>
  <si>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</si>
  <si>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</si>
  <si>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</si>
  <si>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</si>
  <si>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</si>
  <si>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</si>
  <si>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</si>
  <si>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</si>
  <si>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</si>
  <si>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</si>
  <si>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</si>
  <si>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</si>
  <si>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</si>
  <si>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</si>
  <si>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</si>
  <si>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</si>
  <si>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</si>
  <si>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</si>
  <si>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</si>
  <si>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</si>
  <si>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</si>
  <si>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</si>
  <si>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</si>
  <si>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</si>
  <si>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</si>
  <si>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</si>
  <si>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</si>
  <si>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</si>
  <si>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</si>
  <si>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</si>
  <si>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</si>
  <si>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</si>
  <si>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</si>
  <si>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</si>
  <si>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</si>
  <si>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</si>
  <si>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</si>
  <si>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</si>
  <si>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</si>
  <si>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</si>
  <si>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</si>
  <si>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</si>
  <si>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</si>
  <si>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</si>
  <si>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</si>
  <si>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</si>
  <si>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</si>
  <si>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</si>
  <si>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</si>
  <si>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</si>
  <si>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</si>
  <si>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</si>
  <si>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</si>
  <si>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</si>
  <si>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</si>
  <si>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</si>
  <si>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</si>
  <si>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</si>
  <si>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</si>
  <si>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</si>
  <si>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</si>
  <si>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</si>
  <si>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</si>
  <si>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</si>
  <si>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</si>
  <si>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</si>
  <si>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</si>
  <si>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</si>
  <si>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</si>
  <si>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</si>
  <si>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</si>
  <si>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</si>
  <si>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</si>
  <si>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</si>
  <si>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</si>
  <si>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</si>
  <si>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</si>
  <si>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</si>
  <si>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</si>
  <si>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</si>
  <si>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</si>
  <si>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</si>
  <si>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</si>
  <si>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</si>
  <si>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</si>
  <si>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</si>
  <si>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</si>
  <si>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</si>
  <si>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</si>
  <si>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</si>
  <si>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</si>
  <si>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</si>
  <si>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</si>
  <si>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</si>
  <si>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</si>
  <si>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</si>
  <si>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</si>
  <si>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</si>
  <si>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</si>
  <si>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</si>
  <si>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</si>
  <si>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</si>
  <si>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</si>
  <si>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</si>
  <si>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</si>
  <si>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</si>
  <si>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</si>
  <si>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</si>
  <si>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</si>
  <si>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</si>
  <si>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</si>
  <si>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</si>
  <si>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</si>
  <si>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</si>
  <si>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</si>
  <si>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</si>
  <si>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</si>
  <si>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</si>
  <si>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</si>
  <si>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</si>
  <si>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</si>
  <si>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</si>
  <si>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</si>
  <si>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</si>
  <si>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</si>
  <si>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</si>
  <si>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</si>
  <si>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</si>
  <si>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</si>
  <si>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</si>
  <si>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</si>
  <si>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</si>
  <si>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</si>
  <si>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</si>
  <si>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</si>
  <si>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</si>
  <si>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</si>
  <si>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</si>
  <si>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</si>
  <si>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</si>
  <si>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</si>
  <si>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</si>
  <si>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</si>
  <si>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</si>
  <si>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</si>
  <si>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</si>
  <si>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</si>
  <si>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</si>
  <si>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</si>
  <si>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</si>
  <si>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</si>
  <si>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</si>
  <si>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</si>
  <si>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</si>
  <si>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</si>
  <si>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</si>
  <si>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</si>
  <si>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</si>
  <si>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</si>
  <si>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</si>
  <si>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</si>
  <si>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</si>
  <si>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</si>
  <si>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</si>
  <si>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</si>
  <si>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</si>
  <si>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</si>
  <si>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</si>
  <si>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</si>
  <si>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</si>
  <si>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Too High Early</t>
  </si>
  <si>
    <t>Change</t>
  </si>
  <si>
    <t>Master_10202020</t>
  </si>
  <si>
    <t>Too High Late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</si>
  <si>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</si>
  <si>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</si>
  <si>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</si>
  <si>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</si>
  <si>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</si>
  <si>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</si>
  <si>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</si>
  <si>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</si>
  <si>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</si>
  <si>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</si>
  <si>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</si>
  <si>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</si>
  <si>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</si>
  <si>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</si>
  <si>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</si>
  <si>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</si>
  <si>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</si>
  <si>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</si>
  <si>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HER, BD, BC</t>
  </si>
  <si>
    <t>DOG, SHK</t>
  </si>
  <si>
    <t>high</t>
  </si>
  <si>
    <t>ZM, ZS</t>
  </si>
  <si>
    <t>Notes</t>
  </si>
  <si>
    <t>5-9 Crashing</t>
  </si>
  <si>
    <t>LSQ, OSH, ZL</t>
  </si>
  <si>
    <t>DOG, HAL, SSH</t>
  </si>
  <si>
    <t>??</t>
  </si>
  <si>
    <t>BD, QHG, CLA, OSH</t>
  </si>
  <si>
    <t>WHK, YTF, OPT</t>
  </si>
  <si>
    <t>OPT?, WHK?</t>
  </si>
  <si>
    <t>Growth</t>
  </si>
  <si>
    <t>ZM,ZS, down kdenr, up mum</t>
  </si>
  <si>
    <t>Declines in adults yr 20</t>
  </si>
  <si>
    <t>LOB, BD, LSQ, BFF</t>
  </si>
  <si>
    <t>BD, LSQ, LOB, BFF</t>
  </si>
  <si>
    <t>BLF, WOL</t>
  </si>
  <si>
    <t>BFF, BD, LSQ, ISQ</t>
  </si>
  <si>
    <t>down MAK</t>
  </si>
  <si>
    <t>NA</t>
  </si>
  <si>
    <t>OSH, PL, ZL, ZS, ZM</t>
  </si>
  <si>
    <t>LOB, POL, ZL, SHK, WSK</t>
  </si>
  <si>
    <t>BLF, YTF</t>
  </si>
  <si>
    <t>BFF, WOL, and BLF Cannibalism, DRM up</t>
  </si>
  <si>
    <t>down WSK, LOB, down growth</t>
  </si>
  <si>
    <t>down growth</t>
  </si>
  <si>
    <t>OSH, ZG, DR, ZM, NSH, ZL</t>
  </si>
  <si>
    <t>ZL,POL,DOG</t>
  </si>
  <si>
    <t>down DOG,  down cannibalism</t>
  </si>
  <si>
    <t>limited growth past 6-9</t>
  </si>
  <si>
    <t>ZG, OSH,NSH</t>
  </si>
  <si>
    <t>SHK, WHK</t>
  </si>
  <si>
    <t>recruits too high, increase growth</t>
  </si>
  <si>
    <t>ZS, PL, DL</t>
  </si>
  <si>
    <t>ZL, HER</t>
  </si>
  <si>
    <t>down ZL, ZM</t>
  </si>
  <si>
    <t>down ZL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</si>
  <si>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</si>
  <si>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</si>
  <si>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</si>
  <si>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</si>
  <si>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</si>
  <si>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</si>
  <si>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</si>
  <si>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</si>
  <si>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</si>
  <si>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Up CLA, QHG</t>
  </si>
  <si>
    <t>BD, FDF, QHG, LOB</t>
  </si>
  <si>
    <t>YTF, SHK</t>
  </si>
  <si>
    <t>down BD</t>
  </si>
  <si>
    <t>BC,BFF,BD</t>
  </si>
  <si>
    <t>SHK, BLF, DOG</t>
  </si>
  <si>
    <t>down DOG</t>
  </si>
  <si>
    <t>?</t>
  </si>
  <si>
    <t>DOG,SK</t>
  </si>
  <si>
    <t>down SK, DOG</t>
  </si>
  <si>
    <t>BC, BD, LOB</t>
  </si>
  <si>
    <t>BLF, SHK</t>
  </si>
  <si>
    <t>down BLF, up HER</t>
  </si>
  <si>
    <t>Prey, growth up</t>
  </si>
  <si>
    <t>ReducePred11</t>
  </si>
  <si>
    <t>mum 2x,</t>
  </si>
  <si>
    <t>DOG KDENR 1/2</t>
  </si>
  <si>
    <t>KDENR/2, zoo from Puget</t>
  </si>
  <si>
    <t>ReducePred11_mq1</t>
  </si>
  <si>
    <t>ReducePred11_mq2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</si>
  <si>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</si>
  <si>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</si>
  <si>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</si>
  <si>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</si>
  <si>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</si>
  <si>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</si>
  <si>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</si>
  <si>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</si>
  <si>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</si>
  <si>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</si>
  <si>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--</t>
  </si>
  <si>
    <t>++</t>
  </si>
  <si>
    <t>+mort</t>
  </si>
  <si>
    <t>-reduce mum/C</t>
  </si>
  <si>
    <t>ReducePred10</t>
  </si>
  <si>
    <t>RedicePred11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</si>
</sst>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zoomScaleNormal="100" workbookViewId="0">
      <pane ySplit="1" topLeftCell="A56" activePane="bottomLeft" state="frozen"/>
      <selection pane="bottomLeft" activeCell="G84" sqref="G84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4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8" bestFit="1" customWidth="1"/>
    <col min="9" max="9" width="8.88671875" style="13"/>
  </cols>
  <sheetData>
    <row r="1" spans="1:9" x14ac:dyDescent="0.3">
      <c r="A1" t="s">
        <v>90</v>
      </c>
      <c r="B1" t="s">
        <v>179</v>
      </c>
      <c r="C1" t="s">
        <v>183</v>
      </c>
      <c r="D1" t="s">
        <v>186</v>
      </c>
      <c r="E1" t="s">
        <v>0</v>
      </c>
      <c r="F1" t="s">
        <v>2</v>
      </c>
      <c r="G1" t="s">
        <v>91</v>
      </c>
      <c r="H1" t="s">
        <v>1</v>
      </c>
      <c r="I1" s="13" t="s">
        <v>184</v>
      </c>
    </row>
    <row r="2" spans="1:9" x14ac:dyDescent="0.3">
      <c r="A2" t="s">
        <v>3</v>
      </c>
      <c r="B2" t="s">
        <v>122</v>
      </c>
      <c r="G2" t="s">
        <v>180</v>
      </c>
      <c r="H2" t="str">
        <f>IF(COUNTIF(C2:G2,"X")=0,"X","")</f>
        <v/>
      </c>
    </row>
    <row r="3" spans="1:9" x14ac:dyDescent="0.3">
      <c r="A3" t="s">
        <v>4</v>
      </c>
      <c r="B3" t="s">
        <v>102</v>
      </c>
      <c r="G3" t="s">
        <v>180</v>
      </c>
      <c r="H3" t="str">
        <f>IF(COUNTIF(C3:G3,"X")=0,"X","")</f>
        <v/>
      </c>
    </row>
    <row r="4" spans="1:9" x14ac:dyDescent="0.3">
      <c r="A4" t="s">
        <v>5</v>
      </c>
      <c r="B4" t="s">
        <v>110</v>
      </c>
      <c r="H4" t="str">
        <f>IF(COUNTIF(C4:G4,"X")=0,"X","")</f>
        <v>X</v>
      </c>
    </row>
    <row r="5" spans="1:9" x14ac:dyDescent="0.3">
      <c r="A5" t="s">
        <v>6</v>
      </c>
      <c r="B5" t="s">
        <v>104</v>
      </c>
      <c r="E5" t="s">
        <v>180</v>
      </c>
      <c r="F5" t="s">
        <v>180</v>
      </c>
      <c r="H5" t="str">
        <f t="shared" ref="H5:H7" si="0">IF(COUNTIF(C5:G5,"X")=0,"X","")</f>
        <v/>
      </c>
    </row>
    <row r="6" spans="1:9" x14ac:dyDescent="0.3">
      <c r="A6" t="s">
        <v>7</v>
      </c>
      <c r="B6" t="s">
        <v>114</v>
      </c>
      <c r="H6" t="str">
        <f t="shared" si="0"/>
        <v>X</v>
      </c>
    </row>
    <row r="7" spans="1:9" x14ac:dyDescent="0.3">
      <c r="A7" t="s">
        <v>8</v>
      </c>
      <c r="B7" t="s">
        <v>101</v>
      </c>
      <c r="C7" t="s">
        <v>180</v>
      </c>
      <c r="D7" t="s">
        <v>180</v>
      </c>
      <c r="H7" t="str">
        <f t="shared" si="0"/>
        <v/>
      </c>
      <c r="I7" s="13" t="s">
        <v>282</v>
      </c>
    </row>
    <row r="8" spans="1:9" x14ac:dyDescent="0.3">
      <c r="A8" t="s">
        <v>9</v>
      </c>
      <c r="B8" t="s">
        <v>93</v>
      </c>
      <c r="H8" t="str">
        <f t="shared" ref="H3:H66" si="1">IF(COUNTIF(C8:G8,"X")=0,"X","")</f>
        <v>X</v>
      </c>
    </row>
    <row r="9" spans="1:9" x14ac:dyDescent="0.3">
      <c r="A9" t="s">
        <v>25</v>
      </c>
      <c r="B9" t="s">
        <v>112</v>
      </c>
      <c r="G9" t="s">
        <v>180</v>
      </c>
      <c r="H9" t="str">
        <f t="shared" si="1"/>
        <v/>
      </c>
      <c r="I9" s="13" t="s">
        <v>283</v>
      </c>
    </row>
    <row r="10" spans="1:9" x14ac:dyDescent="0.3">
      <c r="A10" t="s">
        <v>35</v>
      </c>
      <c r="B10" t="s">
        <v>124</v>
      </c>
      <c r="G10" t="s">
        <v>180</v>
      </c>
      <c r="H10" t="str">
        <f t="shared" si="1"/>
        <v/>
      </c>
    </row>
    <row r="11" spans="1:9" x14ac:dyDescent="0.3">
      <c r="A11" t="s">
        <v>40</v>
      </c>
      <c r="B11" t="s">
        <v>129</v>
      </c>
      <c r="G11" t="s">
        <v>180</v>
      </c>
      <c r="H11" t="str">
        <f t="shared" si="1"/>
        <v/>
      </c>
    </row>
    <row r="12" spans="1:9" x14ac:dyDescent="0.3">
      <c r="A12" t="s">
        <v>66</v>
      </c>
      <c r="B12" t="s">
        <v>155</v>
      </c>
      <c r="G12" t="s">
        <v>180</v>
      </c>
      <c r="H12" t="str">
        <f t="shared" si="1"/>
        <v/>
      </c>
    </row>
    <row r="13" spans="1:9" x14ac:dyDescent="0.3">
      <c r="A13" t="s">
        <v>58</v>
      </c>
      <c r="B13" t="s">
        <v>147</v>
      </c>
      <c r="C13" t="s">
        <v>180</v>
      </c>
      <c r="H13" t="str">
        <f t="shared" si="1"/>
        <v/>
      </c>
    </row>
    <row r="14" spans="1:9" x14ac:dyDescent="0.3">
      <c r="A14" t="s">
        <v>78</v>
      </c>
      <c r="B14" t="s">
        <v>167</v>
      </c>
      <c r="E14" t="s">
        <v>180</v>
      </c>
      <c r="H14" t="str">
        <f t="shared" si="1"/>
        <v/>
      </c>
    </row>
    <row r="15" spans="1:9" x14ac:dyDescent="0.3">
      <c r="A15" t="s">
        <v>68</v>
      </c>
      <c r="B15" t="s">
        <v>157</v>
      </c>
      <c r="G15" t="s">
        <v>180</v>
      </c>
      <c r="H15" t="str">
        <f t="shared" si="1"/>
        <v/>
      </c>
    </row>
    <row r="16" spans="1:9" x14ac:dyDescent="0.3">
      <c r="A16" t="s">
        <v>20</v>
      </c>
      <c r="B16" t="s">
        <v>106</v>
      </c>
      <c r="H16" t="str">
        <f t="shared" si="1"/>
        <v>X</v>
      </c>
    </row>
    <row r="17" spans="1:8" x14ac:dyDescent="0.3">
      <c r="A17" t="s">
        <v>31</v>
      </c>
      <c r="B17" t="s">
        <v>119</v>
      </c>
      <c r="C17" t="s">
        <v>180</v>
      </c>
      <c r="G17" t="s">
        <v>180</v>
      </c>
      <c r="H17" t="str">
        <f>IF(COUNTIF(C17:G17,"X")=0,"X","")</f>
        <v/>
      </c>
    </row>
    <row r="18" spans="1:8" x14ac:dyDescent="0.3">
      <c r="A18" t="s">
        <v>48</v>
      </c>
      <c r="B18" t="s">
        <v>137</v>
      </c>
      <c r="H18" t="str">
        <f t="shared" si="1"/>
        <v>X</v>
      </c>
    </row>
    <row r="19" spans="1:8" x14ac:dyDescent="0.3">
      <c r="A19" t="s">
        <v>12</v>
      </c>
      <c r="B19" t="s">
        <v>95</v>
      </c>
      <c r="G19" t="s">
        <v>180</v>
      </c>
      <c r="H19" t="str">
        <f t="shared" si="1"/>
        <v/>
      </c>
    </row>
    <row r="20" spans="1:8" x14ac:dyDescent="0.3">
      <c r="A20" t="s">
        <v>22</v>
      </c>
      <c r="B20" t="s">
        <v>108</v>
      </c>
      <c r="G20" t="s">
        <v>180</v>
      </c>
      <c r="H20" t="str">
        <f t="shared" si="1"/>
        <v/>
      </c>
    </row>
    <row r="21" spans="1:8" x14ac:dyDescent="0.3">
      <c r="A21" t="s">
        <v>74</v>
      </c>
      <c r="B21" t="s">
        <v>163</v>
      </c>
      <c r="G21" t="s">
        <v>180</v>
      </c>
      <c r="H21" t="str">
        <f t="shared" si="1"/>
        <v/>
      </c>
    </row>
    <row r="22" spans="1:8" x14ac:dyDescent="0.3">
      <c r="A22" t="s">
        <v>75</v>
      </c>
      <c r="B22" t="s">
        <v>164</v>
      </c>
      <c r="D22" t="s">
        <v>180</v>
      </c>
      <c r="H22" t="str">
        <f t="shared" si="1"/>
        <v/>
      </c>
    </row>
    <row r="23" spans="1:8" x14ac:dyDescent="0.3">
      <c r="A23" t="s">
        <v>80</v>
      </c>
      <c r="B23" t="s">
        <v>169</v>
      </c>
      <c r="H23" t="str">
        <f t="shared" si="1"/>
        <v>X</v>
      </c>
    </row>
    <row r="24" spans="1:8" x14ac:dyDescent="0.3">
      <c r="A24" t="s">
        <v>81</v>
      </c>
      <c r="B24" t="s">
        <v>170</v>
      </c>
      <c r="D24" t="s">
        <v>180</v>
      </c>
      <c r="H24" t="str">
        <f t="shared" si="1"/>
        <v/>
      </c>
    </row>
    <row r="25" spans="1:8" x14ac:dyDescent="0.3">
      <c r="A25" t="s">
        <v>36</v>
      </c>
      <c r="B25" t="s">
        <v>125</v>
      </c>
      <c r="C25" t="s">
        <v>180</v>
      </c>
      <c r="G25" t="s">
        <v>180</v>
      </c>
      <c r="H25" t="str">
        <f t="shared" si="1"/>
        <v/>
      </c>
    </row>
    <row r="26" spans="1:8" x14ac:dyDescent="0.3">
      <c r="A26" t="s">
        <v>17</v>
      </c>
      <c r="B26" t="s">
        <v>100</v>
      </c>
      <c r="H26" t="str">
        <f t="shared" si="1"/>
        <v>X</v>
      </c>
    </row>
    <row r="27" spans="1:8" x14ac:dyDescent="0.3">
      <c r="A27" t="s">
        <v>79</v>
      </c>
      <c r="B27" t="s">
        <v>168</v>
      </c>
      <c r="G27" t="s">
        <v>180</v>
      </c>
      <c r="H27" t="str">
        <f t="shared" si="1"/>
        <v/>
      </c>
    </row>
    <row r="28" spans="1:8" x14ac:dyDescent="0.3">
      <c r="A28" t="s">
        <v>42</v>
      </c>
      <c r="B28" t="s">
        <v>131</v>
      </c>
      <c r="E28" t="s">
        <v>180</v>
      </c>
      <c r="H28" t="str">
        <f t="shared" si="1"/>
        <v/>
      </c>
    </row>
    <row r="29" spans="1:8" x14ac:dyDescent="0.3">
      <c r="A29" t="s">
        <v>63</v>
      </c>
      <c r="B29" t="s">
        <v>152</v>
      </c>
      <c r="C29" t="s">
        <v>180</v>
      </c>
      <c r="D29" t="s">
        <v>180</v>
      </c>
      <c r="H29" t="str">
        <f t="shared" si="1"/>
        <v/>
      </c>
    </row>
    <row r="30" spans="1:8" x14ac:dyDescent="0.3">
      <c r="A30" t="s">
        <v>61</v>
      </c>
      <c r="B30" t="s">
        <v>150</v>
      </c>
      <c r="C30" t="s">
        <v>180</v>
      </c>
      <c r="D30" t="s">
        <v>180</v>
      </c>
      <c r="H30" t="str">
        <f t="shared" si="1"/>
        <v/>
      </c>
    </row>
    <row r="31" spans="1:8" x14ac:dyDescent="0.3">
      <c r="A31" t="s">
        <v>88</v>
      </c>
      <c r="B31" t="s">
        <v>177</v>
      </c>
      <c r="H31" t="str">
        <f t="shared" si="1"/>
        <v>X</v>
      </c>
    </row>
    <row r="32" spans="1:8" x14ac:dyDescent="0.3">
      <c r="A32" t="s">
        <v>52</v>
      </c>
      <c r="B32" t="s">
        <v>141</v>
      </c>
      <c r="H32" t="str">
        <f t="shared" si="1"/>
        <v>X</v>
      </c>
    </row>
    <row r="33" spans="1:8" x14ac:dyDescent="0.3">
      <c r="A33" t="s">
        <v>69</v>
      </c>
      <c r="B33" t="s">
        <v>158</v>
      </c>
      <c r="H33" t="str">
        <f t="shared" si="1"/>
        <v>X</v>
      </c>
    </row>
    <row r="34" spans="1:8" x14ac:dyDescent="0.3">
      <c r="A34" t="s">
        <v>62</v>
      </c>
      <c r="B34" t="s">
        <v>151</v>
      </c>
      <c r="H34" t="str">
        <f t="shared" si="1"/>
        <v>X</v>
      </c>
    </row>
    <row r="35" spans="1:8" x14ac:dyDescent="0.3">
      <c r="A35" t="s">
        <v>10</v>
      </c>
      <c r="B35" t="s">
        <v>92</v>
      </c>
      <c r="E35" t="s">
        <v>180</v>
      </c>
      <c r="G35" t="s">
        <v>180</v>
      </c>
      <c r="H35" t="str">
        <f t="shared" si="1"/>
        <v/>
      </c>
    </row>
    <row r="36" spans="1:8" x14ac:dyDescent="0.3">
      <c r="A36" t="s">
        <v>76</v>
      </c>
      <c r="B36" t="s">
        <v>165</v>
      </c>
      <c r="H36" t="str">
        <f t="shared" si="1"/>
        <v>X</v>
      </c>
    </row>
    <row r="37" spans="1:8" x14ac:dyDescent="0.3">
      <c r="A37" t="s">
        <v>56</v>
      </c>
      <c r="B37" t="s">
        <v>145</v>
      </c>
      <c r="C37" t="s">
        <v>180</v>
      </c>
      <c r="D37" t="s">
        <v>180</v>
      </c>
      <c r="H37" t="str">
        <f>IF(COUNTIF(C37:G37,"X")=0,"X","")</f>
        <v/>
      </c>
    </row>
    <row r="38" spans="1:8" x14ac:dyDescent="0.3">
      <c r="A38" t="s">
        <v>87</v>
      </c>
      <c r="B38" t="s">
        <v>176</v>
      </c>
      <c r="H38" t="str">
        <f t="shared" si="1"/>
        <v>X</v>
      </c>
    </row>
    <row r="39" spans="1:8" x14ac:dyDescent="0.3">
      <c r="A39" t="s">
        <v>83</v>
      </c>
      <c r="B39" t="s">
        <v>172</v>
      </c>
      <c r="G39" t="s">
        <v>180</v>
      </c>
      <c r="H39" t="str">
        <f t="shared" si="1"/>
        <v/>
      </c>
    </row>
    <row r="40" spans="1:8" x14ac:dyDescent="0.3">
      <c r="A40" t="s">
        <v>84</v>
      </c>
      <c r="B40" t="s">
        <v>173</v>
      </c>
      <c r="G40" t="s">
        <v>180</v>
      </c>
      <c r="H40" t="str">
        <f t="shared" si="1"/>
        <v/>
      </c>
    </row>
    <row r="41" spans="1:8" x14ac:dyDescent="0.3">
      <c r="A41" t="s">
        <v>21</v>
      </c>
      <c r="B41" t="s">
        <v>107</v>
      </c>
      <c r="H41" t="str">
        <f t="shared" si="1"/>
        <v>X</v>
      </c>
    </row>
    <row r="42" spans="1:8" x14ac:dyDescent="0.3">
      <c r="A42" t="s">
        <v>41</v>
      </c>
      <c r="B42" t="s">
        <v>130</v>
      </c>
      <c r="H42" t="str">
        <f t="shared" si="1"/>
        <v>X</v>
      </c>
    </row>
    <row r="43" spans="1:8" x14ac:dyDescent="0.3">
      <c r="A43" t="s">
        <v>24</v>
      </c>
      <c r="B43" t="s">
        <v>111</v>
      </c>
      <c r="H43" t="str">
        <f>IF(COUNTIF(C43:G43,"X")=0,"X","")</f>
        <v>X</v>
      </c>
    </row>
    <row r="44" spans="1:8" x14ac:dyDescent="0.3">
      <c r="A44" t="s">
        <v>53</v>
      </c>
      <c r="B44" t="s">
        <v>142</v>
      </c>
      <c r="H44" t="str">
        <f t="shared" si="1"/>
        <v>X</v>
      </c>
    </row>
    <row r="45" spans="1:8" x14ac:dyDescent="0.3">
      <c r="A45" t="s">
        <v>72</v>
      </c>
      <c r="B45" t="s">
        <v>161</v>
      </c>
      <c r="H45" t="str">
        <f t="shared" si="1"/>
        <v>X</v>
      </c>
    </row>
    <row r="46" spans="1:8" x14ac:dyDescent="0.3">
      <c r="A46" t="s">
        <v>34</v>
      </c>
      <c r="B46" t="s">
        <v>123</v>
      </c>
      <c r="H46" t="str">
        <f t="shared" si="1"/>
        <v>X</v>
      </c>
    </row>
    <row r="47" spans="1:8" x14ac:dyDescent="0.3">
      <c r="A47" t="s">
        <v>65</v>
      </c>
      <c r="B47" t="s">
        <v>154</v>
      </c>
      <c r="G47" t="s">
        <v>180</v>
      </c>
      <c r="H47" t="str">
        <f t="shared" si="1"/>
        <v/>
      </c>
    </row>
    <row r="48" spans="1:8" x14ac:dyDescent="0.3">
      <c r="A48" t="s">
        <v>28</v>
      </c>
      <c r="B48" t="s">
        <v>116</v>
      </c>
      <c r="H48" t="str">
        <f t="shared" si="1"/>
        <v>X</v>
      </c>
    </row>
    <row r="49" spans="1:9" x14ac:dyDescent="0.3">
      <c r="A49" t="s">
        <v>67</v>
      </c>
      <c r="B49" t="s">
        <v>156</v>
      </c>
      <c r="G49" t="s">
        <v>180</v>
      </c>
      <c r="H49" t="str">
        <f>IF(COUNTIF(C49:G49,"X")=0,"X","")</f>
        <v/>
      </c>
    </row>
    <row r="50" spans="1:9" x14ac:dyDescent="0.3">
      <c r="A50" t="s">
        <v>23</v>
      </c>
      <c r="B50" t="s">
        <v>109</v>
      </c>
      <c r="H50" t="str">
        <f t="shared" si="1"/>
        <v>X</v>
      </c>
    </row>
    <row r="51" spans="1:9" x14ac:dyDescent="0.3">
      <c r="A51" t="s">
        <v>47</v>
      </c>
      <c r="B51" t="s">
        <v>136</v>
      </c>
      <c r="H51" t="str">
        <f t="shared" si="1"/>
        <v>X</v>
      </c>
    </row>
    <row r="52" spans="1:9" x14ac:dyDescent="0.3">
      <c r="A52" t="s">
        <v>18</v>
      </c>
      <c r="B52" t="s">
        <v>103</v>
      </c>
      <c r="D52" t="s">
        <v>180</v>
      </c>
      <c r="H52" t="str">
        <f>IF(COUNTIF(C52:G52,"X")=0,"X","")</f>
        <v/>
      </c>
      <c r="I52" s="13" t="s">
        <v>284</v>
      </c>
    </row>
    <row r="53" spans="1:9" x14ac:dyDescent="0.3">
      <c r="A53" t="s">
        <v>50</v>
      </c>
      <c r="B53" t="s">
        <v>139</v>
      </c>
      <c r="H53" t="str">
        <f t="shared" si="1"/>
        <v>X</v>
      </c>
    </row>
    <row r="54" spans="1:9" x14ac:dyDescent="0.3">
      <c r="A54" t="s">
        <v>73</v>
      </c>
      <c r="B54" t="s">
        <v>162</v>
      </c>
      <c r="H54" t="str">
        <f t="shared" si="1"/>
        <v>X</v>
      </c>
    </row>
    <row r="55" spans="1:9" x14ac:dyDescent="0.3">
      <c r="A55" t="s">
        <v>19</v>
      </c>
      <c r="B55" t="s">
        <v>105</v>
      </c>
      <c r="H55" t="str">
        <f t="shared" si="1"/>
        <v>X</v>
      </c>
    </row>
    <row r="56" spans="1:9" x14ac:dyDescent="0.3">
      <c r="A56" t="s">
        <v>85</v>
      </c>
      <c r="B56" t="s">
        <v>174</v>
      </c>
      <c r="H56" t="str">
        <f t="shared" si="1"/>
        <v>X</v>
      </c>
    </row>
    <row r="57" spans="1:9" x14ac:dyDescent="0.3">
      <c r="A57" t="s">
        <v>82</v>
      </c>
      <c r="B57" t="s">
        <v>171</v>
      </c>
      <c r="H57" t="str">
        <f t="shared" si="1"/>
        <v>X</v>
      </c>
    </row>
    <row r="58" spans="1:9" x14ac:dyDescent="0.3">
      <c r="A58" t="s">
        <v>55</v>
      </c>
      <c r="B58" t="s">
        <v>144</v>
      </c>
      <c r="G58" t="s">
        <v>180</v>
      </c>
      <c r="H58" t="str">
        <f>IF(COUNTIF(C58:G58,"X")=0,"X","")</f>
        <v/>
      </c>
    </row>
    <row r="59" spans="1:9" x14ac:dyDescent="0.3">
      <c r="A59" t="s">
        <v>29</v>
      </c>
      <c r="B59" t="s">
        <v>117</v>
      </c>
      <c r="H59" t="str">
        <f t="shared" si="1"/>
        <v>X</v>
      </c>
    </row>
    <row r="60" spans="1:9" x14ac:dyDescent="0.3">
      <c r="A60" t="s">
        <v>49</v>
      </c>
      <c r="B60" t="s">
        <v>138</v>
      </c>
      <c r="H60" t="str">
        <f t="shared" si="1"/>
        <v>X</v>
      </c>
    </row>
    <row r="61" spans="1:9" x14ac:dyDescent="0.3">
      <c r="A61" t="s">
        <v>70</v>
      </c>
      <c r="B61" t="s">
        <v>159</v>
      </c>
      <c r="C61" t="s">
        <v>180</v>
      </c>
      <c r="G61" t="s">
        <v>180</v>
      </c>
      <c r="H61" t="str">
        <f>IF(COUNTIF(C61:G61,"X")=0,"X","")</f>
        <v/>
      </c>
      <c r="I61" s="13" t="s">
        <v>285</v>
      </c>
    </row>
    <row r="62" spans="1:9" x14ac:dyDescent="0.3">
      <c r="A62" t="s">
        <v>30</v>
      </c>
      <c r="B62" t="s">
        <v>118</v>
      </c>
      <c r="H62" t="str">
        <f t="shared" si="1"/>
        <v>X</v>
      </c>
    </row>
    <row r="63" spans="1:9" x14ac:dyDescent="0.3">
      <c r="A63" t="s">
        <v>89</v>
      </c>
      <c r="B63" t="s">
        <v>178</v>
      </c>
      <c r="H63" t="str">
        <f t="shared" si="1"/>
        <v>X</v>
      </c>
    </row>
    <row r="64" spans="1:9" x14ac:dyDescent="0.3">
      <c r="A64" t="s">
        <v>57</v>
      </c>
      <c r="B64" t="s">
        <v>146</v>
      </c>
      <c r="D64" t="s">
        <v>180</v>
      </c>
      <c r="H64" t="str">
        <f t="shared" si="1"/>
        <v/>
      </c>
    </row>
    <row r="65" spans="1:8" x14ac:dyDescent="0.3">
      <c r="A65" t="s">
        <v>46</v>
      </c>
      <c r="B65" t="s">
        <v>135</v>
      </c>
      <c r="D65" t="s">
        <v>180</v>
      </c>
      <c r="H65" t="str">
        <f t="shared" si="1"/>
        <v/>
      </c>
    </row>
    <row r="66" spans="1:8" x14ac:dyDescent="0.3">
      <c r="A66" t="s">
        <v>32</v>
      </c>
      <c r="B66" t="s">
        <v>120</v>
      </c>
      <c r="G66" t="s">
        <v>180</v>
      </c>
      <c r="H66" t="str">
        <f t="shared" si="1"/>
        <v/>
      </c>
    </row>
    <row r="67" spans="1:8" x14ac:dyDescent="0.3">
      <c r="A67" t="s">
        <v>64</v>
      </c>
      <c r="B67" t="s">
        <v>153</v>
      </c>
      <c r="G67" t="s">
        <v>180</v>
      </c>
      <c r="H67" t="str">
        <f t="shared" ref="H67:H69" si="2">IF(COUNTIF(C67:G67,"X")=0,"X","")</f>
        <v/>
      </c>
    </row>
    <row r="68" spans="1:8" x14ac:dyDescent="0.3">
      <c r="A68" t="s">
        <v>54</v>
      </c>
      <c r="B68" t="s">
        <v>143</v>
      </c>
      <c r="E68" t="s">
        <v>180</v>
      </c>
      <c r="H68" t="str">
        <f t="shared" si="2"/>
        <v/>
      </c>
    </row>
    <row r="69" spans="1:8" x14ac:dyDescent="0.3">
      <c r="A69" t="s">
        <v>77</v>
      </c>
      <c r="B69" t="s">
        <v>166</v>
      </c>
      <c r="D69" t="s">
        <v>180</v>
      </c>
      <c r="H69" t="str">
        <f t="shared" si="2"/>
        <v/>
      </c>
    </row>
    <row r="70" spans="1:8" x14ac:dyDescent="0.3">
      <c r="A70" t="s">
        <v>86</v>
      </c>
      <c r="B70" t="s">
        <v>175</v>
      </c>
      <c r="H70" t="str">
        <f t="shared" ref="H67:H88" si="3">IF(COUNTIF(C70:G70,"X")=0,"X","")</f>
        <v>X</v>
      </c>
    </row>
    <row r="71" spans="1:8" x14ac:dyDescent="0.3">
      <c r="A71" t="s">
        <v>26</v>
      </c>
      <c r="B71" t="s">
        <v>113</v>
      </c>
      <c r="H71" t="str">
        <f t="shared" si="3"/>
        <v>X</v>
      </c>
    </row>
    <row r="72" spans="1:8" x14ac:dyDescent="0.3">
      <c r="A72" t="s">
        <v>71</v>
      </c>
      <c r="B72" t="s">
        <v>160</v>
      </c>
      <c r="G72" t="s">
        <v>180</v>
      </c>
      <c r="H72" t="str">
        <f t="shared" si="3"/>
        <v/>
      </c>
    </row>
    <row r="73" spans="1:8" x14ac:dyDescent="0.3">
      <c r="A73" t="s">
        <v>27</v>
      </c>
      <c r="B73" t="s">
        <v>115</v>
      </c>
      <c r="H73" t="str">
        <f t="shared" si="3"/>
        <v>X</v>
      </c>
    </row>
    <row r="74" spans="1:8" x14ac:dyDescent="0.3">
      <c r="A74" t="s">
        <v>59</v>
      </c>
      <c r="B74" t="s">
        <v>148</v>
      </c>
      <c r="G74" t="s">
        <v>180</v>
      </c>
      <c r="H74" t="str">
        <f t="shared" si="3"/>
        <v/>
      </c>
    </row>
    <row r="75" spans="1:8" x14ac:dyDescent="0.3">
      <c r="A75" t="s">
        <v>45</v>
      </c>
      <c r="B75" t="s">
        <v>134</v>
      </c>
      <c r="C75" t="s">
        <v>180</v>
      </c>
      <c r="D75" t="s">
        <v>180</v>
      </c>
      <c r="H75" t="str">
        <f t="shared" si="3"/>
        <v/>
      </c>
    </row>
    <row r="76" spans="1:8" x14ac:dyDescent="0.3">
      <c r="A76" t="s">
        <v>44</v>
      </c>
      <c r="B76" t="s">
        <v>133</v>
      </c>
      <c r="C76" t="s">
        <v>180</v>
      </c>
      <c r="D76" t="s">
        <v>180</v>
      </c>
      <c r="H76" t="str">
        <f t="shared" si="3"/>
        <v/>
      </c>
    </row>
    <row r="77" spans="1:8" x14ac:dyDescent="0.3">
      <c r="A77" t="s">
        <v>37</v>
      </c>
      <c r="B77" t="s">
        <v>126</v>
      </c>
      <c r="C77" t="s">
        <v>180</v>
      </c>
      <c r="G77" t="s">
        <v>180</v>
      </c>
      <c r="H77" t="str">
        <f t="shared" si="3"/>
        <v/>
      </c>
    </row>
    <row r="78" spans="1:8" x14ac:dyDescent="0.3">
      <c r="A78" t="s">
        <v>14</v>
      </c>
      <c r="B78" t="s">
        <v>97</v>
      </c>
      <c r="C78" t="s">
        <v>180</v>
      </c>
      <c r="G78" t="s">
        <v>180</v>
      </c>
      <c r="H78" t="str">
        <f t="shared" si="3"/>
        <v/>
      </c>
    </row>
    <row r="79" spans="1:8" x14ac:dyDescent="0.3">
      <c r="A79" t="s">
        <v>38</v>
      </c>
      <c r="B79" t="s">
        <v>127</v>
      </c>
      <c r="C79" t="s">
        <v>180</v>
      </c>
      <c r="D79" t="s">
        <v>180</v>
      </c>
      <c r="G79" t="s">
        <v>180</v>
      </c>
      <c r="H79" t="str">
        <f t="shared" si="3"/>
        <v/>
      </c>
    </row>
    <row r="80" spans="1:8" x14ac:dyDescent="0.3">
      <c r="A80" t="s">
        <v>33</v>
      </c>
      <c r="B80" t="s">
        <v>121</v>
      </c>
      <c r="G80" t="s">
        <v>180</v>
      </c>
      <c r="H80" t="str">
        <f t="shared" si="3"/>
        <v/>
      </c>
    </row>
    <row r="81" spans="1:8" x14ac:dyDescent="0.3">
      <c r="A81" t="s">
        <v>60</v>
      </c>
      <c r="B81" t="s">
        <v>149</v>
      </c>
      <c r="H81" t="str">
        <f t="shared" si="3"/>
        <v>X</v>
      </c>
    </row>
    <row r="82" spans="1:8" x14ac:dyDescent="0.3">
      <c r="A82" t="s">
        <v>11</v>
      </c>
      <c r="B82" t="s">
        <v>94</v>
      </c>
      <c r="H82" t="str">
        <f t="shared" si="3"/>
        <v>X</v>
      </c>
    </row>
    <row r="83" spans="1:8" x14ac:dyDescent="0.3">
      <c r="A83" t="s">
        <v>13</v>
      </c>
      <c r="B83" t="s">
        <v>96</v>
      </c>
      <c r="H83" t="str">
        <f t="shared" si="3"/>
        <v>X</v>
      </c>
    </row>
    <row r="84" spans="1:8" x14ac:dyDescent="0.3">
      <c r="A84" t="s">
        <v>15</v>
      </c>
      <c r="B84" t="s">
        <v>98</v>
      </c>
      <c r="H84" t="str">
        <f t="shared" si="3"/>
        <v>X</v>
      </c>
    </row>
    <row r="85" spans="1:8" x14ac:dyDescent="0.3">
      <c r="A85" t="s">
        <v>51</v>
      </c>
      <c r="B85" t="s">
        <v>140</v>
      </c>
      <c r="D85" t="s">
        <v>180</v>
      </c>
      <c r="H85" t="str">
        <f t="shared" si="3"/>
        <v/>
      </c>
    </row>
    <row r="86" spans="1:8" x14ac:dyDescent="0.3">
      <c r="A86" t="s">
        <v>16</v>
      </c>
      <c r="B86" t="s">
        <v>99</v>
      </c>
      <c r="H86" t="str">
        <f>IF(COUNTIF(C86:G86,"X")=0,"X","")</f>
        <v>X</v>
      </c>
    </row>
    <row r="87" spans="1:8" x14ac:dyDescent="0.3">
      <c r="A87" t="s">
        <v>39</v>
      </c>
      <c r="B87" t="s">
        <v>128</v>
      </c>
      <c r="H87" t="str">
        <f t="shared" si="3"/>
        <v>X</v>
      </c>
    </row>
    <row r="88" spans="1:8" x14ac:dyDescent="0.3">
      <c r="A88" t="s">
        <v>43</v>
      </c>
      <c r="B88" t="s">
        <v>132</v>
      </c>
      <c r="H88" t="str">
        <f t="shared" si="3"/>
        <v>X</v>
      </c>
    </row>
  </sheetData>
  <autoFilter ref="A1:I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8"/>
  <sheetViews>
    <sheetView tabSelected="1" zoomScale="115" zoomScaleNormal="11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8.5546875" bestFit="1" customWidth="1"/>
    <col min="4" max="4" width="12.21875" bestFit="1" customWidth="1"/>
    <col min="5" max="5" width="13.21875" bestFit="1" customWidth="1"/>
    <col min="6" max="6" width="14" bestFit="1" customWidth="1"/>
    <col min="7" max="7" width="14" customWidth="1"/>
    <col min="8" max="8" width="10.88671875" bestFit="1" customWidth="1"/>
    <col min="9" max="9" width="11.109375" customWidth="1"/>
    <col min="10" max="10" width="35" bestFit="1" customWidth="1"/>
  </cols>
  <sheetData>
    <row r="1" spans="1:13" x14ac:dyDescent="0.3">
      <c r="A1" t="s">
        <v>90</v>
      </c>
      <c r="B1" t="s">
        <v>179</v>
      </c>
      <c r="C1" t="s">
        <v>203</v>
      </c>
      <c r="D1" t="s">
        <v>194</v>
      </c>
      <c r="E1" t="s">
        <v>195</v>
      </c>
      <c r="F1" t="s">
        <v>198</v>
      </c>
      <c r="G1" t="s">
        <v>217</v>
      </c>
      <c r="H1" t="s">
        <v>196</v>
      </c>
      <c r="I1" t="s">
        <v>197</v>
      </c>
      <c r="J1" t="s">
        <v>199</v>
      </c>
      <c r="K1" t="s">
        <v>209</v>
      </c>
      <c r="L1" t="s">
        <v>286</v>
      </c>
      <c r="M1" t="s">
        <v>287</v>
      </c>
    </row>
    <row r="2" spans="1:13" x14ac:dyDescent="0.3">
      <c r="A2" t="s">
        <v>3</v>
      </c>
      <c r="B2" t="s">
        <v>122</v>
      </c>
      <c r="C2" t="str">
        <f>VLOOKUP(A2,'Group Condition'!$A$2:$H$88,7,FALSE)</f>
        <v>X</v>
      </c>
      <c r="D2">
        <v>7</v>
      </c>
      <c r="E2" t="s">
        <v>204</v>
      </c>
      <c r="F2" t="s">
        <v>200</v>
      </c>
      <c r="G2" t="s">
        <v>200</v>
      </c>
      <c r="H2" t="s">
        <v>201</v>
      </c>
      <c r="I2" t="s">
        <v>202</v>
      </c>
      <c r="J2" t="s">
        <v>265</v>
      </c>
      <c r="L2" t="s">
        <v>267</v>
      </c>
    </row>
    <row r="3" spans="1:13" x14ac:dyDescent="0.3">
      <c r="A3" t="s">
        <v>4</v>
      </c>
      <c r="B3" t="s">
        <v>102</v>
      </c>
      <c r="C3" t="str">
        <f>VLOOKUP(A3,'Group Condition'!$A$2:$H$88,7,FALSE)</f>
        <v>X</v>
      </c>
      <c r="D3">
        <v>19</v>
      </c>
      <c r="E3" t="s">
        <v>200</v>
      </c>
      <c r="F3" t="s">
        <v>200</v>
      </c>
      <c r="G3" t="s">
        <v>204</v>
      </c>
      <c r="H3" t="s">
        <v>205</v>
      </c>
      <c r="I3" t="s">
        <v>206</v>
      </c>
      <c r="J3" t="s">
        <v>78</v>
      </c>
      <c r="L3" t="s">
        <v>268</v>
      </c>
    </row>
    <row r="4" spans="1:13" hidden="1" x14ac:dyDescent="0.3">
      <c r="A4" t="s">
        <v>5</v>
      </c>
      <c r="B4" t="s">
        <v>110</v>
      </c>
      <c r="C4">
        <f>VLOOKUP(A4,'Group Condition'!$A$2:$H$88,7,FALSE)</f>
        <v>0</v>
      </c>
    </row>
    <row r="5" spans="1:13" hidden="1" x14ac:dyDescent="0.3">
      <c r="A5" t="s">
        <v>6</v>
      </c>
      <c r="B5" t="s">
        <v>104</v>
      </c>
      <c r="C5">
        <f>VLOOKUP(A5,'Group Condition'!$A$2:$H$88,7,FALSE)</f>
        <v>0</v>
      </c>
    </row>
    <row r="6" spans="1:13" hidden="1" x14ac:dyDescent="0.3">
      <c r="A6" t="s">
        <v>7</v>
      </c>
      <c r="B6" t="s">
        <v>114</v>
      </c>
      <c r="C6">
        <f>VLOOKUP(A6,'Group Condition'!$A$2:$H$88,7,FALSE)</f>
        <v>0</v>
      </c>
    </row>
    <row r="7" spans="1:13" hidden="1" x14ac:dyDescent="0.3">
      <c r="A7" t="s">
        <v>8</v>
      </c>
      <c r="B7" t="s">
        <v>101</v>
      </c>
      <c r="C7">
        <f>VLOOKUP(A7,'Group Condition'!$A$2:$H$88,7,FALSE)</f>
        <v>0</v>
      </c>
    </row>
    <row r="8" spans="1:13" hidden="1" x14ac:dyDescent="0.3">
      <c r="A8" t="s">
        <v>9</v>
      </c>
      <c r="B8" t="s">
        <v>93</v>
      </c>
      <c r="C8">
        <f>VLOOKUP(A8,'Group Condition'!$A$2:$H$88,7,FALSE)</f>
        <v>0</v>
      </c>
    </row>
    <row r="9" spans="1:13" x14ac:dyDescent="0.3">
      <c r="A9" t="s">
        <v>25</v>
      </c>
      <c r="B9" t="s">
        <v>112</v>
      </c>
      <c r="C9" t="str">
        <f>VLOOKUP(A9,'Group Condition'!$A$2:$H$88,7,FALSE)</f>
        <v>X</v>
      </c>
      <c r="D9">
        <v>7</v>
      </c>
      <c r="E9" t="s">
        <v>207</v>
      </c>
      <c r="F9" t="s">
        <v>200</v>
      </c>
      <c r="G9" t="s">
        <v>200</v>
      </c>
      <c r="H9" t="s">
        <v>208</v>
      </c>
      <c r="I9" t="s">
        <v>10</v>
      </c>
      <c r="J9" t="s">
        <v>218</v>
      </c>
      <c r="L9" t="s">
        <v>269</v>
      </c>
    </row>
    <row r="10" spans="1:13" x14ac:dyDescent="0.3">
      <c r="A10" t="s">
        <v>35</v>
      </c>
      <c r="B10" t="s">
        <v>124</v>
      </c>
      <c r="C10" t="str">
        <f>VLOOKUP(A10,'Group Condition'!$A$2:$H$88,7,FALSE)</f>
        <v>X</v>
      </c>
      <c r="D10">
        <v>22</v>
      </c>
      <c r="E10" t="s">
        <v>204</v>
      </c>
      <c r="F10" t="s">
        <v>207</v>
      </c>
      <c r="G10" t="s">
        <v>204</v>
      </c>
      <c r="H10" t="s">
        <v>211</v>
      </c>
      <c r="I10" t="s">
        <v>212</v>
      </c>
      <c r="J10" t="s">
        <v>213</v>
      </c>
      <c r="K10" t="s">
        <v>210</v>
      </c>
    </row>
    <row r="11" spans="1:13" x14ac:dyDescent="0.3">
      <c r="A11" t="s">
        <v>40</v>
      </c>
      <c r="B11" t="s">
        <v>129</v>
      </c>
      <c r="C11" t="str">
        <f>VLOOKUP(A11,'Group Condition'!$A$2:$H$88,7,FALSE)</f>
        <v>X</v>
      </c>
      <c r="D11">
        <v>25</v>
      </c>
      <c r="E11" t="s">
        <v>204</v>
      </c>
      <c r="F11" t="s">
        <v>200</v>
      </c>
      <c r="G11" t="s">
        <v>204</v>
      </c>
      <c r="H11" t="s">
        <v>214</v>
      </c>
      <c r="I11" t="s">
        <v>215</v>
      </c>
      <c r="J11" t="s">
        <v>216</v>
      </c>
      <c r="L11" t="s">
        <v>272</v>
      </c>
    </row>
    <row r="12" spans="1:13" x14ac:dyDescent="0.3">
      <c r="A12" t="s">
        <v>66</v>
      </c>
      <c r="B12" t="s">
        <v>155</v>
      </c>
      <c r="C12" t="str">
        <f>VLOOKUP(A12,'Group Condition'!$A$2:$H$88,7,FALSE)</f>
        <v>X</v>
      </c>
    </row>
    <row r="13" spans="1:13" hidden="1" x14ac:dyDescent="0.3">
      <c r="A13" t="s">
        <v>58</v>
      </c>
      <c r="B13" t="s">
        <v>147</v>
      </c>
      <c r="C13">
        <f>VLOOKUP(A13,'Group Condition'!$A$2:$H$88,7,FALSE)</f>
        <v>0</v>
      </c>
    </row>
    <row r="14" spans="1:13" hidden="1" x14ac:dyDescent="0.3">
      <c r="A14" t="s">
        <v>78</v>
      </c>
      <c r="B14" t="s">
        <v>167</v>
      </c>
      <c r="C14">
        <f>VLOOKUP(A14,'Group Condition'!$A$2:$H$88,7,FALSE)</f>
        <v>0</v>
      </c>
    </row>
    <row r="15" spans="1:13" x14ac:dyDescent="0.3">
      <c r="A15" t="s">
        <v>68</v>
      </c>
      <c r="B15" t="s">
        <v>157</v>
      </c>
      <c r="C15" t="str">
        <f>VLOOKUP(A15,'Group Condition'!$A$2:$H$88,7,FALSE)</f>
        <v>X</v>
      </c>
    </row>
    <row r="16" spans="1:13" hidden="1" x14ac:dyDescent="0.3">
      <c r="A16" t="s">
        <v>20</v>
      </c>
      <c r="B16" t="s">
        <v>106</v>
      </c>
      <c r="C16">
        <f>VLOOKUP(A16,'Group Condition'!$A$2:$H$88,7,FALSE)</f>
        <v>0</v>
      </c>
    </row>
    <row r="17" spans="1:12" x14ac:dyDescent="0.3">
      <c r="A17" t="s">
        <v>31</v>
      </c>
      <c r="B17" t="s">
        <v>119</v>
      </c>
      <c r="C17" t="str">
        <f>VLOOKUP(A17,'Group Condition'!$A$2:$H$88,7,FALSE)</f>
        <v>X</v>
      </c>
      <c r="D17">
        <v>39</v>
      </c>
      <c r="E17" t="s">
        <v>204</v>
      </c>
      <c r="F17" t="s">
        <v>207</v>
      </c>
      <c r="G17" t="s">
        <v>204</v>
      </c>
      <c r="H17" t="s">
        <v>220</v>
      </c>
      <c r="I17" t="s">
        <v>202</v>
      </c>
      <c r="J17" t="s">
        <v>69</v>
      </c>
      <c r="K17" t="s">
        <v>219</v>
      </c>
      <c r="L17" t="s">
        <v>273</v>
      </c>
    </row>
    <row r="18" spans="1:12" hidden="1" x14ac:dyDescent="0.3">
      <c r="A18" t="s">
        <v>48</v>
      </c>
      <c r="B18" t="s">
        <v>137</v>
      </c>
      <c r="C18">
        <f>VLOOKUP(A18,'Group Condition'!$A$2:$H$88,7,FALSE)</f>
        <v>0</v>
      </c>
    </row>
    <row r="19" spans="1:12" x14ac:dyDescent="0.3">
      <c r="A19" t="s">
        <v>12</v>
      </c>
      <c r="B19" t="s">
        <v>95</v>
      </c>
      <c r="C19" t="str">
        <f>VLOOKUP(A19,'Group Condition'!$A$2:$H$88,7,FALSE)</f>
        <v>X</v>
      </c>
      <c r="D19">
        <v>21</v>
      </c>
      <c r="E19" t="s">
        <v>204</v>
      </c>
      <c r="F19" t="s">
        <v>204</v>
      </c>
      <c r="G19" t="s">
        <v>204</v>
      </c>
      <c r="H19" t="s">
        <v>221</v>
      </c>
      <c r="I19" t="s">
        <v>222</v>
      </c>
      <c r="J19" t="s">
        <v>229</v>
      </c>
      <c r="L19" t="s">
        <v>274</v>
      </c>
    </row>
    <row r="20" spans="1:12" x14ac:dyDescent="0.3">
      <c r="A20" t="s">
        <v>22</v>
      </c>
      <c r="B20" t="s">
        <v>108</v>
      </c>
      <c r="C20" t="str">
        <f>VLOOKUP(A20,'Group Condition'!$A$2:$H$88,7,FALSE)</f>
        <v>X</v>
      </c>
      <c r="D20">
        <v>19</v>
      </c>
      <c r="E20" t="s">
        <v>204</v>
      </c>
      <c r="F20" t="s">
        <v>207</v>
      </c>
      <c r="G20" t="s">
        <v>204</v>
      </c>
      <c r="H20" t="s">
        <v>223</v>
      </c>
      <c r="I20" t="s">
        <v>10</v>
      </c>
      <c r="J20" t="s">
        <v>224</v>
      </c>
      <c r="L20" t="s">
        <v>278</v>
      </c>
    </row>
    <row r="21" spans="1:12" x14ac:dyDescent="0.3">
      <c r="A21" t="s">
        <v>74</v>
      </c>
      <c r="B21" t="s">
        <v>163</v>
      </c>
      <c r="C21" t="str">
        <f>VLOOKUP(A21,'Group Condition'!$A$2:$H$88,7,FALSE)</f>
        <v>X</v>
      </c>
      <c r="D21">
        <v>17</v>
      </c>
      <c r="E21" t="s">
        <v>225</v>
      </c>
      <c r="F21" t="s">
        <v>225</v>
      </c>
      <c r="G21" t="s">
        <v>225</v>
      </c>
      <c r="H21" t="s">
        <v>226</v>
      </c>
      <c r="I21" t="s">
        <v>227</v>
      </c>
      <c r="J21" t="s">
        <v>230</v>
      </c>
      <c r="L21" t="s">
        <v>275</v>
      </c>
    </row>
    <row r="22" spans="1:12" hidden="1" x14ac:dyDescent="0.3">
      <c r="A22" t="s">
        <v>75</v>
      </c>
      <c r="B22" t="s">
        <v>164</v>
      </c>
      <c r="C22">
        <f>VLOOKUP(A22,'Group Condition'!$A$2:$H$88,7,FALSE)</f>
        <v>0</v>
      </c>
    </row>
    <row r="23" spans="1:12" hidden="1" x14ac:dyDescent="0.3">
      <c r="A23" t="s">
        <v>80</v>
      </c>
      <c r="B23" t="s">
        <v>169</v>
      </c>
      <c r="C23">
        <f>VLOOKUP(A23,'Group Condition'!$A$2:$H$88,7,FALSE)</f>
        <v>0</v>
      </c>
    </row>
    <row r="24" spans="1:12" hidden="1" x14ac:dyDescent="0.3">
      <c r="A24" t="s">
        <v>81</v>
      </c>
      <c r="B24" t="s">
        <v>170</v>
      </c>
      <c r="C24">
        <f>VLOOKUP(A24,'Group Condition'!$A$2:$H$88,7,FALSE)</f>
        <v>0</v>
      </c>
    </row>
    <row r="25" spans="1:12" x14ac:dyDescent="0.3">
      <c r="A25" t="s">
        <v>36</v>
      </c>
      <c r="B25" t="s">
        <v>125</v>
      </c>
      <c r="C25" t="str">
        <f>VLOOKUP(A25,'Group Condition'!$A$2:$H$88,7,FALSE)</f>
        <v>X</v>
      </c>
      <c r="D25">
        <v>21</v>
      </c>
      <c r="E25" t="s">
        <v>204</v>
      </c>
      <c r="F25" t="s">
        <v>207</v>
      </c>
      <c r="G25" t="s">
        <v>204</v>
      </c>
      <c r="H25" t="s">
        <v>78</v>
      </c>
      <c r="I25" t="s">
        <v>228</v>
      </c>
      <c r="J25" t="s">
        <v>231</v>
      </c>
      <c r="L25" t="s">
        <v>276</v>
      </c>
    </row>
    <row r="26" spans="1:12" hidden="1" x14ac:dyDescent="0.3">
      <c r="A26" t="s">
        <v>17</v>
      </c>
      <c r="B26" t="s">
        <v>100</v>
      </c>
      <c r="C26">
        <f>VLOOKUP(A26,'Group Condition'!$A$2:$H$88,7,FALSE)</f>
        <v>0</v>
      </c>
    </row>
    <row r="27" spans="1:12" x14ac:dyDescent="0.3">
      <c r="A27" t="s">
        <v>79</v>
      </c>
      <c r="B27" t="s">
        <v>168</v>
      </c>
      <c r="C27" t="str">
        <f>VLOOKUP(A27,'Group Condition'!$A$2:$H$88,7,FALSE)</f>
        <v>X</v>
      </c>
      <c r="D27">
        <v>49</v>
      </c>
      <c r="E27" t="s">
        <v>225</v>
      </c>
      <c r="F27" t="s">
        <v>225</v>
      </c>
      <c r="G27" t="s">
        <v>225</v>
      </c>
      <c r="H27" t="s">
        <v>232</v>
      </c>
      <c r="I27" t="s">
        <v>233</v>
      </c>
      <c r="J27" t="s">
        <v>234</v>
      </c>
      <c r="L27" t="s">
        <v>277</v>
      </c>
    </row>
    <row r="28" spans="1:12" hidden="1" x14ac:dyDescent="0.3">
      <c r="A28" t="s">
        <v>42</v>
      </c>
      <c r="B28" t="s">
        <v>131</v>
      </c>
      <c r="C28">
        <f>VLOOKUP(A28,'Group Condition'!$A$2:$H$88,7,FALSE)</f>
        <v>0</v>
      </c>
    </row>
    <row r="29" spans="1:12" hidden="1" x14ac:dyDescent="0.3">
      <c r="A29" t="s">
        <v>63</v>
      </c>
      <c r="B29" t="s">
        <v>152</v>
      </c>
      <c r="C29">
        <f>VLOOKUP(A29,'Group Condition'!$A$2:$H$88,7,FALSE)</f>
        <v>0</v>
      </c>
    </row>
    <row r="30" spans="1:12" hidden="1" x14ac:dyDescent="0.3">
      <c r="A30" t="s">
        <v>61</v>
      </c>
      <c r="B30" t="s">
        <v>150</v>
      </c>
      <c r="C30">
        <f>VLOOKUP(A30,'Group Condition'!$A$2:$H$88,7,FALSE)</f>
        <v>0</v>
      </c>
    </row>
    <row r="31" spans="1:12" hidden="1" x14ac:dyDescent="0.3">
      <c r="A31" t="s">
        <v>88</v>
      </c>
      <c r="B31" t="s">
        <v>177</v>
      </c>
      <c r="C31">
        <f>VLOOKUP(A31,'Group Condition'!$A$2:$H$88,7,FALSE)</f>
        <v>0</v>
      </c>
    </row>
    <row r="32" spans="1:12" hidden="1" x14ac:dyDescent="0.3">
      <c r="A32" t="s">
        <v>52</v>
      </c>
      <c r="B32" t="s">
        <v>141</v>
      </c>
      <c r="C32">
        <f>VLOOKUP(A32,'Group Condition'!$A$2:$H$88,7,FALSE)</f>
        <v>0</v>
      </c>
    </row>
    <row r="33" spans="1:12" hidden="1" x14ac:dyDescent="0.3">
      <c r="A33" t="s">
        <v>69</v>
      </c>
      <c r="B33" t="s">
        <v>158</v>
      </c>
      <c r="C33">
        <f>VLOOKUP(A33,'Group Condition'!$A$2:$H$88,7,FALSE)</f>
        <v>0</v>
      </c>
    </row>
    <row r="34" spans="1:12" hidden="1" x14ac:dyDescent="0.3">
      <c r="A34" t="s">
        <v>62</v>
      </c>
      <c r="B34" t="s">
        <v>151</v>
      </c>
      <c r="C34">
        <f>VLOOKUP(A34,'Group Condition'!$A$2:$H$88,7,FALSE)</f>
        <v>0</v>
      </c>
    </row>
    <row r="35" spans="1:12" x14ac:dyDescent="0.3">
      <c r="A35" t="s">
        <v>10</v>
      </c>
      <c r="B35" t="s">
        <v>92</v>
      </c>
      <c r="C35" t="str">
        <f>VLOOKUP(A35,'Group Condition'!$A$2:$H$88,7,FALSE)</f>
        <v>X</v>
      </c>
      <c r="D35">
        <v>28</v>
      </c>
      <c r="E35" t="s">
        <v>207</v>
      </c>
      <c r="F35" t="s">
        <v>207</v>
      </c>
      <c r="G35" t="s">
        <v>200</v>
      </c>
      <c r="H35" t="s">
        <v>236</v>
      </c>
      <c r="I35" t="s">
        <v>237</v>
      </c>
      <c r="J35" t="s">
        <v>238</v>
      </c>
      <c r="K35" t="s">
        <v>235</v>
      </c>
    </row>
    <row r="36" spans="1:12" hidden="1" x14ac:dyDescent="0.3">
      <c r="A36" t="s">
        <v>76</v>
      </c>
      <c r="B36" t="s">
        <v>165</v>
      </c>
      <c r="C36">
        <f>VLOOKUP(A36,'Group Condition'!$A$2:$H$88,7,FALSE)</f>
        <v>0</v>
      </c>
    </row>
    <row r="37" spans="1:12" hidden="1" x14ac:dyDescent="0.3">
      <c r="A37" t="s">
        <v>56</v>
      </c>
      <c r="B37" t="s">
        <v>145</v>
      </c>
      <c r="C37">
        <f>VLOOKUP(A37,'Group Condition'!$A$2:$H$88,7,FALSE)</f>
        <v>0</v>
      </c>
    </row>
    <row r="38" spans="1:12" hidden="1" x14ac:dyDescent="0.3">
      <c r="A38" t="s">
        <v>87</v>
      </c>
      <c r="B38" t="s">
        <v>176</v>
      </c>
      <c r="C38">
        <f>VLOOKUP(A38,'Group Condition'!$A$2:$H$88,7,FALSE)</f>
        <v>0</v>
      </c>
    </row>
    <row r="39" spans="1:12" x14ac:dyDescent="0.3">
      <c r="A39" t="s">
        <v>83</v>
      </c>
      <c r="B39" t="s">
        <v>172</v>
      </c>
      <c r="C39" t="str">
        <f>VLOOKUP(A39,'Group Condition'!$A$2:$H$88,7,FALSE)</f>
        <v>X</v>
      </c>
      <c r="D39">
        <v>5</v>
      </c>
      <c r="E39" t="s">
        <v>225</v>
      </c>
      <c r="F39" t="s">
        <v>225</v>
      </c>
      <c r="G39" t="s">
        <v>225</v>
      </c>
      <c r="H39" t="s">
        <v>239</v>
      </c>
      <c r="I39" t="s">
        <v>240</v>
      </c>
      <c r="J39" t="s">
        <v>242</v>
      </c>
    </row>
    <row r="40" spans="1:12" x14ac:dyDescent="0.3">
      <c r="A40" t="s">
        <v>84</v>
      </c>
      <c r="B40" t="s">
        <v>173</v>
      </c>
      <c r="C40" t="str">
        <f>VLOOKUP(A40,'Group Condition'!$A$2:$H$88,7,FALSE)</f>
        <v>X</v>
      </c>
      <c r="D40">
        <v>5</v>
      </c>
      <c r="E40" t="s">
        <v>225</v>
      </c>
      <c r="F40" t="s">
        <v>225</v>
      </c>
      <c r="G40" t="s">
        <v>225</v>
      </c>
      <c r="H40" t="s">
        <v>243</v>
      </c>
      <c r="I40" t="s">
        <v>244</v>
      </c>
      <c r="J40" t="s">
        <v>241</v>
      </c>
    </row>
    <row r="41" spans="1:12" hidden="1" x14ac:dyDescent="0.3">
      <c r="A41" t="s">
        <v>21</v>
      </c>
      <c r="B41" t="s">
        <v>107</v>
      </c>
      <c r="C41">
        <f>VLOOKUP(A41,'Group Condition'!$A$2:$H$88,7,FALSE)</f>
        <v>0</v>
      </c>
    </row>
    <row r="42" spans="1:12" hidden="1" x14ac:dyDescent="0.3">
      <c r="A42" t="s">
        <v>41</v>
      </c>
      <c r="B42" t="s">
        <v>130</v>
      </c>
      <c r="C42">
        <f>VLOOKUP(A42,'Group Condition'!$A$2:$H$88,7,FALSE)</f>
        <v>0</v>
      </c>
    </row>
    <row r="43" spans="1:12" hidden="1" x14ac:dyDescent="0.3">
      <c r="A43" t="s">
        <v>24</v>
      </c>
      <c r="B43" t="s">
        <v>111</v>
      </c>
      <c r="C43">
        <f>VLOOKUP(A43,'Group Condition'!$A$2:$H$88,7,FALSE)</f>
        <v>0</v>
      </c>
      <c r="D43">
        <v>10</v>
      </c>
      <c r="E43" t="s">
        <v>200</v>
      </c>
      <c r="F43" t="s">
        <v>200</v>
      </c>
      <c r="G43" t="s">
        <v>204</v>
      </c>
      <c r="H43" t="s">
        <v>245</v>
      </c>
      <c r="I43" t="s">
        <v>246</v>
      </c>
      <c r="J43" t="s">
        <v>247</v>
      </c>
      <c r="L43" t="s">
        <v>279</v>
      </c>
    </row>
    <row r="44" spans="1:12" hidden="1" x14ac:dyDescent="0.3">
      <c r="A44" t="s">
        <v>53</v>
      </c>
      <c r="B44" t="s">
        <v>142</v>
      </c>
      <c r="C44">
        <f>VLOOKUP(A44,'Group Condition'!$A$2:$H$88,7,FALSE)</f>
        <v>0</v>
      </c>
    </row>
    <row r="45" spans="1:12" hidden="1" x14ac:dyDescent="0.3">
      <c r="A45" t="s">
        <v>72</v>
      </c>
      <c r="B45" t="s">
        <v>161</v>
      </c>
      <c r="C45">
        <f>VLOOKUP(A45,'Group Condition'!$A$2:$H$88,7,FALSE)</f>
        <v>0</v>
      </c>
    </row>
    <row r="46" spans="1:12" hidden="1" x14ac:dyDescent="0.3">
      <c r="A46" t="s">
        <v>34</v>
      </c>
      <c r="B46" t="s">
        <v>123</v>
      </c>
      <c r="C46">
        <f>VLOOKUP(A46,'Group Condition'!$A$2:$H$88,7,FALSE)</f>
        <v>0</v>
      </c>
    </row>
    <row r="47" spans="1:12" x14ac:dyDescent="0.3">
      <c r="A47" t="s">
        <v>65</v>
      </c>
      <c r="B47" t="s">
        <v>154</v>
      </c>
      <c r="C47" t="str">
        <f>VLOOKUP(A47,'Group Condition'!$A$2:$H$88,7,FALSE)</f>
        <v>X</v>
      </c>
    </row>
    <row r="48" spans="1:12" hidden="1" x14ac:dyDescent="0.3">
      <c r="A48" t="s">
        <v>28</v>
      </c>
      <c r="B48" t="s">
        <v>116</v>
      </c>
      <c r="C48">
        <f>VLOOKUP(A48,'Group Condition'!$A$2:$H$88,7,FALSE)</f>
        <v>0</v>
      </c>
    </row>
    <row r="49" spans="1:12" x14ac:dyDescent="0.3">
      <c r="A49" t="s">
        <v>67</v>
      </c>
      <c r="B49" t="s">
        <v>156</v>
      </c>
      <c r="C49" t="str">
        <f>VLOOKUP(A49,'Group Condition'!$A$2:$H$88,7,FALSE)</f>
        <v>X</v>
      </c>
    </row>
    <row r="50" spans="1:12" hidden="1" x14ac:dyDescent="0.3">
      <c r="A50" t="s">
        <v>23</v>
      </c>
      <c r="B50" t="s">
        <v>109</v>
      </c>
      <c r="C50">
        <f>VLOOKUP(A50,'Group Condition'!$A$2:$H$88,7,FALSE)</f>
        <v>0</v>
      </c>
    </row>
    <row r="51" spans="1:12" hidden="1" x14ac:dyDescent="0.3">
      <c r="A51" t="s">
        <v>47</v>
      </c>
      <c r="B51" t="s">
        <v>136</v>
      </c>
      <c r="C51">
        <f>VLOOKUP(A51,'Group Condition'!$A$2:$H$88,7,FALSE)</f>
        <v>0</v>
      </c>
    </row>
    <row r="52" spans="1:12" hidden="1" x14ac:dyDescent="0.3">
      <c r="A52" t="s">
        <v>18</v>
      </c>
      <c r="B52" t="s">
        <v>103</v>
      </c>
      <c r="C52">
        <f>VLOOKUP(A52,'Group Condition'!$A$2:$H$88,7,FALSE)</f>
        <v>0</v>
      </c>
    </row>
    <row r="53" spans="1:12" hidden="1" x14ac:dyDescent="0.3">
      <c r="A53" t="s">
        <v>50</v>
      </c>
      <c r="B53" t="s">
        <v>139</v>
      </c>
      <c r="C53">
        <f>VLOOKUP(A53,'Group Condition'!$A$2:$H$88,7,FALSE)</f>
        <v>0</v>
      </c>
    </row>
    <row r="54" spans="1:12" hidden="1" x14ac:dyDescent="0.3">
      <c r="A54" t="s">
        <v>73</v>
      </c>
      <c r="B54" t="s">
        <v>162</v>
      </c>
      <c r="C54">
        <f>VLOOKUP(A54,'Group Condition'!$A$2:$H$88,7,FALSE)</f>
        <v>0</v>
      </c>
    </row>
    <row r="55" spans="1:12" hidden="1" x14ac:dyDescent="0.3">
      <c r="A55" t="s">
        <v>19</v>
      </c>
      <c r="B55" t="s">
        <v>105</v>
      </c>
      <c r="C55">
        <f>VLOOKUP(A55,'Group Condition'!$A$2:$H$88,7,FALSE)</f>
        <v>0</v>
      </c>
    </row>
    <row r="56" spans="1:12" hidden="1" x14ac:dyDescent="0.3">
      <c r="A56" t="s">
        <v>85</v>
      </c>
      <c r="B56" t="s">
        <v>174</v>
      </c>
      <c r="C56">
        <f>VLOOKUP(A56,'Group Condition'!$A$2:$H$88,7,FALSE)</f>
        <v>0</v>
      </c>
    </row>
    <row r="57" spans="1:12" hidden="1" x14ac:dyDescent="0.3">
      <c r="A57" t="s">
        <v>82</v>
      </c>
      <c r="B57" t="s">
        <v>171</v>
      </c>
      <c r="C57">
        <f>VLOOKUP(A57,'Group Condition'!$A$2:$H$88,7,FALSE)</f>
        <v>0</v>
      </c>
    </row>
    <row r="58" spans="1:12" x14ac:dyDescent="0.3">
      <c r="A58" t="s">
        <v>55</v>
      </c>
      <c r="B58" t="s">
        <v>144</v>
      </c>
      <c r="C58" t="str">
        <f>VLOOKUP(A58,'Group Condition'!$A$2:$H$88,7,FALSE)</f>
        <v>X</v>
      </c>
    </row>
    <row r="59" spans="1:12" hidden="1" x14ac:dyDescent="0.3">
      <c r="A59" t="s">
        <v>29</v>
      </c>
      <c r="B59" t="s">
        <v>117</v>
      </c>
      <c r="C59">
        <f>VLOOKUP(A59,'Group Condition'!$A$2:$H$88,7,FALSE)</f>
        <v>0</v>
      </c>
    </row>
    <row r="60" spans="1:12" hidden="1" x14ac:dyDescent="0.3">
      <c r="A60" t="s">
        <v>49</v>
      </c>
      <c r="B60" t="s">
        <v>138</v>
      </c>
      <c r="C60">
        <f>VLOOKUP(A60,'Group Condition'!$A$2:$H$88,7,FALSE)</f>
        <v>0</v>
      </c>
    </row>
    <row r="61" spans="1:12" x14ac:dyDescent="0.3">
      <c r="A61" t="s">
        <v>70</v>
      </c>
      <c r="B61" t="s">
        <v>159</v>
      </c>
      <c r="C61" t="str">
        <f>VLOOKUP(A61,'Group Condition'!$A$2:$H$88,7,FALSE)</f>
        <v>X</v>
      </c>
      <c r="D61">
        <v>7</v>
      </c>
      <c r="E61" t="s">
        <v>225</v>
      </c>
      <c r="F61" t="s">
        <v>225</v>
      </c>
      <c r="G61" t="s">
        <v>225</v>
      </c>
      <c r="H61" t="s">
        <v>248</v>
      </c>
      <c r="I61" t="s">
        <v>249</v>
      </c>
      <c r="J61" t="s">
        <v>250</v>
      </c>
      <c r="L61" t="s">
        <v>280</v>
      </c>
    </row>
    <row r="62" spans="1:12" hidden="1" x14ac:dyDescent="0.3">
      <c r="A62" t="s">
        <v>30</v>
      </c>
      <c r="B62" t="s">
        <v>118</v>
      </c>
      <c r="C62">
        <f>VLOOKUP(A62,'Group Condition'!$A$2:$H$88,7,FALSE)</f>
        <v>0</v>
      </c>
    </row>
    <row r="63" spans="1:12" hidden="1" x14ac:dyDescent="0.3">
      <c r="A63" t="s">
        <v>89</v>
      </c>
      <c r="B63" t="s">
        <v>178</v>
      </c>
      <c r="C63">
        <f>VLOOKUP(A63,'Group Condition'!$A$2:$H$88,7,FALSE)</f>
        <v>0</v>
      </c>
    </row>
    <row r="64" spans="1:12" hidden="1" x14ac:dyDescent="0.3">
      <c r="A64" t="s">
        <v>57</v>
      </c>
      <c r="B64" t="s">
        <v>146</v>
      </c>
      <c r="C64">
        <f>VLOOKUP(A64,'Group Condition'!$A$2:$H$88,7,FALSE)</f>
        <v>0</v>
      </c>
    </row>
    <row r="65" spans="1:10" hidden="1" x14ac:dyDescent="0.3">
      <c r="A65" t="s">
        <v>46</v>
      </c>
      <c r="B65" t="s">
        <v>135</v>
      </c>
      <c r="C65">
        <f>VLOOKUP(A65,'Group Condition'!$A$2:$H$88,7,FALSE)</f>
        <v>0</v>
      </c>
    </row>
    <row r="66" spans="1:10" x14ac:dyDescent="0.3">
      <c r="A66" t="s">
        <v>32</v>
      </c>
      <c r="B66" t="s">
        <v>120</v>
      </c>
      <c r="C66" t="str">
        <f>VLOOKUP(A66,'Group Condition'!$A$2:$H$88,7,FALSE)</f>
        <v>X</v>
      </c>
      <c r="D66">
        <v>18</v>
      </c>
      <c r="E66" t="s">
        <v>204</v>
      </c>
      <c r="F66" t="s">
        <v>200</v>
      </c>
      <c r="G66" t="s">
        <v>204</v>
      </c>
      <c r="H66" t="s">
        <v>251</v>
      </c>
      <c r="I66" t="s">
        <v>202</v>
      </c>
      <c r="J66" t="s">
        <v>252</v>
      </c>
    </row>
    <row r="67" spans="1:10" x14ac:dyDescent="0.3">
      <c r="A67" t="s">
        <v>64</v>
      </c>
      <c r="B67" t="s">
        <v>153</v>
      </c>
      <c r="C67" t="str">
        <f>VLOOKUP(A67,'Group Condition'!$A$2:$H$88,7,FALSE)</f>
        <v>X</v>
      </c>
    </row>
    <row r="68" spans="1:10" hidden="1" x14ac:dyDescent="0.3">
      <c r="A68" t="s">
        <v>54</v>
      </c>
      <c r="B68" t="s">
        <v>143</v>
      </c>
      <c r="C68">
        <f>VLOOKUP(A68,'Group Condition'!$A$2:$H$88,7,FALSE)</f>
        <v>0</v>
      </c>
    </row>
    <row r="69" spans="1:10" hidden="1" x14ac:dyDescent="0.3">
      <c r="A69" t="s">
        <v>77</v>
      </c>
      <c r="B69" t="s">
        <v>166</v>
      </c>
      <c r="C69">
        <f>VLOOKUP(A69,'Group Condition'!$A$2:$H$88,7,FALSE)</f>
        <v>0</v>
      </c>
    </row>
    <row r="70" spans="1:10" hidden="1" x14ac:dyDescent="0.3">
      <c r="A70" t="s">
        <v>86</v>
      </c>
      <c r="B70" t="s">
        <v>175</v>
      </c>
      <c r="C70">
        <f>VLOOKUP(A70,'Group Condition'!$A$2:$H$88,7,FALSE)</f>
        <v>0</v>
      </c>
    </row>
    <row r="71" spans="1:10" hidden="1" x14ac:dyDescent="0.3">
      <c r="A71" t="s">
        <v>26</v>
      </c>
      <c r="B71" t="s">
        <v>113</v>
      </c>
      <c r="C71">
        <f>VLOOKUP(A71,'Group Condition'!$A$2:$H$88,7,FALSE)</f>
        <v>0</v>
      </c>
    </row>
    <row r="72" spans="1:10" x14ac:dyDescent="0.3">
      <c r="A72" t="s">
        <v>71</v>
      </c>
      <c r="B72" t="s">
        <v>160</v>
      </c>
      <c r="C72" t="str">
        <f>VLOOKUP(A72,'Group Condition'!$A$2:$H$88,7,FALSE)</f>
        <v>X</v>
      </c>
    </row>
    <row r="73" spans="1:10" hidden="1" x14ac:dyDescent="0.3">
      <c r="A73" t="s">
        <v>27</v>
      </c>
      <c r="B73" t="s">
        <v>115</v>
      </c>
      <c r="C73">
        <f>VLOOKUP(A73,'Group Condition'!$A$2:$H$88,7,FALSE)</f>
        <v>0</v>
      </c>
    </row>
    <row r="74" spans="1:10" x14ac:dyDescent="0.3">
      <c r="A74" t="s">
        <v>59</v>
      </c>
      <c r="B74" t="s">
        <v>148</v>
      </c>
      <c r="C74" t="str">
        <f>VLOOKUP(A74,'Group Condition'!$A$2:$H$88,7,FALSE)</f>
        <v>X</v>
      </c>
    </row>
    <row r="75" spans="1:10" hidden="1" x14ac:dyDescent="0.3">
      <c r="A75" t="s">
        <v>45</v>
      </c>
      <c r="B75" t="s">
        <v>134</v>
      </c>
      <c r="C75">
        <f>VLOOKUP(A75,'Group Condition'!$A$2:$H$88,7,FALSE)</f>
        <v>0</v>
      </c>
    </row>
    <row r="76" spans="1:10" hidden="1" x14ac:dyDescent="0.3">
      <c r="A76" t="s">
        <v>44</v>
      </c>
      <c r="B76" t="s">
        <v>133</v>
      </c>
      <c r="C76">
        <f>VLOOKUP(A76,'Group Condition'!$A$2:$H$88,7,FALSE)</f>
        <v>0</v>
      </c>
    </row>
    <row r="77" spans="1:10" x14ac:dyDescent="0.3">
      <c r="A77" t="s">
        <v>37</v>
      </c>
      <c r="B77" t="s">
        <v>126</v>
      </c>
      <c r="C77" t="str">
        <f>VLOOKUP(A77,'Group Condition'!$A$2:$H$88,7,FALSE)</f>
        <v>X</v>
      </c>
      <c r="D77">
        <v>35</v>
      </c>
      <c r="E77" t="s">
        <v>204</v>
      </c>
      <c r="F77" t="s">
        <v>207</v>
      </c>
      <c r="G77" t="s">
        <v>207</v>
      </c>
      <c r="H77" t="s">
        <v>253</v>
      </c>
      <c r="I77" t="s">
        <v>254</v>
      </c>
      <c r="J77" t="s">
        <v>255</v>
      </c>
    </row>
    <row r="78" spans="1:10" x14ac:dyDescent="0.3">
      <c r="A78" t="s">
        <v>14</v>
      </c>
      <c r="B78" t="s">
        <v>97</v>
      </c>
      <c r="C78" t="str">
        <f>VLOOKUP(A78,'Group Condition'!$A$2:$H$88,7,FALSE)</f>
        <v>X</v>
      </c>
      <c r="D78">
        <v>20</v>
      </c>
      <c r="E78" t="s">
        <v>204</v>
      </c>
      <c r="F78" t="s">
        <v>207</v>
      </c>
      <c r="G78" t="s">
        <v>207</v>
      </c>
      <c r="H78" t="s">
        <v>256</v>
      </c>
      <c r="I78" t="s">
        <v>257</v>
      </c>
      <c r="J78" t="s">
        <v>258</v>
      </c>
    </row>
    <row r="79" spans="1:10" hidden="1" x14ac:dyDescent="0.3">
      <c r="A79" t="s">
        <v>38</v>
      </c>
      <c r="B79" t="s">
        <v>127</v>
      </c>
    </row>
    <row r="80" spans="1:10" x14ac:dyDescent="0.3">
      <c r="A80" t="s">
        <v>33</v>
      </c>
      <c r="B80" t="s">
        <v>121</v>
      </c>
      <c r="C80" t="str">
        <f>VLOOKUP(A80,'Group Condition'!$A$2:$H$88,7,FALSE)</f>
        <v>X</v>
      </c>
      <c r="D80">
        <v>2</v>
      </c>
      <c r="E80" t="s">
        <v>204</v>
      </c>
      <c r="F80" t="s">
        <v>204</v>
      </c>
      <c r="G80" t="s">
        <v>259</v>
      </c>
      <c r="H80" t="s">
        <v>245</v>
      </c>
      <c r="I80" t="s">
        <v>260</v>
      </c>
      <c r="J80" t="s">
        <v>261</v>
      </c>
    </row>
    <row r="81" spans="1:12" hidden="1" x14ac:dyDescent="0.3">
      <c r="A81" t="s">
        <v>60</v>
      </c>
      <c r="B81" t="s">
        <v>149</v>
      </c>
      <c r="C81">
        <f>VLOOKUP(A81,'Group Condition'!$A$2:$H$88,7,FALSE)</f>
        <v>0</v>
      </c>
    </row>
    <row r="82" spans="1:12" hidden="1" x14ac:dyDescent="0.3">
      <c r="A82" t="s">
        <v>11</v>
      </c>
      <c r="B82" t="s">
        <v>94</v>
      </c>
      <c r="C82">
        <f>VLOOKUP(A82,'Group Condition'!$A$2:$H$88,7,FALSE)</f>
        <v>0</v>
      </c>
    </row>
    <row r="83" spans="1:12" hidden="1" x14ac:dyDescent="0.3">
      <c r="A83" t="s">
        <v>13</v>
      </c>
      <c r="B83" t="s">
        <v>96</v>
      </c>
      <c r="C83">
        <f>VLOOKUP(A83,'Group Condition'!$A$2:$H$88,7,FALSE)</f>
        <v>0</v>
      </c>
      <c r="D83">
        <v>19</v>
      </c>
      <c r="E83" t="s">
        <v>204</v>
      </c>
      <c r="F83" t="s">
        <v>200</v>
      </c>
      <c r="G83" t="s">
        <v>204</v>
      </c>
      <c r="H83" t="s">
        <v>262</v>
      </c>
      <c r="I83" t="s">
        <v>263</v>
      </c>
      <c r="J83" t="s">
        <v>264</v>
      </c>
      <c r="L83" t="s">
        <v>281</v>
      </c>
    </row>
    <row r="84" spans="1:12" hidden="1" x14ac:dyDescent="0.3">
      <c r="A84" t="s">
        <v>15</v>
      </c>
      <c r="B84" t="s">
        <v>98</v>
      </c>
      <c r="C84">
        <f>VLOOKUP(A84,'Group Condition'!$A$2:$H$88,7,FALSE)</f>
        <v>0</v>
      </c>
    </row>
    <row r="85" spans="1:12" hidden="1" x14ac:dyDescent="0.3">
      <c r="A85" t="s">
        <v>51</v>
      </c>
      <c r="B85" t="s">
        <v>140</v>
      </c>
      <c r="C85">
        <f>VLOOKUP(A85,'Group Condition'!$A$2:$H$88,7,FALSE)</f>
        <v>0</v>
      </c>
    </row>
    <row r="86" spans="1:12" hidden="1" x14ac:dyDescent="0.3">
      <c r="A86" t="s">
        <v>16</v>
      </c>
      <c r="B86" t="s">
        <v>99</v>
      </c>
      <c r="C86">
        <f>VLOOKUP(A86,'Group Condition'!$A$2:$H$88,7,FALSE)</f>
        <v>0</v>
      </c>
    </row>
    <row r="87" spans="1:12" hidden="1" x14ac:dyDescent="0.3">
      <c r="A87" t="s">
        <v>39</v>
      </c>
      <c r="B87" t="s">
        <v>128</v>
      </c>
      <c r="C87">
        <f>VLOOKUP(A87,'Group Condition'!$A$2:$H$88,7,FALSE)</f>
        <v>0</v>
      </c>
    </row>
    <row r="88" spans="1:12" hidden="1" x14ac:dyDescent="0.3">
      <c r="A88" t="s">
        <v>43</v>
      </c>
      <c r="B88" t="s">
        <v>132</v>
      </c>
      <c r="C88">
        <f>VLOOKUP(A88,'Group Condition'!$A$2:$H$88,7,FALSE)</f>
        <v>0</v>
      </c>
    </row>
  </sheetData>
  <autoFilter ref="A1:J88">
    <filterColumn colId="2">
      <filters>
        <filter val="X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C49" sqref="C49:G49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2.44140625" style="3" bestFit="1" customWidth="1"/>
    <col min="5" max="5" width="20" style="3" bestFit="1" customWidth="1"/>
    <col min="6" max="6" width="25.44140625" style="3" bestFit="1" customWidth="1"/>
    <col min="7" max="7" width="24.21875" style="10" customWidth="1"/>
    <col min="8" max="8" width="20" style="4" bestFit="1" customWidth="1"/>
    <col min="9" max="9" width="27.88671875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7" width="20.21875" style="3" bestFit="1" customWidth="1"/>
    <col min="18" max="16384" width="8.88671875" style="3"/>
  </cols>
  <sheetData>
    <row r="1" spans="1:16" ht="16.2" thickBot="1" x14ac:dyDescent="0.35">
      <c r="A1" s="6" t="s">
        <v>90</v>
      </c>
      <c r="B1" s="6" t="s">
        <v>181</v>
      </c>
      <c r="C1" s="3" t="s">
        <v>182</v>
      </c>
      <c r="D1" s="3" t="s">
        <v>187</v>
      </c>
      <c r="E1" s="3" t="s">
        <v>185</v>
      </c>
      <c r="F1" s="3" t="s">
        <v>188</v>
      </c>
      <c r="G1" s="10" t="s">
        <v>191</v>
      </c>
      <c r="H1" s="4" t="s">
        <v>266</v>
      </c>
    </row>
    <row r="2" spans="1:16" ht="16.2" thickBot="1" x14ac:dyDescent="0.35">
      <c r="A2" s="7" t="s">
        <v>5</v>
      </c>
      <c r="B2" s="3" t="s">
        <v>110</v>
      </c>
      <c r="C2" s="7">
        <v>114181041.2</v>
      </c>
      <c r="D2" s="7">
        <f>VLOOKUP(A2,'Group Condition'!$A$2:$I$88,9,FALSE)</f>
        <v>0</v>
      </c>
      <c r="E2" s="6">
        <v>19030174.25</v>
      </c>
      <c r="F2" s="6"/>
      <c r="G2" s="17">
        <v>114181041.2</v>
      </c>
    </row>
    <row r="3" spans="1:16" ht="16.2" thickBot="1" x14ac:dyDescent="0.35">
      <c r="A3" s="7" t="s">
        <v>6</v>
      </c>
      <c r="B3" s="3" t="s">
        <v>104</v>
      </c>
      <c r="C3" s="7">
        <v>15816.31169</v>
      </c>
      <c r="D3" s="7">
        <f>VLOOKUP(A3,'Group Condition'!$A$2:$I$88,9,FALSE)</f>
        <v>0</v>
      </c>
      <c r="E3" s="6">
        <v>175816.31169</v>
      </c>
      <c r="F3" s="6"/>
      <c r="G3" s="11"/>
    </row>
    <row r="4" spans="1:16" ht="16.2" thickBot="1" x14ac:dyDescent="0.35">
      <c r="A4" s="7" t="s">
        <v>20</v>
      </c>
      <c r="B4" s="3" t="s">
        <v>106</v>
      </c>
      <c r="C4" s="7">
        <v>25797.24295</v>
      </c>
      <c r="D4" s="7">
        <f>VLOOKUP(A4,'Group Condition'!$A$2:$I$88,9,FALSE)</f>
        <v>0</v>
      </c>
      <c r="E4" s="6">
        <v>100</v>
      </c>
      <c r="F4" s="6"/>
      <c r="G4" s="16"/>
    </row>
    <row r="5" spans="1:16" ht="16.2" thickBot="1" x14ac:dyDescent="0.35">
      <c r="A5" s="7" t="s">
        <v>12</v>
      </c>
      <c r="B5" s="3" t="s">
        <v>95</v>
      </c>
      <c r="C5" s="7">
        <v>2124041.1490000002</v>
      </c>
      <c r="D5" s="7">
        <f>VLOOKUP(A5,'Group Condition'!$A$2:$I$88,9,FALSE)</f>
        <v>0</v>
      </c>
      <c r="E5" s="6">
        <v>2124041.1490000002</v>
      </c>
      <c r="F5" s="6"/>
      <c r="G5" s="11">
        <f>E5*1.25</f>
        <v>2655051.4362500003</v>
      </c>
      <c r="K5" s="5"/>
      <c r="M5" s="5"/>
      <c r="O5" s="5"/>
    </row>
    <row r="6" spans="1:16" ht="16.2" thickBot="1" x14ac:dyDescent="0.35">
      <c r="A6" s="7" t="s">
        <v>48</v>
      </c>
      <c r="B6" s="3" t="s">
        <v>137</v>
      </c>
      <c r="C6" s="7">
        <v>15874.27808</v>
      </c>
      <c r="D6" s="7">
        <f>VLOOKUP(A6,'Group Condition'!$A$2:$I$88,9,FALSE)</f>
        <v>0</v>
      </c>
      <c r="E6" s="6">
        <v>15874.27808</v>
      </c>
      <c r="F6" s="6"/>
      <c r="G6" s="11"/>
    </row>
    <row r="7" spans="1:16" ht="16.2" thickBot="1" x14ac:dyDescent="0.35">
      <c r="A7" s="7" t="s">
        <v>23</v>
      </c>
      <c r="B7" s="3" t="s">
        <v>109</v>
      </c>
      <c r="C7" s="7">
        <v>34847060.600000001</v>
      </c>
      <c r="D7" s="7">
        <f>VLOOKUP(A7,'Group Condition'!$A$2:$I$88,9,FALSE)</f>
        <v>0</v>
      </c>
      <c r="E7" s="6">
        <v>1742353</v>
      </c>
      <c r="F7" s="6"/>
      <c r="G7" s="16"/>
    </row>
    <row r="8" spans="1:16" ht="16.2" thickBot="1" x14ac:dyDescent="0.35">
      <c r="A8" s="7" t="s">
        <v>31</v>
      </c>
      <c r="B8" s="3" t="s">
        <v>119</v>
      </c>
      <c r="C8" s="7">
        <v>1718757.3940000001</v>
      </c>
      <c r="D8" s="7">
        <f>VLOOKUP(A8,'Group Condition'!$A$2:$I$88,9,FALSE)</f>
        <v>0</v>
      </c>
      <c r="E8" s="6">
        <v>1718757.3940000001</v>
      </c>
      <c r="F8" s="6">
        <f>E8*0.5</f>
        <v>859378.69700000004</v>
      </c>
      <c r="G8" s="11">
        <v>1000000</v>
      </c>
    </row>
    <row r="9" spans="1:16" ht="16.2" thickBot="1" x14ac:dyDescent="0.35">
      <c r="A9" s="7" t="s">
        <v>22</v>
      </c>
      <c r="B9" s="3" t="s">
        <v>108</v>
      </c>
      <c r="C9" s="7">
        <v>21996106.07</v>
      </c>
      <c r="D9" s="7">
        <f>VLOOKUP(A9,'Group Condition'!$A$2:$I$88,9,FALSE)</f>
        <v>0</v>
      </c>
      <c r="E9" s="6">
        <v>4000000</v>
      </c>
      <c r="F9" s="6"/>
      <c r="G9" s="11">
        <v>10000000</v>
      </c>
      <c r="K9" s="5"/>
      <c r="M9" s="5"/>
      <c r="O9" s="5"/>
    </row>
    <row r="10" spans="1:16" ht="16.2" thickBot="1" x14ac:dyDescent="0.35">
      <c r="A10" s="7" t="s">
        <v>58</v>
      </c>
      <c r="B10" s="3" t="s">
        <v>147</v>
      </c>
      <c r="C10" s="7">
        <v>235.45910710000001</v>
      </c>
      <c r="D10" s="7">
        <f>VLOOKUP(A10,'Group Condition'!$A$2:$I$88,9,FALSE)</f>
        <v>0</v>
      </c>
      <c r="E10" s="6">
        <v>10</v>
      </c>
      <c r="F10" s="6"/>
      <c r="G10" s="11">
        <v>235</v>
      </c>
    </row>
    <row r="11" spans="1:16" ht="16.2" thickBot="1" x14ac:dyDescent="0.35">
      <c r="A11" s="7" t="s">
        <v>7</v>
      </c>
      <c r="B11" s="3" t="s">
        <v>114</v>
      </c>
      <c r="C11" s="7">
        <v>16477555.609999999</v>
      </c>
      <c r="D11" s="7">
        <f>VLOOKUP(A11,'Group Condition'!$A$2:$I$88,9,FALSE)</f>
        <v>0</v>
      </c>
      <c r="E11" s="6">
        <v>993066.96089999995</v>
      </c>
      <c r="F11" s="6"/>
      <c r="G11" s="17">
        <f>C11*0.75</f>
        <v>12358166.7075</v>
      </c>
      <c r="K11" s="11"/>
      <c r="M11" s="11"/>
    </row>
    <row r="12" spans="1:16" ht="16.2" thickBot="1" x14ac:dyDescent="0.35">
      <c r="A12" s="7" t="s">
        <v>44</v>
      </c>
      <c r="B12" s="3" t="s">
        <v>133</v>
      </c>
      <c r="C12" s="7">
        <v>352590040.69999999</v>
      </c>
      <c r="D12" s="7">
        <f>VLOOKUP(A12,'Group Condition'!$A$2:$I$88,9,FALSE)</f>
        <v>0</v>
      </c>
      <c r="E12" s="6">
        <v>176000000</v>
      </c>
      <c r="F12" s="7">
        <f>E12*0.75</f>
        <v>132000000</v>
      </c>
      <c r="G12" s="15">
        <v>176000000</v>
      </c>
    </row>
    <row r="13" spans="1:16" ht="16.2" thickBot="1" x14ac:dyDescent="0.35">
      <c r="A13" s="7" t="s">
        <v>36</v>
      </c>
      <c r="B13" s="3" t="s">
        <v>125</v>
      </c>
      <c r="C13" s="7">
        <v>129309.07709999999</v>
      </c>
      <c r="D13" s="7">
        <f>VLOOKUP(A13,'Group Condition'!$A$2:$I$88,9,FALSE)</f>
        <v>0</v>
      </c>
      <c r="E13" s="6">
        <v>100000</v>
      </c>
      <c r="F13" s="6">
        <f>E13*0.75</f>
        <v>75000</v>
      </c>
      <c r="G13" s="15">
        <v>100000</v>
      </c>
      <c r="M13" s="5"/>
      <c r="O13" s="5"/>
    </row>
    <row r="14" spans="1:16" ht="16.2" thickBot="1" x14ac:dyDescent="0.35">
      <c r="A14" s="7" t="s">
        <v>47</v>
      </c>
      <c r="B14" s="3" t="s">
        <v>136</v>
      </c>
      <c r="C14" s="7">
        <v>554.64984700000002</v>
      </c>
      <c r="D14" s="7">
        <f>VLOOKUP(A14,'Group Condition'!$A$2:$I$88,9,FALSE)</f>
        <v>0</v>
      </c>
      <c r="E14" s="6">
        <v>110.9</v>
      </c>
      <c r="F14" s="6"/>
      <c r="G14" s="16"/>
    </row>
    <row r="15" spans="1:16" ht="16.2" thickBot="1" x14ac:dyDescent="0.35">
      <c r="A15" s="7" t="s">
        <v>26</v>
      </c>
      <c r="B15" s="3" t="s">
        <v>113</v>
      </c>
      <c r="C15" s="7">
        <v>2957397.3650000002</v>
      </c>
      <c r="D15" s="7">
        <f>VLOOKUP(A15,'Group Condition'!$A$2:$I$88,9,FALSE)</f>
        <v>0</v>
      </c>
      <c r="E15" s="6">
        <v>4928995.608</v>
      </c>
      <c r="F15" s="6"/>
      <c r="G15" s="17">
        <v>2957397.3650000002</v>
      </c>
    </row>
    <row r="16" spans="1:16" ht="16.2" thickBot="1" x14ac:dyDescent="0.35">
      <c r="A16" s="7" t="s">
        <v>41</v>
      </c>
      <c r="B16" s="3" t="s">
        <v>130</v>
      </c>
      <c r="C16" s="7">
        <v>174418341.5</v>
      </c>
      <c r="D16" s="7">
        <f>VLOOKUP(A16,'Group Condition'!$A$2:$I$88,9,FALSE)</f>
        <v>0</v>
      </c>
      <c r="E16" s="6">
        <v>7850000</v>
      </c>
      <c r="F16" s="6"/>
      <c r="G16" s="16"/>
      <c r="P16" s="5"/>
    </row>
    <row r="17" spans="1:16" ht="16.2" thickBot="1" x14ac:dyDescent="0.35">
      <c r="A17" s="7" t="s">
        <v>18</v>
      </c>
      <c r="B17" s="3" t="s">
        <v>103</v>
      </c>
      <c r="C17" s="7">
        <v>17230050.359999999</v>
      </c>
      <c r="D17" s="7" t="str">
        <f>VLOOKUP(A17,'Group Condition'!$A$2:$I$88,9,FALSE)</f>
        <v>+mort</v>
      </c>
      <c r="E17" s="6">
        <v>8500000</v>
      </c>
      <c r="F17" s="6"/>
      <c r="G17" s="11">
        <v>10000000</v>
      </c>
      <c r="O17" s="5"/>
    </row>
    <row r="18" spans="1:16" ht="16.2" thickBot="1" x14ac:dyDescent="0.35">
      <c r="A18" s="7" t="s">
        <v>17</v>
      </c>
      <c r="B18" s="3" t="s">
        <v>100</v>
      </c>
      <c r="C18" s="7">
        <v>13236869.029999999</v>
      </c>
      <c r="D18" s="7">
        <f>VLOOKUP(A18,'Group Condition'!$A$2:$I$88,9,FALSE)</f>
        <v>0</v>
      </c>
      <c r="E18" s="6">
        <v>6500000</v>
      </c>
      <c r="F18" s="6"/>
      <c r="G18" s="11"/>
      <c r="M18" s="5"/>
      <c r="O18" s="5"/>
      <c r="P18" s="5"/>
    </row>
    <row r="19" spans="1:16" ht="16.2" thickBot="1" x14ac:dyDescent="0.35">
      <c r="A19" s="7" t="s">
        <v>24</v>
      </c>
      <c r="B19" s="3" t="s">
        <v>111</v>
      </c>
      <c r="C19" s="7">
        <v>432544359.30000001</v>
      </c>
      <c r="D19" s="7">
        <f>VLOOKUP(A19,'Group Condition'!$A$2:$I$88,9,FALSE)</f>
        <v>0</v>
      </c>
      <c r="E19" s="6">
        <v>2430000</v>
      </c>
      <c r="F19" s="6"/>
      <c r="G19" s="11"/>
      <c r="H19" s="7">
        <v>432544359.30000001</v>
      </c>
      <c r="O19" s="5"/>
      <c r="P19" s="5"/>
    </row>
    <row r="20" spans="1:16" ht="16.2" thickBot="1" x14ac:dyDescent="0.35">
      <c r="A20" s="7" t="s">
        <v>42</v>
      </c>
      <c r="B20" s="3" t="s">
        <v>131</v>
      </c>
      <c r="C20" s="7">
        <v>172649603.19999999</v>
      </c>
      <c r="D20" s="7">
        <f>VLOOKUP(A20,'Group Condition'!$A$2:$I$88,9,FALSE)</f>
        <v>0</v>
      </c>
      <c r="E20" s="6">
        <v>49700000</v>
      </c>
      <c r="F20" s="6"/>
      <c r="G20" s="11">
        <v>100000000</v>
      </c>
      <c r="O20" s="5"/>
      <c r="P20" s="5"/>
    </row>
    <row r="21" spans="1:16" ht="16.2" thickBot="1" x14ac:dyDescent="0.35">
      <c r="A21" s="7" t="s">
        <v>8</v>
      </c>
      <c r="B21" s="3" t="s">
        <v>101</v>
      </c>
      <c r="C21" s="7">
        <v>254421.22440000001</v>
      </c>
      <c r="D21" s="7" t="str">
        <f>VLOOKUP(A21,'Group Condition'!$A$2:$I$88,9,FALSE)</f>
        <v>--</v>
      </c>
      <c r="E21" s="6">
        <v>150000</v>
      </c>
      <c r="F21" s="6">
        <v>100000</v>
      </c>
      <c r="G21" s="11">
        <v>200000</v>
      </c>
    </row>
    <row r="22" spans="1:16" ht="16.2" thickBot="1" x14ac:dyDescent="0.35">
      <c r="A22" s="7" t="s">
        <v>9</v>
      </c>
      <c r="B22" s="3" t="s">
        <v>93</v>
      </c>
      <c r="C22" s="8">
        <v>229000000000</v>
      </c>
      <c r="D22" s="7">
        <f>VLOOKUP(A22,'Group Condition'!$A$2:$I$88,9,FALSE)</f>
        <v>0</v>
      </c>
      <c r="E22" s="6">
        <v>2000000000000</v>
      </c>
      <c r="F22" s="6"/>
      <c r="G22" s="11"/>
    </row>
    <row r="23" spans="1:16" ht="16.2" thickBot="1" x14ac:dyDescent="0.35">
      <c r="A23" s="7" t="s">
        <v>61</v>
      </c>
      <c r="B23" s="3" t="s">
        <v>150</v>
      </c>
      <c r="C23" s="7">
        <v>747577.53830000001</v>
      </c>
      <c r="D23" s="7">
        <f>VLOOKUP(A23,'Group Condition'!$A$2:$I$88,9,FALSE)</f>
        <v>0</v>
      </c>
      <c r="E23" s="6">
        <v>197000</v>
      </c>
      <c r="F23" s="6"/>
      <c r="G23" s="11">
        <v>500000</v>
      </c>
    </row>
    <row r="24" spans="1:16" ht="16.2" thickBot="1" x14ac:dyDescent="0.35">
      <c r="A24" s="7" t="s">
        <v>63</v>
      </c>
      <c r="B24" s="3" t="s">
        <v>152</v>
      </c>
      <c r="C24" s="7">
        <v>0.05</v>
      </c>
      <c r="D24" s="7">
        <f>VLOOKUP(A24,'Group Condition'!$A$2:$I$88,9,FALSE)</f>
        <v>0</v>
      </c>
      <c r="E24" s="6">
        <v>3.5000000000000003E-2</v>
      </c>
      <c r="F24" s="6">
        <f>0.02</f>
        <v>0.02</v>
      </c>
      <c r="G24" s="11"/>
      <c r="H24" s="4">
        <v>0.01</v>
      </c>
      <c r="P24" s="5"/>
    </row>
    <row r="25" spans="1:16" ht="16.2" thickBot="1" x14ac:dyDescent="0.35">
      <c r="A25" s="7" t="s">
        <v>52</v>
      </c>
      <c r="B25" s="3" t="s">
        <v>141</v>
      </c>
      <c r="C25" s="7">
        <v>15150975.09</v>
      </c>
      <c r="D25" s="7">
        <f>VLOOKUP(A25,'Group Condition'!$A$2:$I$88,9,FALSE)</f>
        <v>0</v>
      </c>
      <c r="E25" s="6">
        <v>15150975.09</v>
      </c>
      <c r="F25" s="6"/>
      <c r="G25" s="11"/>
    </row>
    <row r="26" spans="1:16" ht="16.2" thickBot="1" x14ac:dyDescent="0.35">
      <c r="A26" s="7" t="s">
        <v>62</v>
      </c>
      <c r="B26" s="3" t="s">
        <v>151</v>
      </c>
      <c r="C26" s="7">
        <v>0.05</v>
      </c>
      <c r="D26" s="7">
        <f>VLOOKUP(A26,'Group Condition'!$A$2:$I$88,9,FALSE)</f>
        <v>0</v>
      </c>
      <c r="E26" s="6">
        <v>3.5000000000000003E-2</v>
      </c>
      <c r="F26" s="6">
        <v>0.02</v>
      </c>
      <c r="G26" s="16"/>
      <c r="H26" s="4">
        <v>0.01</v>
      </c>
      <c r="O26" s="5"/>
    </row>
    <row r="27" spans="1:16" ht="16.2" thickBot="1" x14ac:dyDescent="0.35">
      <c r="A27" s="7" t="s">
        <v>10</v>
      </c>
      <c r="B27" s="3" t="s">
        <v>92</v>
      </c>
      <c r="C27" s="7">
        <v>932233758.39999998</v>
      </c>
      <c r="D27" s="7">
        <f>VLOOKUP(A27,'Group Condition'!$A$2:$I$88,9,FALSE)</f>
        <v>0</v>
      </c>
      <c r="E27" s="6">
        <v>532233758.39999998</v>
      </c>
      <c r="F27" s="6"/>
      <c r="G27" s="11"/>
    </row>
    <row r="28" spans="1:16" ht="16.2" thickBot="1" x14ac:dyDescent="0.35">
      <c r="A28" s="7" t="s">
        <v>25</v>
      </c>
      <c r="B28" s="3" t="s">
        <v>112</v>
      </c>
      <c r="C28" s="7">
        <v>32122718.550000001</v>
      </c>
      <c r="D28" s="7" t="str">
        <f>VLOOKUP(A28,'Group Condition'!$A$2:$I$88,9,FALSE)</f>
        <v>++</v>
      </c>
      <c r="E28" s="6">
        <v>321227180.55000001</v>
      </c>
      <c r="F28" s="6"/>
      <c r="G28" s="11"/>
      <c r="H28" s="7">
        <v>32122718.550000001</v>
      </c>
      <c r="K28" s="11"/>
      <c r="M28" s="11"/>
      <c r="O28" s="11"/>
    </row>
    <row r="29" spans="1:16" ht="16.2" thickBot="1" x14ac:dyDescent="0.35">
      <c r="A29" s="7" t="s">
        <v>21</v>
      </c>
      <c r="B29" s="3" t="s">
        <v>107</v>
      </c>
      <c r="C29" s="7">
        <v>4986608.142</v>
      </c>
      <c r="D29" s="7">
        <f>VLOOKUP(A29,'Group Condition'!$A$2:$I$88,9,FALSE)</f>
        <v>0</v>
      </c>
      <c r="E29" s="6">
        <v>4986608.142</v>
      </c>
      <c r="F29" s="6"/>
      <c r="G29" s="11"/>
    </row>
    <row r="30" spans="1:16" ht="16.2" thickBot="1" x14ac:dyDescent="0.35">
      <c r="A30" s="7" t="s">
        <v>72</v>
      </c>
      <c r="B30" s="3" t="s">
        <v>161</v>
      </c>
      <c r="C30" s="7">
        <v>0.05</v>
      </c>
      <c r="D30" s="7">
        <f>VLOOKUP(A30,'Group Condition'!$A$2:$I$88,9,FALSE)</f>
        <v>0</v>
      </c>
      <c r="E30" s="6">
        <v>1.2500000000000001E-2</v>
      </c>
      <c r="F30" s="6"/>
      <c r="G30" s="11"/>
    </row>
    <row r="31" spans="1:16" ht="16.2" thickBot="1" x14ac:dyDescent="0.35">
      <c r="A31" s="7" t="s">
        <v>28</v>
      </c>
      <c r="B31" s="3" t="s">
        <v>116</v>
      </c>
      <c r="C31" s="7">
        <v>19201175.25</v>
      </c>
      <c r="D31" s="7">
        <f>VLOOKUP(A31,'Group Condition'!$A$2:$I$88,9,FALSE)</f>
        <v>0</v>
      </c>
      <c r="E31" s="6">
        <v>49069.656669999997</v>
      </c>
      <c r="F31" s="6"/>
      <c r="G31" s="11"/>
      <c r="P31" s="5"/>
    </row>
    <row r="32" spans="1:16" ht="16.2" thickBot="1" x14ac:dyDescent="0.35">
      <c r="A32" s="7" t="s">
        <v>34</v>
      </c>
      <c r="B32" s="3" t="s">
        <v>123</v>
      </c>
      <c r="C32" s="7">
        <v>22940055.34</v>
      </c>
      <c r="D32" s="7">
        <f>VLOOKUP(A32,'Group Condition'!$A$2:$I$88,9,FALSE)</f>
        <v>0</v>
      </c>
      <c r="E32" s="6">
        <v>22940055.34</v>
      </c>
      <c r="F32" s="6"/>
      <c r="G32" s="11"/>
    </row>
    <row r="33" spans="1:16" ht="16.2" thickBot="1" x14ac:dyDescent="0.35">
      <c r="A33" s="7" t="s">
        <v>73</v>
      </c>
      <c r="B33" s="3" t="s">
        <v>162</v>
      </c>
      <c r="C33" s="7">
        <v>0.05</v>
      </c>
      <c r="D33" s="7">
        <f>VLOOKUP(A33,'Group Condition'!$A$2:$I$88,9,FALSE)</f>
        <v>0</v>
      </c>
      <c r="E33" s="6">
        <v>0.05</v>
      </c>
      <c r="F33" s="6"/>
      <c r="G33" s="11"/>
    </row>
    <row r="34" spans="1:16" ht="16.2" thickBot="1" x14ac:dyDescent="0.35">
      <c r="A34" s="7" t="s">
        <v>55</v>
      </c>
      <c r="B34" s="3" t="s">
        <v>144</v>
      </c>
      <c r="C34" s="7">
        <v>28898.867849999999</v>
      </c>
      <c r="D34" s="7">
        <f>VLOOKUP(A34,'Group Condition'!$A$2:$I$88,9,FALSE)</f>
        <v>0</v>
      </c>
      <c r="E34" s="6">
        <v>28898.867849999999</v>
      </c>
      <c r="F34" s="6"/>
      <c r="G34" s="11"/>
    </row>
    <row r="35" spans="1:16" ht="16.2" thickBot="1" x14ac:dyDescent="0.35">
      <c r="A35" s="7" t="s">
        <v>4</v>
      </c>
      <c r="B35" s="3" t="s">
        <v>102</v>
      </c>
      <c r="C35" s="7">
        <v>20527442.649999999</v>
      </c>
      <c r="D35" s="7">
        <f>VLOOKUP(A35,'Group Condition'!$A$2:$I$88,9,FALSE)</f>
        <v>0</v>
      </c>
      <c r="E35" s="6">
        <v>6384375</v>
      </c>
      <c r="F35" s="6"/>
      <c r="G35" s="11"/>
    </row>
    <row r="36" spans="1:16" ht="16.2" thickBot="1" x14ac:dyDescent="0.35">
      <c r="A36" s="7" t="s">
        <v>29</v>
      </c>
      <c r="B36" s="3" t="s">
        <v>117</v>
      </c>
      <c r="C36" s="7">
        <v>15779070.359999999</v>
      </c>
      <c r="D36" s="7">
        <f>VLOOKUP(A36,'Group Condition'!$A$2:$I$88,9,FALSE)</f>
        <v>0</v>
      </c>
      <c r="E36" s="6">
        <v>1540000</v>
      </c>
      <c r="F36" s="6"/>
      <c r="G36" s="11"/>
    </row>
    <row r="37" spans="1:16" ht="16.2" thickBot="1" x14ac:dyDescent="0.35">
      <c r="A37" s="7" t="s">
        <v>49</v>
      </c>
      <c r="B37" s="3" t="s">
        <v>138</v>
      </c>
      <c r="C37" s="7">
        <v>6221.5131609999999</v>
      </c>
      <c r="D37" s="7">
        <f>VLOOKUP(A37,'Group Condition'!$A$2:$I$88,9,FALSE)</f>
        <v>0</v>
      </c>
      <c r="E37" s="6">
        <v>6221.5131609999999</v>
      </c>
      <c r="F37" s="6"/>
      <c r="G37" s="11"/>
    </row>
    <row r="38" spans="1:16" ht="16.2" thickBot="1" x14ac:dyDescent="0.35">
      <c r="A38" s="7" t="s">
        <v>50</v>
      </c>
      <c r="B38" s="3" t="s">
        <v>139</v>
      </c>
      <c r="C38" s="7">
        <v>4273.9050960000004</v>
      </c>
      <c r="D38" s="7">
        <f>VLOOKUP(A38,'Group Condition'!$A$2:$I$88,9,FALSE)</f>
        <v>0</v>
      </c>
      <c r="E38" s="6">
        <v>4273.9050960000004</v>
      </c>
      <c r="F38" s="6"/>
      <c r="G38" s="11"/>
    </row>
    <row r="39" spans="1:16" ht="16.2" thickBot="1" x14ac:dyDescent="0.35">
      <c r="A39" s="7" t="s">
        <v>3</v>
      </c>
      <c r="B39" s="3" t="s">
        <v>122</v>
      </c>
      <c r="C39" s="7">
        <v>1001094433</v>
      </c>
      <c r="D39" s="7">
        <f>VLOOKUP(A39,'Group Condition'!$A$2:$I$88,9,FALSE)</f>
        <v>0</v>
      </c>
      <c r="E39" s="6">
        <v>45700000</v>
      </c>
      <c r="F39" s="7">
        <v>1001094433</v>
      </c>
      <c r="G39" s="11">
        <f>F39*1.25</f>
        <v>1251368041.25</v>
      </c>
      <c r="P39" s="5"/>
    </row>
    <row r="40" spans="1:16" ht="16.2" thickBot="1" x14ac:dyDescent="0.35">
      <c r="A40" s="7" t="s">
        <v>56</v>
      </c>
      <c r="B40" s="3" t="s">
        <v>145</v>
      </c>
      <c r="C40" s="7">
        <v>749.83099549999997</v>
      </c>
      <c r="D40" s="7">
        <f>VLOOKUP(A40,'Group Condition'!$A$2:$I$88,9,FALSE)</f>
        <v>0</v>
      </c>
      <c r="E40" s="6">
        <v>100</v>
      </c>
      <c r="F40" s="6"/>
      <c r="G40" s="17">
        <v>749.83099549999997</v>
      </c>
    </row>
    <row r="41" spans="1:16" ht="16.2" thickBot="1" x14ac:dyDescent="0.35">
      <c r="A41" s="7" t="s">
        <v>30</v>
      </c>
      <c r="B41" s="3" t="s">
        <v>118</v>
      </c>
      <c r="C41" s="7">
        <v>24854569.199999999</v>
      </c>
      <c r="D41" s="7">
        <f>VLOOKUP(A41,'Group Condition'!$A$2:$I$88,9,FALSE)</f>
        <v>0</v>
      </c>
      <c r="E41" s="6">
        <v>3521063.9419999998</v>
      </c>
      <c r="F41" s="6"/>
      <c r="G41" s="11"/>
    </row>
    <row r="42" spans="1:16" ht="16.2" thickBot="1" x14ac:dyDescent="0.35">
      <c r="A42" s="7" t="s">
        <v>57</v>
      </c>
      <c r="B42" s="3" t="s">
        <v>146</v>
      </c>
      <c r="C42" s="7">
        <v>53.609603989999997</v>
      </c>
      <c r="D42" s="7">
        <f>VLOOKUP(A42,'Group Condition'!$A$2:$I$88,9,FALSE)</f>
        <v>0</v>
      </c>
      <c r="E42" s="6">
        <v>20</v>
      </c>
      <c r="F42" s="6"/>
      <c r="G42" s="11">
        <v>53</v>
      </c>
    </row>
    <row r="43" spans="1:16" ht="16.2" thickBot="1" x14ac:dyDescent="0.35">
      <c r="A43" s="7" t="s">
        <v>35</v>
      </c>
      <c r="B43" s="3" t="s">
        <v>124</v>
      </c>
      <c r="C43" s="7">
        <v>2123.8950410000002</v>
      </c>
      <c r="D43" s="7">
        <f>VLOOKUP(A43,'Group Condition'!$A$2:$I$88,9,FALSE)</f>
        <v>0</v>
      </c>
      <c r="E43" s="6">
        <v>2123.8950410000002</v>
      </c>
      <c r="F43" s="6"/>
      <c r="G43" s="11"/>
    </row>
    <row r="44" spans="1:16" ht="16.2" thickBot="1" x14ac:dyDescent="0.35">
      <c r="A44" s="7" t="s">
        <v>54</v>
      </c>
      <c r="B44" s="3" t="s">
        <v>143</v>
      </c>
      <c r="C44" s="7">
        <v>10723808.939999999</v>
      </c>
      <c r="D44" s="7">
        <f>VLOOKUP(A44,'Group Condition'!$A$2:$I$88,9,FALSE)</f>
        <v>0</v>
      </c>
      <c r="E44" s="6">
        <v>357460.29800000001</v>
      </c>
      <c r="F44" s="6"/>
      <c r="G44" s="17">
        <v>10723808.939999999</v>
      </c>
    </row>
    <row r="45" spans="1:16" ht="16.2" thickBot="1" x14ac:dyDescent="0.35">
      <c r="A45" s="7" t="s">
        <v>32</v>
      </c>
      <c r="B45" s="3" t="s">
        <v>120</v>
      </c>
      <c r="C45" s="7">
        <v>5700290.8640000001</v>
      </c>
      <c r="D45" s="7">
        <f>VLOOKUP(A45,'Group Condition'!$A$2:$I$88,9,FALSE)</f>
        <v>0</v>
      </c>
      <c r="E45" s="6">
        <v>5700290.8640000001</v>
      </c>
      <c r="F45" s="6"/>
      <c r="G45" s="16"/>
      <c r="P45" s="5"/>
    </row>
    <row r="46" spans="1:16" ht="16.2" thickBot="1" x14ac:dyDescent="0.35">
      <c r="A46" s="7" t="s">
        <v>40</v>
      </c>
      <c r="B46" s="3" t="s">
        <v>129</v>
      </c>
      <c r="C46" s="7">
        <v>74822.192989999996</v>
      </c>
      <c r="D46" s="7">
        <f>VLOOKUP(A46,'Group Condition'!$A$2:$I$88,9,FALSE)</f>
        <v>0</v>
      </c>
      <c r="E46" s="6">
        <v>74822.192989999996</v>
      </c>
      <c r="F46" s="6"/>
      <c r="G46" s="11"/>
      <c r="K46" s="11"/>
      <c r="M46" s="11"/>
      <c r="O46" s="11"/>
    </row>
    <row r="47" spans="1:16" ht="16.2" thickBot="1" x14ac:dyDescent="0.35">
      <c r="A47" s="7" t="s">
        <v>27</v>
      </c>
      <c r="B47" s="3" t="s">
        <v>115</v>
      </c>
      <c r="C47" s="7">
        <v>361154520.60000002</v>
      </c>
      <c r="D47" s="7">
        <f>VLOOKUP(A47,'Group Condition'!$A$2:$I$88,9,FALSE)</f>
        <v>0</v>
      </c>
      <c r="E47" s="6">
        <v>72230904</v>
      </c>
      <c r="F47" s="6"/>
      <c r="G47" s="7">
        <v>361154520.60000002</v>
      </c>
    </row>
    <row r="48" spans="1:16" ht="16.2" thickBot="1" x14ac:dyDescent="0.35">
      <c r="A48" s="7" t="s">
        <v>53</v>
      </c>
      <c r="B48" s="3" t="s">
        <v>142</v>
      </c>
      <c r="C48" s="7">
        <v>4108787.665</v>
      </c>
      <c r="D48" s="7">
        <f>VLOOKUP(A48,'Group Condition'!$A$2:$I$88,9,FALSE)</f>
        <v>0</v>
      </c>
      <c r="E48" s="6">
        <v>328703</v>
      </c>
      <c r="F48" s="6"/>
      <c r="G48" s="16"/>
      <c r="O48" s="5"/>
    </row>
    <row r="49" spans="1:15" ht="16.2" thickBot="1" x14ac:dyDescent="0.35">
      <c r="A49" s="7" t="s">
        <v>45</v>
      </c>
      <c r="B49" s="3" t="s">
        <v>134</v>
      </c>
      <c r="C49" s="7">
        <v>358999.37920000002</v>
      </c>
      <c r="D49" s="7">
        <f>VLOOKUP(A49,'Group Condition'!$A$2:$I$88,9,FALSE)</f>
        <v>0</v>
      </c>
      <c r="E49" s="6">
        <v>250000</v>
      </c>
      <c r="F49" s="6">
        <v>200000</v>
      </c>
      <c r="G49" s="6">
        <v>250000</v>
      </c>
    </row>
    <row r="50" spans="1:15" ht="16.2" thickBot="1" x14ac:dyDescent="0.35">
      <c r="A50" s="7" t="s">
        <v>46</v>
      </c>
      <c r="B50" s="3" t="s">
        <v>135</v>
      </c>
      <c r="C50" s="7">
        <v>16705.027440000002</v>
      </c>
      <c r="D50" s="7">
        <f>VLOOKUP(A50,'Group Condition'!$A$2:$I$88,9,FALSE)</f>
        <v>0</v>
      </c>
      <c r="E50" s="6">
        <v>75000</v>
      </c>
      <c r="F50" s="6"/>
      <c r="G50" s="7">
        <v>16705.027440000002</v>
      </c>
    </row>
    <row r="51" spans="1:15" ht="16.2" thickBot="1" x14ac:dyDescent="0.35">
      <c r="A51" s="7" t="s">
        <v>37</v>
      </c>
      <c r="B51" s="3" t="s">
        <v>126</v>
      </c>
      <c r="C51" s="7">
        <v>233447.39780000001</v>
      </c>
      <c r="D51" s="7">
        <f>VLOOKUP(A51,'Group Condition'!$A$2:$I$88,9,FALSE)</f>
        <v>0</v>
      </c>
      <c r="E51" s="6">
        <v>58361.849450000002</v>
      </c>
      <c r="F51" s="6"/>
      <c r="G51" s="17">
        <v>233447.39780000001</v>
      </c>
    </row>
    <row r="52" spans="1:15" ht="16.2" thickBot="1" x14ac:dyDescent="0.35">
      <c r="A52" s="7" t="s">
        <v>14</v>
      </c>
      <c r="B52" s="3" t="s">
        <v>97</v>
      </c>
      <c r="C52" s="7">
        <v>1053704.304</v>
      </c>
      <c r="D52" s="7">
        <f>VLOOKUP(A52,'Group Condition'!$A$2:$I$88,9,FALSE)</f>
        <v>0</v>
      </c>
      <c r="E52" s="6">
        <v>1001250</v>
      </c>
      <c r="F52" s="6">
        <v>750000</v>
      </c>
      <c r="G52" s="7">
        <v>1053704.304</v>
      </c>
    </row>
    <row r="53" spans="1:15" ht="16.2" thickBot="1" x14ac:dyDescent="0.35">
      <c r="A53" s="7" t="s">
        <v>59</v>
      </c>
      <c r="B53" s="3" t="s">
        <v>148</v>
      </c>
      <c r="C53" s="7">
        <v>7496.955054</v>
      </c>
      <c r="D53" s="7">
        <f>VLOOKUP(A53,'Group Condition'!$A$2:$I$88,9,FALSE)</f>
        <v>0</v>
      </c>
      <c r="E53" s="6">
        <v>7496.955054</v>
      </c>
      <c r="F53" s="6">
        <v>10000</v>
      </c>
      <c r="G53" s="7">
        <v>7496.955054</v>
      </c>
      <c r="O53" s="5"/>
    </row>
    <row r="54" spans="1:15" ht="16.2" thickBot="1" x14ac:dyDescent="0.35">
      <c r="A54" s="7" t="s">
        <v>38</v>
      </c>
      <c r="B54" s="3" t="s">
        <v>127</v>
      </c>
      <c r="C54" s="7">
        <v>177129.4045</v>
      </c>
      <c r="D54" s="7">
        <f>VLOOKUP(A54,'Group Condition'!$A$2:$I$88,9,FALSE)</f>
        <v>0</v>
      </c>
      <c r="E54" s="6">
        <v>125000</v>
      </c>
      <c r="F54" s="6">
        <v>100000</v>
      </c>
      <c r="G54" s="16">
        <v>150000</v>
      </c>
    </row>
    <row r="55" spans="1:15" ht="16.2" thickBot="1" x14ac:dyDescent="0.35">
      <c r="A55" s="7" t="s">
        <v>19</v>
      </c>
      <c r="B55" s="3" t="s">
        <v>105</v>
      </c>
      <c r="C55" s="7">
        <v>401050.08909999998</v>
      </c>
      <c r="D55" s="7">
        <f>VLOOKUP(A55,'Group Condition'!$A$2:$I$88,9,FALSE)</f>
        <v>0</v>
      </c>
      <c r="E55" s="6">
        <v>201050.08910000001</v>
      </c>
      <c r="F55" s="6"/>
      <c r="G55" s="11"/>
      <c r="O55" s="5"/>
    </row>
    <row r="56" spans="1:15" ht="16.2" thickBot="1" x14ac:dyDescent="0.35">
      <c r="A56" s="7" t="s">
        <v>60</v>
      </c>
      <c r="B56" s="3" t="s">
        <v>149</v>
      </c>
      <c r="C56" s="7">
        <v>71.004761549999998</v>
      </c>
      <c r="D56" s="7">
        <f>VLOOKUP(A56,'Group Condition'!$A$2:$I$88,9,FALSE)</f>
        <v>0</v>
      </c>
      <c r="E56" s="6">
        <v>71.004761549999998</v>
      </c>
      <c r="F56" s="6"/>
      <c r="G56" s="16"/>
    </row>
    <row r="57" spans="1:15" ht="16.2" thickBot="1" x14ac:dyDescent="0.35">
      <c r="A57" s="7" t="s">
        <v>33</v>
      </c>
      <c r="B57" s="3" t="s">
        <v>121</v>
      </c>
      <c r="C57" s="7">
        <v>40960.04507</v>
      </c>
      <c r="D57" s="7">
        <f>VLOOKUP(A57,'Group Condition'!$A$2:$I$88,9,FALSE)</f>
        <v>0</v>
      </c>
      <c r="E57" s="6">
        <v>639000</v>
      </c>
      <c r="F57" s="6">
        <v>1000000</v>
      </c>
      <c r="G57" s="17">
        <v>40960.04507</v>
      </c>
      <c r="H57" s="9"/>
    </row>
    <row r="58" spans="1:15" ht="16.2" thickBot="1" x14ac:dyDescent="0.35">
      <c r="A58" s="7" t="s">
        <v>11</v>
      </c>
      <c r="B58" s="3" t="s">
        <v>94</v>
      </c>
      <c r="C58" s="7">
        <v>52020187.369999997</v>
      </c>
      <c r="D58" s="7">
        <f>VLOOKUP(A58,'Group Condition'!$A$2:$I$88,9,FALSE)</f>
        <v>0</v>
      </c>
      <c r="E58" s="6">
        <v>52020187.369999997</v>
      </c>
      <c r="F58" s="6"/>
      <c r="G58" s="11"/>
    </row>
    <row r="59" spans="1:15" ht="16.2" thickBot="1" x14ac:dyDescent="0.35">
      <c r="A59" s="7" t="s">
        <v>15</v>
      </c>
      <c r="B59" s="3" t="s">
        <v>98</v>
      </c>
      <c r="C59" s="7">
        <v>3738776.034</v>
      </c>
      <c r="D59" s="7">
        <f>VLOOKUP(A59,'Group Condition'!$A$2:$I$88,9,FALSE)</f>
        <v>0</v>
      </c>
      <c r="E59" s="6">
        <v>1080000</v>
      </c>
      <c r="F59" s="6"/>
      <c r="G59" s="11">
        <v>2000000</v>
      </c>
    </row>
    <row r="60" spans="1:15" ht="16.2" thickBot="1" x14ac:dyDescent="0.35">
      <c r="A60" s="7" t="s">
        <v>39</v>
      </c>
      <c r="B60" s="3" t="s">
        <v>128</v>
      </c>
      <c r="C60" s="7">
        <v>2983706.8709999998</v>
      </c>
      <c r="D60" s="7">
        <f>VLOOKUP(A60,'Group Condition'!$A$2:$I$88,9,FALSE)</f>
        <v>0</v>
      </c>
      <c r="E60" s="6">
        <v>491000</v>
      </c>
      <c r="F60" s="6"/>
      <c r="G60" s="11"/>
    </row>
    <row r="61" spans="1:15" ht="16.2" thickBot="1" x14ac:dyDescent="0.35">
      <c r="A61" s="7" t="s">
        <v>13</v>
      </c>
      <c r="B61" s="3" t="s">
        <v>96</v>
      </c>
      <c r="C61" s="7">
        <v>14975339.800000001</v>
      </c>
      <c r="D61" s="7">
        <f>VLOOKUP(A61,'Group Condition'!$A$2:$I$88,9,FALSE)</f>
        <v>0</v>
      </c>
      <c r="E61" s="6">
        <v>747664.42</v>
      </c>
      <c r="F61" s="6"/>
      <c r="G61" s="11">
        <v>1000000</v>
      </c>
    </row>
    <row r="62" spans="1:15" ht="16.2" thickBot="1" x14ac:dyDescent="0.35">
      <c r="A62" s="7" t="s">
        <v>51</v>
      </c>
      <c r="B62" s="3" t="s">
        <v>140</v>
      </c>
      <c r="C62" s="7">
        <v>97071048.260000005</v>
      </c>
      <c r="D62" s="7">
        <f>VLOOKUP(A62,'Group Condition'!$A$2:$I$88,9,FALSE)</f>
        <v>0</v>
      </c>
      <c r="E62" s="6">
        <v>60071048.259999998</v>
      </c>
      <c r="F62" s="6"/>
      <c r="G62" s="11"/>
    </row>
    <row r="63" spans="1:15" ht="16.2" thickBot="1" x14ac:dyDescent="0.35">
      <c r="A63" s="7" t="s">
        <v>16</v>
      </c>
      <c r="B63" s="3" t="s">
        <v>99</v>
      </c>
      <c r="C63" s="7">
        <v>20265685.109999999</v>
      </c>
      <c r="D63" s="7">
        <f>VLOOKUP(A63,'Group Condition'!$A$2:$I$88,9,FALSE)</f>
        <v>0</v>
      </c>
      <c r="E63" s="6">
        <v>10265685.109999999</v>
      </c>
      <c r="F63" s="6"/>
      <c r="G63" s="11">
        <v>15000000</v>
      </c>
    </row>
    <row r="64" spans="1:15" ht="16.2" thickBot="1" x14ac:dyDescent="0.35">
      <c r="A64" s="7" t="s">
        <v>43</v>
      </c>
      <c r="B64" s="3" t="s">
        <v>132</v>
      </c>
      <c r="C64" s="7">
        <v>204805160.5</v>
      </c>
      <c r="D64" s="7">
        <f>VLOOKUP(A64,'Group Condition'!$A$2:$I$88,9,FALSE)</f>
        <v>0</v>
      </c>
      <c r="E64" s="6">
        <v>150805160.5</v>
      </c>
      <c r="F64" s="6"/>
      <c r="G64" s="11"/>
    </row>
    <row r="65" spans="1:7" ht="16.2" thickBot="1" x14ac:dyDescent="0.35">
      <c r="A65" s="1"/>
      <c r="B65"/>
      <c r="C65"/>
      <c r="D65"/>
      <c r="F65" s="6"/>
      <c r="G65" s="11"/>
    </row>
    <row r="66" spans="1:7" ht="16.2" thickBot="1" x14ac:dyDescent="0.35">
      <c r="A66" s="1"/>
      <c r="B66"/>
      <c r="C66"/>
      <c r="D66"/>
      <c r="F66" s="6"/>
      <c r="G66" s="11"/>
    </row>
    <row r="67" spans="1:7" ht="16.2" thickBot="1" x14ac:dyDescent="0.35">
      <c r="A67" s="2"/>
      <c r="B67"/>
      <c r="C67"/>
      <c r="D67"/>
      <c r="E67"/>
      <c r="F67" s="6"/>
      <c r="G67" s="11"/>
    </row>
    <row r="68" spans="1:7" ht="16.2" thickBot="1" x14ac:dyDescent="0.35">
      <c r="B68"/>
      <c r="C68"/>
      <c r="D68"/>
      <c r="F68" s="6"/>
      <c r="G68" s="11"/>
    </row>
    <row r="71" spans="1:7" x14ac:dyDescent="0.3">
      <c r="F71"/>
      <c r="G71" s="12"/>
    </row>
  </sheetData>
  <autoFilter ref="A1:O68">
    <sortState ref="A2:O68">
      <sortCondition ref="A1:A68"/>
    </sortState>
  </autoFilter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xSplit="5" ySplit="1" topLeftCell="F30" activePane="bottomRight" state="frozen"/>
      <selection pane="topRight" activeCell="F1" sqref="F1"/>
      <selection pane="bottomLeft" activeCell="A2" sqref="A2"/>
      <selection pane="bottomRight" activeCell="D2" sqref="D2:D64"/>
    </sheetView>
  </sheetViews>
  <sheetFormatPr defaultRowHeight="14.4" x14ac:dyDescent="0.3"/>
  <cols>
    <col min="2" max="2" width="32.44140625" bestFit="1" customWidth="1"/>
    <col min="5" max="5" width="15.33203125" bestFit="1" customWidth="1"/>
    <col min="6" max="6" width="17.33203125" bestFit="1" customWidth="1"/>
    <col min="7" max="7" width="19.5546875" bestFit="1" customWidth="1"/>
  </cols>
  <sheetData>
    <row r="1" spans="1:7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t="s">
        <v>193</v>
      </c>
    </row>
    <row r="2" spans="1:7" ht="16.2" thickBot="1" x14ac:dyDescent="0.35">
      <c r="A2" s="7" t="s">
        <v>3</v>
      </c>
      <c r="B2" s="3" t="s">
        <v>122</v>
      </c>
      <c r="C2">
        <v>0</v>
      </c>
      <c r="D2">
        <v>0</v>
      </c>
      <c r="E2" s="7">
        <f>VLOOKUP(A2,'Group Condition'!$A$2:$I$88,9,FALSE)</f>
        <v>0</v>
      </c>
    </row>
    <row r="3" spans="1:7" ht="16.2" thickBot="1" x14ac:dyDescent="0.35">
      <c r="A3" s="7" t="s">
        <v>12</v>
      </c>
      <c r="B3" s="3" t="s">
        <v>95</v>
      </c>
      <c r="C3">
        <v>0</v>
      </c>
      <c r="D3">
        <v>0</v>
      </c>
      <c r="E3" s="7">
        <f>VLOOKUP(A3,'Group Condition'!$A$2:$I$88,9,FALSE)</f>
        <v>0</v>
      </c>
    </row>
    <row r="4" spans="1:7" ht="16.2" thickBot="1" x14ac:dyDescent="0.35">
      <c r="A4" s="7" t="s">
        <v>5</v>
      </c>
      <c r="B4" s="3" t="s">
        <v>110</v>
      </c>
      <c r="C4">
        <v>7.9999999999999998E-12</v>
      </c>
      <c r="D4">
        <v>7.9999999999999998E-12</v>
      </c>
      <c r="E4" s="7">
        <f>VLOOKUP(A4,'Group Condition'!$A$2:$I$88,9,FALSE)</f>
        <v>0</v>
      </c>
    </row>
    <row r="5" spans="1:7" ht="16.2" thickBot="1" x14ac:dyDescent="0.35">
      <c r="A5" s="7" t="s">
        <v>6</v>
      </c>
      <c r="B5" s="3" t="s">
        <v>104</v>
      </c>
      <c r="C5">
        <v>0</v>
      </c>
      <c r="D5">
        <v>0</v>
      </c>
      <c r="E5" s="7">
        <f>VLOOKUP(A5,'Group Condition'!$A$2:$I$88,9,FALSE)</f>
        <v>0</v>
      </c>
    </row>
    <row r="6" spans="1:7" ht="16.2" thickBot="1" x14ac:dyDescent="0.35">
      <c r="A6" s="7" t="s">
        <v>31</v>
      </c>
      <c r="B6" s="3" t="s">
        <v>119</v>
      </c>
      <c r="C6">
        <v>0</v>
      </c>
      <c r="D6">
        <v>0</v>
      </c>
      <c r="E6" s="7">
        <f>VLOOKUP(A6,'Group Condition'!$A$2:$I$88,9,FALSE)</f>
        <v>0</v>
      </c>
    </row>
    <row r="7" spans="1:7" ht="16.2" thickBot="1" x14ac:dyDescent="0.35">
      <c r="A7" s="7" t="s">
        <v>7</v>
      </c>
      <c r="B7" s="3" t="s">
        <v>114</v>
      </c>
      <c r="C7">
        <v>8.2499999999999999E-11</v>
      </c>
      <c r="D7">
        <v>0</v>
      </c>
      <c r="E7" s="7">
        <f>VLOOKUP(A7,'Group Condition'!$A$2:$I$88,9,FALSE)</f>
        <v>0</v>
      </c>
      <c r="F7" s="14">
        <v>1E-13</v>
      </c>
      <c r="G7" s="14"/>
    </row>
    <row r="8" spans="1:7" ht="16.2" thickBot="1" x14ac:dyDescent="0.35">
      <c r="A8" s="7" t="s">
        <v>9</v>
      </c>
      <c r="B8" s="3" t="s">
        <v>93</v>
      </c>
      <c r="C8">
        <v>0</v>
      </c>
      <c r="D8">
        <v>0</v>
      </c>
      <c r="E8" s="7">
        <f>VLOOKUP(A8,'Group Condition'!$A$2:$I$88,9,FALSE)</f>
        <v>0</v>
      </c>
    </row>
    <row r="9" spans="1:7" ht="16.2" thickBot="1" x14ac:dyDescent="0.35">
      <c r="A9" s="7" t="s">
        <v>25</v>
      </c>
      <c r="B9" s="3" t="s">
        <v>112</v>
      </c>
      <c r="C9">
        <v>9E-13</v>
      </c>
      <c r="D9">
        <v>0</v>
      </c>
      <c r="E9" s="7" t="str">
        <f>VLOOKUP(A9,'Group Condition'!$A$2:$I$88,9,FALSE)</f>
        <v>++</v>
      </c>
      <c r="F9" s="14">
        <v>1.0000000000000001E-15</v>
      </c>
      <c r="G9" s="14"/>
    </row>
    <row r="10" spans="1:7" ht="16.2" thickBot="1" x14ac:dyDescent="0.35">
      <c r="A10" s="7" t="s">
        <v>35</v>
      </c>
      <c r="B10" s="3" t="s">
        <v>124</v>
      </c>
      <c r="C10">
        <v>0</v>
      </c>
      <c r="D10">
        <v>0</v>
      </c>
      <c r="E10" s="7">
        <f>VLOOKUP(A10,'Group Condition'!$A$2:$I$88,9,FALSE)</f>
        <v>0</v>
      </c>
    </row>
    <row r="11" spans="1:7" ht="16.2" thickBot="1" x14ac:dyDescent="0.35">
      <c r="A11" s="7" t="s">
        <v>40</v>
      </c>
      <c r="B11" s="3" t="s">
        <v>129</v>
      </c>
      <c r="C11">
        <v>0</v>
      </c>
      <c r="D11">
        <v>0</v>
      </c>
      <c r="E11" s="7">
        <f>VLOOKUP(A11,'Group Condition'!$A$2:$I$88,9,FALSE)</f>
        <v>0</v>
      </c>
    </row>
    <row r="12" spans="1:7" ht="16.2" thickBot="1" x14ac:dyDescent="0.35">
      <c r="A12" s="7" t="s">
        <v>58</v>
      </c>
      <c r="B12" s="3" t="s">
        <v>147</v>
      </c>
      <c r="C12">
        <v>1.0999999999999999E-8</v>
      </c>
      <c r="D12">
        <v>1.0999999999999999E-8</v>
      </c>
      <c r="E12" s="7">
        <f>VLOOKUP(A12,'Group Condition'!$A$2:$I$88,9,FALSE)</f>
        <v>0</v>
      </c>
    </row>
    <row r="13" spans="1:7" ht="16.2" thickBot="1" x14ac:dyDescent="0.35">
      <c r="A13" s="7" t="s">
        <v>20</v>
      </c>
      <c r="B13" s="3" t="s">
        <v>106</v>
      </c>
      <c r="C13">
        <v>0</v>
      </c>
      <c r="D13">
        <v>0</v>
      </c>
      <c r="E13" s="7">
        <f>VLOOKUP(A13,'Group Condition'!$A$2:$I$88,9,FALSE)</f>
        <v>0</v>
      </c>
    </row>
    <row r="14" spans="1:7" ht="16.2" thickBot="1" x14ac:dyDescent="0.35">
      <c r="A14" s="7" t="s">
        <v>44</v>
      </c>
      <c r="B14" s="3" t="s">
        <v>133</v>
      </c>
      <c r="C14">
        <v>0</v>
      </c>
      <c r="D14">
        <v>0</v>
      </c>
      <c r="E14" s="7">
        <f>VLOOKUP(A14,'Group Condition'!$A$2:$I$88,9,FALSE)</f>
        <v>0</v>
      </c>
    </row>
    <row r="15" spans="1:7" ht="16.2" thickBot="1" x14ac:dyDescent="0.35">
      <c r="A15" s="7" t="s">
        <v>48</v>
      </c>
      <c r="B15" s="3" t="s">
        <v>137</v>
      </c>
      <c r="C15">
        <v>0</v>
      </c>
      <c r="D15">
        <v>0</v>
      </c>
      <c r="E15" s="7">
        <f>VLOOKUP(A15,'Group Condition'!$A$2:$I$88,9,FALSE)</f>
        <v>0</v>
      </c>
    </row>
    <row r="16" spans="1:7" ht="16.2" thickBot="1" x14ac:dyDescent="0.35">
      <c r="A16" s="7" t="s">
        <v>36</v>
      </c>
      <c r="B16" s="3" t="s">
        <v>125</v>
      </c>
      <c r="C16">
        <v>0</v>
      </c>
      <c r="D16">
        <v>0</v>
      </c>
      <c r="E16" s="7">
        <f>VLOOKUP(A16,'Group Condition'!$A$2:$I$88,9,FALSE)</f>
        <v>0</v>
      </c>
    </row>
    <row r="17" spans="1:5" ht="16.2" thickBot="1" x14ac:dyDescent="0.35">
      <c r="A17" s="7" t="s">
        <v>22</v>
      </c>
      <c r="B17" s="3" t="s">
        <v>108</v>
      </c>
      <c r="C17">
        <v>7.9999999999999998E-12</v>
      </c>
      <c r="D17">
        <v>7.9999999999999998E-12</v>
      </c>
      <c r="E17" s="7">
        <f>VLOOKUP(A17,'Group Condition'!$A$2:$I$88,9,FALSE)</f>
        <v>0</v>
      </c>
    </row>
    <row r="18" spans="1:5" ht="16.2" thickBot="1" x14ac:dyDescent="0.35">
      <c r="A18" s="7" t="s">
        <v>18</v>
      </c>
      <c r="B18" s="3" t="s">
        <v>103</v>
      </c>
      <c r="C18">
        <v>0</v>
      </c>
      <c r="D18">
        <v>0</v>
      </c>
      <c r="E18" s="7" t="str">
        <f>VLOOKUP(A18,'Group Condition'!$A$2:$I$88,9,FALSE)</f>
        <v>+mort</v>
      </c>
    </row>
    <row r="19" spans="1:5" ht="16.2" thickBot="1" x14ac:dyDescent="0.35">
      <c r="A19" s="7" t="s">
        <v>17</v>
      </c>
      <c r="B19" s="3" t="s">
        <v>100</v>
      </c>
      <c r="C19">
        <v>0</v>
      </c>
      <c r="D19">
        <v>0</v>
      </c>
      <c r="E19" s="7">
        <f>VLOOKUP(A19,'Group Condition'!$A$2:$I$88,9,FALSE)</f>
        <v>0</v>
      </c>
    </row>
    <row r="20" spans="1:5" ht="16.2" thickBot="1" x14ac:dyDescent="0.35">
      <c r="A20" s="7" t="s">
        <v>24</v>
      </c>
      <c r="B20" s="3" t="s">
        <v>111</v>
      </c>
      <c r="C20">
        <v>0</v>
      </c>
      <c r="D20">
        <v>0</v>
      </c>
      <c r="E20" s="7">
        <f>VLOOKUP(A20,'Group Condition'!$A$2:$I$88,9,FALSE)</f>
        <v>0</v>
      </c>
    </row>
    <row r="21" spans="1:5" ht="16.2" thickBot="1" x14ac:dyDescent="0.35">
      <c r="A21" s="7" t="s">
        <v>63</v>
      </c>
      <c r="B21" s="3" t="s">
        <v>152</v>
      </c>
      <c r="C21">
        <v>9.9999999999999995E-7</v>
      </c>
      <c r="D21">
        <v>9.9999999999999995E-7</v>
      </c>
      <c r="E21" s="7">
        <f>VLOOKUP(A21,'Group Condition'!$A$2:$I$88,9,FALSE)</f>
        <v>0</v>
      </c>
    </row>
    <row r="22" spans="1:5" ht="16.2" thickBot="1" x14ac:dyDescent="0.35">
      <c r="A22" s="7" t="s">
        <v>61</v>
      </c>
      <c r="B22" s="3" t="s">
        <v>150</v>
      </c>
      <c r="C22">
        <v>0</v>
      </c>
      <c r="D22">
        <v>0</v>
      </c>
      <c r="E22" s="7">
        <f>VLOOKUP(A22,'Group Condition'!$A$2:$I$88,9,FALSE)</f>
        <v>0</v>
      </c>
    </row>
    <row r="23" spans="1:5" ht="16.2" thickBot="1" x14ac:dyDescent="0.35">
      <c r="A23" s="7" t="s">
        <v>42</v>
      </c>
      <c r="B23" s="3" t="s">
        <v>131</v>
      </c>
      <c r="C23">
        <v>0</v>
      </c>
      <c r="D23">
        <v>0</v>
      </c>
      <c r="E23" s="7">
        <f>VLOOKUP(A23,'Group Condition'!$A$2:$I$88,9,FALSE)</f>
        <v>0</v>
      </c>
    </row>
    <row r="24" spans="1:5" ht="16.2" thickBot="1" x14ac:dyDescent="0.35">
      <c r="A24" s="7" t="s">
        <v>62</v>
      </c>
      <c r="B24" s="3" t="s">
        <v>151</v>
      </c>
      <c r="C24">
        <v>9.9999999999999995E-7</v>
      </c>
      <c r="D24">
        <v>9.9999999999999995E-7</v>
      </c>
      <c r="E24" s="7">
        <f>VLOOKUP(A24,'Group Condition'!$A$2:$I$88,9,FALSE)</f>
        <v>0</v>
      </c>
    </row>
    <row r="25" spans="1:5" ht="16.2" thickBot="1" x14ac:dyDescent="0.35">
      <c r="A25" s="7" t="s">
        <v>10</v>
      </c>
      <c r="B25" s="3" t="s">
        <v>92</v>
      </c>
      <c r="C25">
        <v>0</v>
      </c>
      <c r="D25">
        <v>0</v>
      </c>
      <c r="E25" s="7">
        <f>VLOOKUP(A25,'Group Condition'!$A$2:$I$88,9,FALSE)</f>
        <v>0</v>
      </c>
    </row>
    <row r="26" spans="1:5" ht="16.2" thickBot="1" x14ac:dyDescent="0.35">
      <c r="A26" s="7" t="s">
        <v>56</v>
      </c>
      <c r="B26" s="3" t="s">
        <v>145</v>
      </c>
      <c r="C26">
        <v>1.9999999999999999E-7</v>
      </c>
      <c r="D26">
        <v>1.9999999999999999E-7</v>
      </c>
      <c r="E26" s="7">
        <f>VLOOKUP(A26,'Group Condition'!$A$2:$I$88,9,FALSE)</f>
        <v>0</v>
      </c>
    </row>
    <row r="27" spans="1:5" ht="16.2" thickBot="1" x14ac:dyDescent="0.35">
      <c r="A27" s="7" t="s">
        <v>21</v>
      </c>
      <c r="B27" s="3" t="s">
        <v>107</v>
      </c>
      <c r="C27">
        <v>6.9999999999999997E-7</v>
      </c>
      <c r="D27">
        <v>6.9999999999999997E-7</v>
      </c>
      <c r="E27" s="7">
        <f>VLOOKUP(A27,'Group Condition'!$A$2:$I$88,9,FALSE)</f>
        <v>0</v>
      </c>
    </row>
    <row r="28" spans="1:5" ht="16.2" thickBot="1" x14ac:dyDescent="0.35">
      <c r="A28" s="7" t="s">
        <v>41</v>
      </c>
      <c r="B28" s="3" t="s">
        <v>130</v>
      </c>
      <c r="C28">
        <v>0</v>
      </c>
      <c r="D28">
        <v>0</v>
      </c>
      <c r="E28" s="7">
        <f>VLOOKUP(A28,'Group Condition'!$A$2:$I$88,9,FALSE)</f>
        <v>0</v>
      </c>
    </row>
    <row r="29" spans="1:5" ht="16.2" thickBot="1" x14ac:dyDescent="0.35">
      <c r="A29" s="7" t="s">
        <v>8</v>
      </c>
      <c r="B29" s="3" t="s">
        <v>101</v>
      </c>
      <c r="C29">
        <v>0</v>
      </c>
      <c r="D29">
        <v>0</v>
      </c>
      <c r="E29" s="7" t="str">
        <f>VLOOKUP(A29,'Group Condition'!$A$2:$I$88,9,FALSE)</f>
        <v>--</v>
      </c>
    </row>
    <row r="30" spans="1:5" ht="16.2" thickBot="1" x14ac:dyDescent="0.35">
      <c r="A30" s="7" t="s">
        <v>53</v>
      </c>
      <c r="B30" s="3" t="s">
        <v>142</v>
      </c>
      <c r="C30">
        <v>1E-10</v>
      </c>
      <c r="D30">
        <v>1E-10</v>
      </c>
      <c r="E30" s="7">
        <f>VLOOKUP(A30,'Group Condition'!$A$2:$I$88,9,FALSE)</f>
        <v>0</v>
      </c>
    </row>
    <row r="31" spans="1:5" ht="16.2" thickBot="1" x14ac:dyDescent="0.35">
      <c r="A31" s="7" t="s">
        <v>72</v>
      </c>
      <c r="B31" s="3" t="s">
        <v>161</v>
      </c>
      <c r="C31">
        <v>6.7499999999999997E-6</v>
      </c>
      <c r="D31">
        <v>6.7499999999999997E-6</v>
      </c>
      <c r="E31" s="7">
        <f>VLOOKUP(A31,'Group Condition'!$A$2:$I$88,9,FALSE)</f>
        <v>0</v>
      </c>
    </row>
    <row r="32" spans="1:5" ht="16.2" thickBot="1" x14ac:dyDescent="0.35">
      <c r="A32" s="7" t="s">
        <v>34</v>
      </c>
      <c r="B32" s="3" t="s">
        <v>123</v>
      </c>
      <c r="C32">
        <v>0</v>
      </c>
      <c r="D32">
        <v>0</v>
      </c>
      <c r="E32" s="7">
        <f>VLOOKUP(A32,'Group Condition'!$A$2:$I$88,9,FALSE)</f>
        <v>0</v>
      </c>
    </row>
    <row r="33" spans="1:5" ht="16.2" thickBot="1" x14ac:dyDescent="0.35">
      <c r="A33" s="7" t="s">
        <v>28</v>
      </c>
      <c r="B33" s="3" t="s">
        <v>116</v>
      </c>
      <c r="C33">
        <v>0</v>
      </c>
      <c r="D33">
        <v>0</v>
      </c>
      <c r="E33" s="7">
        <f>VLOOKUP(A33,'Group Condition'!$A$2:$I$88,9,FALSE)</f>
        <v>0</v>
      </c>
    </row>
    <row r="34" spans="1:5" ht="16.2" thickBot="1" x14ac:dyDescent="0.35">
      <c r="A34" s="7" t="s">
        <v>23</v>
      </c>
      <c r="B34" s="3" t="s">
        <v>109</v>
      </c>
      <c r="C34">
        <v>7.9999999999999998E-12</v>
      </c>
      <c r="D34">
        <v>7.9999999999999998E-12</v>
      </c>
      <c r="E34" s="7">
        <f>VLOOKUP(A34,'Group Condition'!$A$2:$I$88,9,FALSE)</f>
        <v>0</v>
      </c>
    </row>
    <row r="35" spans="1:5" ht="16.2" thickBot="1" x14ac:dyDescent="0.35">
      <c r="A35" s="7" t="s">
        <v>47</v>
      </c>
      <c r="B35" s="3" t="s">
        <v>136</v>
      </c>
      <c r="C35">
        <v>0</v>
      </c>
      <c r="D35">
        <v>0</v>
      </c>
      <c r="E35" s="7">
        <f>VLOOKUP(A35,'Group Condition'!$A$2:$I$88,9,FALSE)</f>
        <v>0</v>
      </c>
    </row>
    <row r="36" spans="1:5" ht="16.2" thickBot="1" x14ac:dyDescent="0.35">
      <c r="A36" s="7" t="s">
        <v>52</v>
      </c>
      <c r="B36" s="3" t="s">
        <v>141</v>
      </c>
      <c r="C36">
        <v>1E-10</v>
      </c>
      <c r="D36">
        <v>1E-10</v>
      </c>
      <c r="E36" s="7">
        <f>VLOOKUP(A36,'Group Condition'!$A$2:$I$88,9,FALSE)</f>
        <v>0</v>
      </c>
    </row>
    <row r="37" spans="1:5" ht="16.2" thickBot="1" x14ac:dyDescent="0.35">
      <c r="A37" s="7" t="s">
        <v>50</v>
      </c>
      <c r="B37" s="3" t="s">
        <v>139</v>
      </c>
      <c r="C37">
        <v>0</v>
      </c>
      <c r="D37">
        <v>0</v>
      </c>
      <c r="E37" s="7">
        <f>VLOOKUP(A37,'Group Condition'!$A$2:$I$88,9,FALSE)</f>
        <v>0</v>
      </c>
    </row>
    <row r="38" spans="1:5" ht="16.2" thickBot="1" x14ac:dyDescent="0.35">
      <c r="A38" s="7" t="s">
        <v>73</v>
      </c>
      <c r="B38" s="3" t="s">
        <v>162</v>
      </c>
      <c r="C38">
        <v>6.7499999999999997E-6</v>
      </c>
      <c r="D38">
        <v>6.7499999999999997E-6</v>
      </c>
      <c r="E38" s="7">
        <f>VLOOKUP(A38,'Group Condition'!$A$2:$I$88,9,FALSE)</f>
        <v>0</v>
      </c>
    </row>
    <row r="39" spans="1:5" ht="16.2" thickBot="1" x14ac:dyDescent="0.35">
      <c r="A39" s="7" t="s">
        <v>19</v>
      </c>
      <c r="B39" s="3" t="s">
        <v>105</v>
      </c>
      <c r="C39">
        <v>0</v>
      </c>
      <c r="D39">
        <v>0</v>
      </c>
      <c r="E39" s="7">
        <f>VLOOKUP(A39,'Group Condition'!$A$2:$I$88,9,FALSE)</f>
        <v>0</v>
      </c>
    </row>
    <row r="40" spans="1:5" ht="16.2" thickBot="1" x14ac:dyDescent="0.35">
      <c r="A40" s="7" t="s">
        <v>55</v>
      </c>
      <c r="B40" s="3" t="s">
        <v>144</v>
      </c>
      <c r="C40">
        <v>8.9999999999999996E-7</v>
      </c>
      <c r="D40">
        <v>8.9999999999999996E-7</v>
      </c>
      <c r="E40" s="7">
        <f>VLOOKUP(A40,'Group Condition'!$A$2:$I$88,9,FALSE)</f>
        <v>0</v>
      </c>
    </row>
    <row r="41" spans="1:5" ht="16.2" thickBot="1" x14ac:dyDescent="0.35">
      <c r="A41" s="7" t="s">
        <v>4</v>
      </c>
      <c r="B41" s="3" t="s">
        <v>102</v>
      </c>
      <c r="C41">
        <v>0</v>
      </c>
      <c r="D41">
        <v>0</v>
      </c>
      <c r="E41" s="7">
        <f>VLOOKUP(A41,'Group Condition'!$A$2:$I$88,9,FALSE)</f>
        <v>0</v>
      </c>
    </row>
    <row r="42" spans="1:5" ht="16.2" thickBot="1" x14ac:dyDescent="0.35">
      <c r="A42" s="7" t="s">
        <v>49</v>
      </c>
      <c r="B42" s="3" t="s">
        <v>138</v>
      </c>
      <c r="C42">
        <v>0</v>
      </c>
      <c r="D42">
        <v>0</v>
      </c>
      <c r="E42" s="7">
        <f>VLOOKUP(A42,'Group Condition'!$A$2:$I$88,9,FALSE)</f>
        <v>0</v>
      </c>
    </row>
    <row r="43" spans="1:5" ht="16.2" thickBot="1" x14ac:dyDescent="0.35">
      <c r="A43" s="7" t="s">
        <v>30</v>
      </c>
      <c r="B43" s="3" t="s">
        <v>118</v>
      </c>
      <c r="C43">
        <v>0</v>
      </c>
      <c r="D43">
        <v>0</v>
      </c>
      <c r="E43" s="7">
        <f>VLOOKUP(A43,'Group Condition'!$A$2:$I$88,9,FALSE)</f>
        <v>0</v>
      </c>
    </row>
    <row r="44" spans="1:5" ht="16.2" thickBot="1" x14ac:dyDescent="0.35">
      <c r="A44" s="7" t="s">
        <v>57</v>
      </c>
      <c r="B44" s="3" t="s">
        <v>146</v>
      </c>
      <c r="C44">
        <v>1.0999999999999999E-8</v>
      </c>
      <c r="D44">
        <v>1.0999999999999999E-8</v>
      </c>
      <c r="E44" s="7">
        <f>VLOOKUP(A44,'Group Condition'!$A$2:$I$88,9,FALSE)</f>
        <v>0</v>
      </c>
    </row>
    <row r="45" spans="1:5" ht="16.2" thickBot="1" x14ac:dyDescent="0.35">
      <c r="A45" s="7" t="s">
        <v>46</v>
      </c>
      <c r="B45" s="3" t="s">
        <v>135</v>
      </c>
      <c r="C45">
        <v>0</v>
      </c>
      <c r="D45">
        <v>0</v>
      </c>
      <c r="E45" s="7">
        <f>VLOOKUP(A45,'Group Condition'!$A$2:$I$88,9,FALSE)</f>
        <v>0</v>
      </c>
    </row>
    <row r="46" spans="1:5" ht="16.2" thickBot="1" x14ac:dyDescent="0.35">
      <c r="A46" s="7" t="s">
        <v>29</v>
      </c>
      <c r="B46" s="3" t="s">
        <v>117</v>
      </c>
      <c r="C46">
        <v>0</v>
      </c>
      <c r="D46">
        <v>0</v>
      </c>
      <c r="E46" s="7">
        <f>VLOOKUP(A46,'Group Condition'!$A$2:$I$88,9,FALSE)</f>
        <v>0</v>
      </c>
    </row>
    <row r="47" spans="1:5" ht="16.2" thickBot="1" x14ac:dyDescent="0.35">
      <c r="A47" s="7" t="s">
        <v>54</v>
      </c>
      <c r="B47" s="3" t="s">
        <v>143</v>
      </c>
      <c r="C47">
        <v>0</v>
      </c>
      <c r="D47">
        <v>0</v>
      </c>
      <c r="E47" s="7">
        <f>VLOOKUP(A47,'Group Condition'!$A$2:$I$88,9,FALSE)</f>
        <v>0</v>
      </c>
    </row>
    <row r="48" spans="1:5" ht="16.2" thickBot="1" x14ac:dyDescent="0.35">
      <c r="A48" s="7" t="s">
        <v>26</v>
      </c>
      <c r="B48" s="3" t="s">
        <v>113</v>
      </c>
      <c r="C48">
        <v>9E-13</v>
      </c>
      <c r="D48">
        <v>0</v>
      </c>
      <c r="E48" s="7">
        <f>VLOOKUP(A48,'Group Condition'!$A$2:$I$88,9,FALSE)</f>
        <v>0</v>
      </c>
    </row>
    <row r="49" spans="1:5" ht="16.2" thickBot="1" x14ac:dyDescent="0.35">
      <c r="A49" s="7" t="s">
        <v>27</v>
      </c>
      <c r="B49" s="3" t="s">
        <v>115</v>
      </c>
      <c r="C49">
        <v>0</v>
      </c>
      <c r="D49">
        <v>0</v>
      </c>
      <c r="E49" s="7">
        <f>VLOOKUP(A49,'Group Condition'!$A$2:$I$88,9,FALSE)</f>
        <v>0</v>
      </c>
    </row>
    <row r="50" spans="1:5" ht="16.2" thickBot="1" x14ac:dyDescent="0.35">
      <c r="A50" s="7" t="s">
        <v>59</v>
      </c>
      <c r="B50" s="3" t="s">
        <v>148</v>
      </c>
      <c r="C50">
        <v>2E-8</v>
      </c>
      <c r="D50">
        <v>2E-8</v>
      </c>
      <c r="E50" s="7">
        <f>VLOOKUP(A50,'Group Condition'!$A$2:$I$88,9,FALSE)</f>
        <v>0</v>
      </c>
    </row>
    <row r="51" spans="1:5" ht="16.2" thickBot="1" x14ac:dyDescent="0.35">
      <c r="A51" s="7" t="s">
        <v>32</v>
      </c>
      <c r="B51" s="3" t="s">
        <v>120</v>
      </c>
      <c r="C51">
        <v>0</v>
      </c>
      <c r="D51">
        <v>0</v>
      </c>
      <c r="E51" s="7">
        <f>VLOOKUP(A51,'Group Condition'!$A$2:$I$88,9,FALSE)</f>
        <v>0</v>
      </c>
    </row>
    <row r="52" spans="1:5" ht="16.2" thickBot="1" x14ac:dyDescent="0.35">
      <c r="A52" s="7" t="s">
        <v>45</v>
      </c>
      <c r="B52" s="3" t="s">
        <v>134</v>
      </c>
      <c r="C52">
        <v>0</v>
      </c>
      <c r="D52">
        <v>0</v>
      </c>
      <c r="E52" s="7">
        <f>VLOOKUP(A52,'Group Condition'!$A$2:$I$88,9,FALSE)</f>
        <v>0</v>
      </c>
    </row>
    <row r="53" spans="1:5" ht="16.2" thickBot="1" x14ac:dyDescent="0.35">
      <c r="A53" s="7" t="s">
        <v>37</v>
      </c>
      <c r="B53" s="3" t="s">
        <v>126</v>
      </c>
      <c r="C53">
        <v>0</v>
      </c>
      <c r="D53">
        <v>0</v>
      </c>
      <c r="E53" s="7">
        <f>VLOOKUP(A53,'Group Condition'!$A$2:$I$88,9,FALSE)</f>
        <v>0</v>
      </c>
    </row>
    <row r="54" spans="1:5" ht="16.2" thickBot="1" x14ac:dyDescent="0.35">
      <c r="A54" s="7" t="s">
        <v>14</v>
      </c>
      <c r="B54" s="3" t="s">
        <v>97</v>
      </c>
      <c r="C54">
        <v>0</v>
      </c>
      <c r="D54">
        <v>0</v>
      </c>
      <c r="E54" s="7">
        <f>VLOOKUP(A54,'Group Condition'!$A$2:$I$88,9,FALSE)</f>
        <v>0</v>
      </c>
    </row>
    <row r="55" spans="1:5" ht="16.2" thickBot="1" x14ac:dyDescent="0.35">
      <c r="A55" s="7" t="s">
        <v>38</v>
      </c>
      <c r="B55" s="3" t="s">
        <v>127</v>
      </c>
      <c r="C55">
        <v>0</v>
      </c>
      <c r="D55">
        <v>0</v>
      </c>
      <c r="E55" s="7">
        <f>VLOOKUP(A55,'Group Condition'!$A$2:$I$88,9,FALSE)</f>
        <v>0</v>
      </c>
    </row>
    <row r="56" spans="1:5" ht="16.2" thickBot="1" x14ac:dyDescent="0.35">
      <c r="A56" s="7" t="s">
        <v>33</v>
      </c>
      <c r="B56" s="3" t="s">
        <v>121</v>
      </c>
      <c r="C56">
        <v>0</v>
      </c>
      <c r="D56">
        <v>0</v>
      </c>
      <c r="E56" s="7">
        <f>VLOOKUP(A56,'Group Condition'!$A$2:$I$88,9,FALSE)</f>
        <v>0</v>
      </c>
    </row>
    <row r="57" spans="1:5" ht="16.2" thickBot="1" x14ac:dyDescent="0.35">
      <c r="A57" s="7" t="s">
        <v>60</v>
      </c>
      <c r="B57" s="3" t="s">
        <v>149</v>
      </c>
      <c r="C57">
        <v>2E-8</v>
      </c>
      <c r="D57">
        <v>2E-8</v>
      </c>
      <c r="E57" s="7">
        <f>VLOOKUP(A57,'Group Condition'!$A$2:$I$88,9,FALSE)</f>
        <v>0</v>
      </c>
    </row>
    <row r="58" spans="1:5" ht="16.2" thickBot="1" x14ac:dyDescent="0.35">
      <c r="A58" s="7" t="s">
        <v>11</v>
      </c>
      <c r="B58" s="3" t="s">
        <v>94</v>
      </c>
      <c r="C58">
        <v>3.8000000000000001E-9</v>
      </c>
      <c r="D58">
        <v>3.8000000000000001E-9</v>
      </c>
      <c r="E58" s="7">
        <f>VLOOKUP(A58,'Group Condition'!$A$2:$I$88,9,FALSE)</f>
        <v>0</v>
      </c>
    </row>
    <row r="59" spans="1:5" ht="16.2" thickBot="1" x14ac:dyDescent="0.35">
      <c r="A59" s="7" t="s">
        <v>13</v>
      </c>
      <c r="B59" s="3" t="s">
        <v>96</v>
      </c>
      <c r="C59">
        <v>0</v>
      </c>
      <c r="D59">
        <v>0</v>
      </c>
      <c r="E59" s="7">
        <f>VLOOKUP(A59,'Group Condition'!$A$2:$I$88,9,FALSE)</f>
        <v>0</v>
      </c>
    </row>
    <row r="60" spans="1:5" ht="16.2" thickBot="1" x14ac:dyDescent="0.35">
      <c r="A60" s="7" t="s">
        <v>15</v>
      </c>
      <c r="B60" s="3" t="s">
        <v>98</v>
      </c>
      <c r="C60">
        <v>0</v>
      </c>
      <c r="D60">
        <v>0</v>
      </c>
      <c r="E60" s="7">
        <f>VLOOKUP(A60,'Group Condition'!$A$2:$I$88,9,FALSE)</f>
        <v>0</v>
      </c>
    </row>
    <row r="61" spans="1:5" ht="16.2" thickBot="1" x14ac:dyDescent="0.35">
      <c r="A61" s="7" t="s">
        <v>51</v>
      </c>
      <c r="B61" s="3" t="s">
        <v>140</v>
      </c>
      <c r="C61">
        <v>1E-10</v>
      </c>
      <c r="D61">
        <v>1E-10</v>
      </c>
      <c r="E61" s="7">
        <f>VLOOKUP(A61,'Group Condition'!$A$2:$I$88,9,FALSE)</f>
        <v>0</v>
      </c>
    </row>
    <row r="62" spans="1:5" ht="16.2" thickBot="1" x14ac:dyDescent="0.35">
      <c r="A62" s="7" t="s">
        <v>16</v>
      </c>
      <c r="B62" s="3" t="s">
        <v>99</v>
      </c>
      <c r="C62">
        <v>0</v>
      </c>
      <c r="D62">
        <v>0</v>
      </c>
      <c r="E62" s="7">
        <f>VLOOKUP(A62,'Group Condition'!$A$2:$I$88,9,FALSE)</f>
        <v>0</v>
      </c>
    </row>
    <row r="63" spans="1:5" ht="16.2" thickBot="1" x14ac:dyDescent="0.35">
      <c r="A63" s="7" t="s">
        <v>39</v>
      </c>
      <c r="B63" s="3" t="s">
        <v>128</v>
      </c>
      <c r="C63">
        <v>0</v>
      </c>
      <c r="D63">
        <v>0</v>
      </c>
      <c r="E63" s="7">
        <f>VLOOKUP(A63,'Group Condition'!$A$2:$I$88,9,FALSE)</f>
        <v>0</v>
      </c>
    </row>
    <row r="64" spans="1:5" ht="16.2" thickBot="1" x14ac:dyDescent="0.35">
      <c r="A64" s="7" t="s">
        <v>43</v>
      </c>
      <c r="B64" s="3" t="s">
        <v>132</v>
      </c>
      <c r="C64">
        <v>5.0000000000000004E-19</v>
      </c>
      <c r="D64">
        <v>5.0000000000000004E-19</v>
      </c>
      <c r="E64" s="7">
        <f>VLOOKUP(A64,'Group Condition'!$A$2:$I$88,9,FALSE)</f>
        <v>0</v>
      </c>
    </row>
  </sheetData>
  <autoFilter ref="A1:G6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C47" sqref="C47"/>
    </sheetView>
  </sheetViews>
  <sheetFormatPr defaultRowHeight="14.4" x14ac:dyDescent="0.3"/>
  <cols>
    <col min="1" max="1" width="6.88671875" bestFit="1" customWidth="1"/>
    <col min="2" max="2" width="32.44140625" bestFit="1" customWidth="1"/>
    <col min="3" max="4" width="12" bestFit="1" customWidth="1"/>
    <col min="5" max="5" width="15.33203125" bestFit="1" customWidth="1"/>
    <col min="6" max="6" width="17.33203125" bestFit="1" customWidth="1"/>
    <col min="7" max="7" width="17.33203125" style="14" bestFit="1" customWidth="1"/>
  </cols>
  <sheetData>
    <row r="1" spans="1:9" ht="16.2" thickBot="1" x14ac:dyDescent="0.35">
      <c r="A1" s="6" t="s">
        <v>90</v>
      </c>
      <c r="B1" s="6" t="s">
        <v>181</v>
      </c>
      <c r="C1" t="s">
        <v>189</v>
      </c>
      <c r="D1" t="s">
        <v>190</v>
      </c>
      <c r="E1" t="s">
        <v>184</v>
      </c>
      <c r="F1" t="s">
        <v>192</v>
      </c>
      <c r="G1" s="14" t="s">
        <v>193</v>
      </c>
      <c r="H1" t="s">
        <v>270</v>
      </c>
      <c r="I1" t="s">
        <v>271</v>
      </c>
    </row>
    <row r="2" spans="1:9" ht="16.2" thickBot="1" x14ac:dyDescent="0.35">
      <c r="A2" s="7" t="s">
        <v>3</v>
      </c>
      <c r="B2" s="3" t="s">
        <v>122</v>
      </c>
      <c r="C2">
        <v>2.9999999999999998E-13</v>
      </c>
      <c r="D2">
        <v>3E-10</v>
      </c>
      <c r="E2" s="7">
        <f>VLOOKUP(A2,'Group Condition'!$A$2:$I$88,9,FALSE)</f>
        <v>0</v>
      </c>
      <c r="F2">
        <f>C2*0.75</f>
        <v>2.25E-13</v>
      </c>
      <c r="G2" s="14">
        <f>D2*0.75</f>
        <v>2.25E-10</v>
      </c>
    </row>
    <row r="3" spans="1:9" ht="16.2" thickBot="1" x14ac:dyDescent="0.35">
      <c r="A3" s="7" t="s">
        <v>4</v>
      </c>
      <c r="B3" s="3" t="s">
        <v>102</v>
      </c>
      <c r="C3">
        <v>5.1999999999999996E-10</v>
      </c>
      <c r="D3">
        <v>3.2000000000000001E-9</v>
      </c>
      <c r="E3" s="7">
        <f>VLOOKUP(A3,'Group Condition'!$A$2:$I$88,9,FALSE)</f>
        <v>0</v>
      </c>
      <c r="G3"/>
    </row>
    <row r="4" spans="1:9" ht="16.2" thickBot="1" x14ac:dyDescent="0.35">
      <c r="A4" s="7" t="s">
        <v>5</v>
      </c>
      <c r="B4" s="3" t="s">
        <v>110</v>
      </c>
      <c r="C4">
        <v>2.25E-11</v>
      </c>
      <c r="D4">
        <v>1.8E-10</v>
      </c>
      <c r="E4" s="7">
        <f>VLOOKUP(A4,'Group Condition'!$A$2:$I$88,9,FALSE)</f>
        <v>0</v>
      </c>
      <c r="G4"/>
    </row>
    <row r="5" spans="1:9" ht="16.2" thickBot="1" x14ac:dyDescent="0.35">
      <c r="A5" s="7" t="s">
        <v>6</v>
      </c>
      <c r="B5" s="3" t="s">
        <v>104</v>
      </c>
      <c r="C5">
        <v>5.0000000000000001E-9</v>
      </c>
      <c r="D5">
        <v>2E-8</v>
      </c>
      <c r="E5" s="7">
        <f>VLOOKUP(A5,'Group Condition'!$A$2:$I$88,9,FALSE)</f>
        <v>0</v>
      </c>
      <c r="G5"/>
    </row>
    <row r="6" spans="1:9" ht="16.2" thickBot="1" x14ac:dyDescent="0.35">
      <c r="A6" s="7" t="s">
        <v>7</v>
      </c>
      <c r="B6" s="3" t="s">
        <v>114</v>
      </c>
      <c r="C6">
        <v>1.5E-11</v>
      </c>
      <c r="D6">
        <v>7.8999999999999996E-9</v>
      </c>
      <c r="E6" s="7">
        <f>VLOOKUP(A6,'Group Condition'!$A$2:$I$88,9,FALSE)</f>
        <v>0</v>
      </c>
      <c r="F6">
        <f>C6*0.75</f>
        <v>1.125E-11</v>
      </c>
      <c r="G6" s="14">
        <f>D6*0.75</f>
        <v>5.9250000000000001E-9</v>
      </c>
    </row>
    <row r="7" spans="1:9" ht="16.2" thickBot="1" x14ac:dyDescent="0.35">
      <c r="A7" s="7" t="s">
        <v>8</v>
      </c>
      <c r="B7" s="3" t="s">
        <v>101</v>
      </c>
      <c r="C7">
        <v>5.1999999999999996E-10</v>
      </c>
      <c r="D7">
        <v>3.2000000000000001E-9</v>
      </c>
      <c r="E7" s="7" t="str">
        <f>VLOOKUP(A7,'Group Condition'!$A$2:$I$88,9,FALSE)</f>
        <v>--</v>
      </c>
      <c r="F7">
        <f>C7*1.5</f>
        <v>7.7999999999999999E-10</v>
      </c>
      <c r="G7" s="14">
        <f>D7*1.5</f>
        <v>4.8E-9</v>
      </c>
    </row>
    <row r="8" spans="1:9" ht="16.2" thickBot="1" x14ac:dyDescent="0.35">
      <c r="A8" s="7" t="s">
        <v>9</v>
      </c>
      <c r="B8" s="3" t="s">
        <v>93</v>
      </c>
      <c r="C8">
        <v>1E-14</v>
      </c>
      <c r="D8">
        <v>1E-14</v>
      </c>
      <c r="E8" s="7">
        <f>VLOOKUP(A8,'Group Condition'!$A$2:$I$88,9,FALSE)</f>
        <v>0</v>
      </c>
      <c r="G8"/>
    </row>
    <row r="9" spans="1:9" ht="16.2" thickBot="1" x14ac:dyDescent="0.35">
      <c r="A9" s="7" t="s">
        <v>25</v>
      </c>
      <c r="B9" s="3" t="s">
        <v>112</v>
      </c>
      <c r="C9">
        <v>1E-14</v>
      </c>
      <c r="D9">
        <v>8.0000000000000002E-13</v>
      </c>
      <c r="E9" s="7" t="str">
        <f>VLOOKUP(A9,'Group Condition'!$A$2:$I$88,9,FALSE)</f>
        <v>++</v>
      </c>
      <c r="F9" s="14">
        <v>1.4999999999999999E-14</v>
      </c>
    </row>
    <row r="10" spans="1:9" ht="16.2" thickBot="1" x14ac:dyDescent="0.35">
      <c r="A10" s="7" t="s">
        <v>35</v>
      </c>
      <c r="B10" s="3" t="s">
        <v>124</v>
      </c>
      <c r="C10">
        <v>2.9999999999999998E-13</v>
      </c>
      <c r="D10">
        <v>3E-10</v>
      </c>
      <c r="E10" s="7">
        <f>VLOOKUP(A10,'Group Condition'!$A$2:$I$88,9,FALSE)</f>
        <v>0</v>
      </c>
      <c r="G10"/>
    </row>
    <row r="11" spans="1:9" ht="16.2" thickBot="1" x14ac:dyDescent="0.35">
      <c r="A11" s="7" t="s">
        <v>40</v>
      </c>
      <c r="B11" s="3" t="s">
        <v>129</v>
      </c>
      <c r="C11">
        <v>2.9999999999999998E-13</v>
      </c>
      <c r="D11">
        <v>3E-10</v>
      </c>
      <c r="E11" s="7">
        <f>VLOOKUP(A11,'Group Condition'!$A$2:$I$88,9,FALSE)</f>
        <v>0</v>
      </c>
      <c r="G11" s="14">
        <v>3E-11</v>
      </c>
    </row>
    <row r="12" spans="1:9" ht="16.2" thickBot="1" x14ac:dyDescent="0.35">
      <c r="A12" s="7" t="s">
        <v>58</v>
      </c>
      <c r="B12" s="3" t="s">
        <v>147</v>
      </c>
      <c r="C12">
        <v>1.5E-6</v>
      </c>
      <c r="D12">
        <v>3.15E-5</v>
      </c>
      <c r="E12" s="7">
        <f>VLOOKUP(A12,'Group Condition'!$A$2:$I$88,9,FALSE)</f>
        <v>0</v>
      </c>
      <c r="G12"/>
    </row>
    <row r="13" spans="1:9" ht="16.2" thickBot="1" x14ac:dyDescent="0.35">
      <c r="A13" s="7" t="s">
        <v>20</v>
      </c>
      <c r="B13" s="3" t="s">
        <v>106</v>
      </c>
      <c r="C13">
        <v>5.0000000000000001E-9</v>
      </c>
      <c r="D13">
        <v>2E-8</v>
      </c>
      <c r="E13" s="7">
        <f>VLOOKUP(A13,'Group Condition'!$A$2:$I$88,9,FALSE)</f>
        <v>0</v>
      </c>
      <c r="G13"/>
    </row>
    <row r="14" spans="1:9" ht="16.2" thickBot="1" x14ac:dyDescent="0.35">
      <c r="A14" s="7" t="s">
        <v>31</v>
      </c>
      <c r="B14" s="3" t="s">
        <v>119</v>
      </c>
      <c r="C14">
        <v>2.9999999999999998E-13</v>
      </c>
      <c r="D14">
        <v>3E-10</v>
      </c>
      <c r="E14" s="7">
        <f>VLOOKUP(A14,'Group Condition'!$A$2:$I$88,9,FALSE)</f>
        <v>0</v>
      </c>
      <c r="F14">
        <f>C14*1.25</f>
        <v>3.7499999999999997E-13</v>
      </c>
      <c r="G14" s="14">
        <f>D14*1.25</f>
        <v>3.75E-10</v>
      </c>
      <c r="H14" s="14">
        <v>7.0000000000000005E-13</v>
      </c>
      <c r="I14" s="14">
        <v>6.9999999999999996E-10</v>
      </c>
    </row>
    <row r="15" spans="1:9" ht="16.2" thickBot="1" x14ac:dyDescent="0.35">
      <c r="A15" s="7" t="s">
        <v>48</v>
      </c>
      <c r="B15" s="3" t="s">
        <v>137</v>
      </c>
      <c r="C15">
        <v>1E-8</v>
      </c>
      <c r="D15">
        <v>4.4999999999999999E-8</v>
      </c>
      <c r="E15" s="7">
        <f>VLOOKUP(A15,'Group Condition'!$A$2:$I$88,9,FALSE)</f>
        <v>0</v>
      </c>
      <c r="G15"/>
    </row>
    <row r="16" spans="1:9" ht="14.4" customHeight="1" thickBot="1" x14ac:dyDescent="0.35">
      <c r="A16" s="7" t="s">
        <v>12</v>
      </c>
      <c r="B16" s="3" t="s">
        <v>95</v>
      </c>
      <c r="C16">
        <v>9.25E-13</v>
      </c>
      <c r="D16">
        <v>1.8E-9</v>
      </c>
      <c r="E16" s="7">
        <f>VLOOKUP(A16,'Group Condition'!$A$2:$I$88,9,FALSE)</f>
        <v>0</v>
      </c>
      <c r="F16">
        <f>C16*0.75</f>
        <v>6.9374999999999995E-13</v>
      </c>
      <c r="G16" s="14">
        <f>D16*0.75</f>
        <v>1.3500000000000001E-9</v>
      </c>
      <c r="H16" s="14">
        <v>9.25E-13</v>
      </c>
      <c r="I16" s="14">
        <v>1.8E-9</v>
      </c>
    </row>
    <row r="17" spans="1:9" ht="16.2" thickBot="1" x14ac:dyDescent="0.35">
      <c r="A17" s="7" t="s">
        <v>22</v>
      </c>
      <c r="B17" s="3" t="s">
        <v>108</v>
      </c>
      <c r="C17">
        <v>2.25E-11</v>
      </c>
      <c r="D17">
        <v>1.8E-10</v>
      </c>
      <c r="E17" s="7">
        <f>VLOOKUP(A17,'Group Condition'!$A$2:$I$88,9,FALSE)</f>
        <v>0</v>
      </c>
      <c r="F17">
        <f>C17*0.5</f>
        <v>1.125E-11</v>
      </c>
      <c r="G17" s="14">
        <f>D17*0.5</f>
        <v>8.9999999999999999E-11</v>
      </c>
    </row>
    <row r="18" spans="1:9" ht="16.2" thickBot="1" x14ac:dyDescent="0.35">
      <c r="A18" s="7" t="s">
        <v>36</v>
      </c>
      <c r="B18" s="3" t="s">
        <v>125</v>
      </c>
      <c r="C18">
        <v>2.9999999999999998E-13</v>
      </c>
      <c r="D18">
        <v>3E-10</v>
      </c>
      <c r="E18" s="7">
        <f>VLOOKUP(A18,'Group Condition'!$A$2:$I$88,9,FALSE)</f>
        <v>0</v>
      </c>
      <c r="F18" s="14">
        <v>1E-13</v>
      </c>
      <c r="G18" s="14">
        <v>1E-10</v>
      </c>
      <c r="H18" s="14">
        <v>2.9999999999999998E-13</v>
      </c>
      <c r="I18" s="14">
        <v>3E-10</v>
      </c>
    </row>
    <row r="19" spans="1:9" ht="16.2" thickBot="1" x14ac:dyDescent="0.35">
      <c r="A19" s="7" t="s">
        <v>17</v>
      </c>
      <c r="B19" s="3" t="s">
        <v>100</v>
      </c>
      <c r="C19">
        <v>5.1999999999999996E-10</v>
      </c>
      <c r="D19">
        <v>3.2000000000000001E-9</v>
      </c>
      <c r="E19" s="7">
        <f>VLOOKUP(A19,'Group Condition'!$A$2:$I$88,9,FALSE)</f>
        <v>0</v>
      </c>
      <c r="G19"/>
    </row>
    <row r="20" spans="1:9" ht="16.2" thickBot="1" x14ac:dyDescent="0.35">
      <c r="A20" s="7" t="s">
        <v>42</v>
      </c>
      <c r="B20" s="3" t="s">
        <v>131</v>
      </c>
      <c r="C20">
        <v>2.6499999999999999E-11</v>
      </c>
      <c r="D20">
        <v>4.0000000000000002E-9</v>
      </c>
      <c r="E20" s="7">
        <f>VLOOKUP(A20,'Group Condition'!$A$2:$I$88,9,FALSE)</f>
        <v>0</v>
      </c>
      <c r="F20">
        <f>C20*0.75</f>
        <v>1.9874999999999999E-11</v>
      </c>
      <c r="G20" s="14">
        <f>D20*0.75</f>
        <v>3.0000000000000004E-9</v>
      </c>
    </row>
    <row r="21" spans="1:9" ht="16.2" thickBot="1" x14ac:dyDescent="0.35">
      <c r="A21" s="7" t="s">
        <v>63</v>
      </c>
      <c r="B21" s="3" t="s">
        <v>152</v>
      </c>
      <c r="C21">
        <v>1.47E-3</v>
      </c>
      <c r="D21">
        <v>1.7600000000000001E-3</v>
      </c>
      <c r="E21" s="7">
        <f>VLOOKUP(A21,'Group Condition'!$A$2:$I$88,9,FALSE)</f>
        <v>0</v>
      </c>
      <c r="G21"/>
    </row>
    <row r="22" spans="1:9" ht="16.2" thickBot="1" x14ac:dyDescent="0.35">
      <c r="A22" s="7" t="s">
        <v>61</v>
      </c>
      <c r="B22" s="3" t="s">
        <v>150</v>
      </c>
      <c r="C22">
        <v>2.9999999999999998E-13</v>
      </c>
      <c r="D22">
        <v>3E-10</v>
      </c>
      <c r="E22" s="7">
        <f>VLOOKUP(A22,'Group Condition'!$A$2:$I$88,9,FALSE)</f>
        <v>0</v>
      </c>
      <c r="F22">
        <f>C22*1.5</f>
        <v>4.5E-13</v>
      </c>
      <c r="G22" s="14">
        <f>D22*1.5</f>
        <v>4.5E-10</v>
      </c>
      <c r="H22" s="14">
        <v>5.9999999999999997E-13</v>
      </c>
      <c r="I22" s="14">
        <v>6E-10</v>
      </c>
    </row>
    <row r="23" spans="1:9" ht="16.2" thickBot="1" x14ac:dyDescent="0.35">
      <c r="A23" s="7" t="s">
        <v>52</v>
      </c>
      <c r="B23" s="3" t="s">
        <v>141</v>
      </c>
      <c r="C23">
        <v>5.0000000000000003E-10</v>
      </c>
      <c r="D23">
        <v>2.5000000000000001E-9</v>
      </c>
      <c r="E23" s="7">
        <f>VLOOKUP(A23,'Group Condition'!$A$2:$I$88,9,FALSE)</f>
        <v>0</v>
      </c>
      <c r="G23"/>
    </row>
    <row r="24" spans="1:9" ht="16.2" thickBot="1" x14ac:dyDescent="0.35">
      <c r="A24" s="7" t="s">
        <v>62</v>
      </c>
      <c r="B24" s="3" t="s">
        <v>151</v>
      </c>
      <c r="C24">
        <v>1.47E-3</v>
      </c>
      <c r="D24">
        <v>1.7600000000000001E-3</v>
      </c>
      <c r="E24" s="7">
        <f>VLOOKUP(A24,'Group Condition'!$A$2:$I$88,9,FALSE)</f>
        <v>0</v>
      </c>
      <c r="G24"/>
    </row>
    <row r="25" spans="1:9" ht="16.2" thickBot="1" x14ac:dyDescent="0.35">
      <c r="A25" s="7" t="s">
        <v>10</v>
      </c>
      <c r="B25" s="3" t="s">
        <v>92</v>
      </c>
      <c r="C25">
        <v>1E-14</v>
      </c>
      <c r="D25">
        <v>2.4999999999999998E-12</v>
      </c>
      <c r="E25" s="7">
        <f>VLOOKUP(A25,'Group Condition'!$A$2:$I$88,9,FALSE)</f>
        <v>0</v>
      </c>
      <c r="F25">
        <f>C25*1.25</f>
        <v>1.25E-14</v>
      </c>
      <c r="G25" s="14">
        <f>D25*1.25</f>
        <v>3.1249999999999997E-12</v>
      </c>
    </row>
    <row r="26" spans="1:9" ht="16.2" thickBot="1" x14ac:dyDescent="0.35">
      <c r="A26" s="7" t="s">
        <v>56</v>
      </c>
      <c r="B26" s="3" t="s">
        <v>145</v>
      </c>
      <c r="C26">
        <v>5.5000000000000003E-7</v>
      </c>
      <c r="D26">
        <v>2.4999999999999999E-7</v>
      </c>
      <c r="E26" s="7">
        <f>VLOOKUP(A26,'Group Condition'!$A$2:$I$88,9,FALSE)</f>
        <v>0</v>
      </c>
      <c r="G26"/>
    </row>
    <row r="27" spans="1:9" ht="16.2" thickBot="1" x14ac:dyDescent="0.35">
      <c r="A27" s="7" t="s">
        <v>21</v>
      </c>
      <c r="B27" s="3" t="s">
        <v>107</v>
      </c>
      <c r="C27">
        <v>4.0000000000000002E-9</v>
      </c>
      <c r="D27">
        <v>4.4999999999999998E-9</v>
      </c>
      <c r="E27" s="7">
        <f>VLOOKUP(A27,'Group Condition'!$A$2:$I$88,9,FALSE)</f>
        <v>0</v>
      </c>
      <c r="G27"/>
    </row>
    <row r="28" spans="1:9" ht="16.2" thickBot="1" x14ac:dyDescent="0.35">
      <c r="A28" s="7" t="s">
        <v>41</v>
      </c>
      <c r="B28" s="3" t="s">
        <v>130</v>
      </c>
      <c r="C28">
        <v>2.9999999999999998E-13</v>
      </c>
      <c r="D28">
        <v>3E-10</v>
      </c>
      <c r="E28" s="7">
        <f>VLOOKUP(A28,'Group Condition'!$A$2:$I$88,9,FALSE)</f>
        <v>0</v>
      </c>
      <c r="G28"/>
    </row>
    <row r="29" spans="1:9" ht="16.2" thickBot="1" x14ac:dyDescent="0.35">
      <c r="A29" s="7" t="s">
        <v>24</v>
      </c>
      <c r="B29" s="3" t="s">
        <v>111</v>
      </c>
      <c r="C29">
        <v>2.5000000000000001E-11</v>
      </c>
      <c r="D29">
        <v>8.5E-9</v>
      </c>
      <c r="E29" s="7">
        <f>VLOOKUP(A29,'Group Condition'!$A$2:$I$88,9,FALSE)</f>
        <v>0</v>
      </c>
      <c r="F29">
        <f>C29*0.5</f>
        <v>1.25E-11</v>
      </c>
      <c r="G29" s="14">
        <f>D29*0.5</f>
        <v>4.25E-9</v>
      </c>
    </row>
    <row r="30" spans="1:9" ht="16.2" thickBot="1" x14ac:dyDescent="0.35">
      <c r="A30" s="7" t="s">
        <v>53</v>
      </c>
      <c r="B30" s="3" t="s">
        <v>142</v>
      </c>
      <c r="C30">
        <v>5.0000000000000003E-10</v>
      </c>
      <c r="D30">
        <v>2.5000000000000001E-9</v>
      </c>
      <c r="E30" s="7">
        <f>VLOOKUP(A30,'Group Condition'!$A$2:$I$88,9,FALSE)</f>
        <v>0</v>
      </c>
      <c r="G30"/>
    </row>
    <row r="31" spans="1:9" ht="16.2" thickBot="1" x14ac:dyDescent="0.35">
      <c r="A31" s="7" t="s">
        <v>72</v>
      </c>
      <c r="B31" s="3" t="s">
        <v>161</v>
      </c>
      <c r="C31">
        <v>1.7700000000000001E-3</v>
      </c>
      <c r="D31">
        <v>1.7700000000000001E-3</v>
      </c>
      <c r="E31" s="7">
        <f>VLOOKUP(A31,'Group Condition'!$A$2:$I$88,9,FALSE)</f>
        <v>0</v>
      </c>
      <c r="G31"/>
    </row>
    <row r="32" spans="1:9" ht="16.2" thickBot="1" x14ac:dyDescent="0.35">
      <c r="A32" s="7" t="s">
        <v>34</v>
      </c>
      <c r="B32" s="3" t="s">
        <v>123</v>
      </c>
      <c r="C32">
        <v>2.9999999999999998E-13</v>
      </c>
      <c r="D32">
        <v>3E-10</v>
      </c>
      <c r="E32" s="7">
        <f>VLOOKUP(A32,'Group Condition'!$A$2:$I$88,9,FALSE)</f>
        <v>0</v>
      </c>
      <c r="F32">
        <f>C32*1.5</f>
        <v>4.5E-13</v>
      </c>
      <c r="G32" s="14">
        <f>D32*1.5</f>
        <v>4.5E-10</v>
      </c>
      <c r="H32" s="14">
        <v>5.9999999999999997E-13</v>
      </c>
      <c r="I32" s="14">
        <v>5.9999999999999997E-13</v>
      </c>
    </row>
    <row r="33" spans="1:7" ht="16.2" thickBot="1" x14ac:dyDescent="0.35">
      <c r="A33" s="7" t="s">
        <v>28</v>
      </c>
      <c r="B33" s="3" t="s">
        <v>116</v>
      </c>
      <c r="C33">
        <v>2.9999999999999998E-13</v>
      </c>
      <c r="D33">
        <v>3E-10</v>
      </c>
      <c r="E33" s="7">
        <f>VLOOKUP(A33,'Group Condition'!$A$2:$I$88,9,FALSE)</f>
        <v>0</v>
      </c>
      <c r="G33"/>
    </row>
    <row r="34" spans="1:7" ht="16.2" thickBot="1" x14ac:dyDescent="0.35">
      <c r="A34" s="7" t="s">
        <v>23</v>
      </c>
      <c r="B34" s="3" t="s">
        <v>109</v>
      </c>
      <c r="C34">
        <v>2.25E-11</v>
      </c>
      <c r="D34">
        <v>1.8E-10</v>
      </c>
      <c r="E34" s="7">
        <f>VLOOKUP(A34,'Group Condition'!$A$2:$I$88,9,FALSE)</f>
        <v>0</v>
      </c>
      <c r="G34"/>
    </row>
    <row r="35" spans="1:7" ht="16.2" thickBot="1" x14ac:dyDescent="0.35">
      <c r="A35" s="7" t="s">
        <v>47</v>
      </c>
      <c r="B35" s="3" t="s">
        <v>136</v>
      </c>
      <c r="C35">
        <v>4.9999999999999999E-13</v>
      </c>
      <c r="D35">
        <v>3.4999999999999998E-10</v>
      </c>
      <c r="E35" s="7">
        <f>VLOOKUP(A35,'Group Condition'!$A$2:$I$88,9,FALSE)</f>
        <v>0</v>
      </c>
      <c r="G35"/>
    </row>
    <row r="36" spans="1:7" ht="16.2" thickBot="1" x14ac:dyDescent="0.35">
      <c r="A36" s="7" t="s">
        <v>18</v>
      </c>
      <c r="B36" s="3" t="s">
        <v>103</v>
      </c>
      <c r="C36">
        <v>5.1999999999999996E-10</v>
      </c>
      <c r="D36">
        <v>3.2000000000000001E-9</v>
      </c>
      <c r="E36" s="7" t="str">
        <f>VLOOKUP(A36,'Group Condition'!$A$2:$I$88,9,FALSE)</f>
        <v>+mort</v>
      </c>
      <c r="F36">
        <f>C36*1.25</f>
        <v>6.4999999999999993E-10</v>
      </c>
      <c r="G36" s="14">
        <f>D36*1.25</f>
        <v>4.0000000000000002E-9</v>
      </c>
    </row>
    <row r="37" spans="1:7" ht="16.2" thickBot="1" x14ac:dyDescent="0.35">
      <c r="A37" s="7" t="s">
        <v>50</v>
      </c>
      <c r="B37" s="3" t="s">
        <v>139</v>
      </c>
      <c r="C37">
        <v>1E-8</v>
      </c>
      <c r="D37">
        <v>4.4999999999999999E-8</v>
      </c>
      <c r="E37" s="7">
        <f>VLOOKUP(A37,'Group Condition'!$A$2:$I$88,9,FALSE)</f>
        <v>0</v>
      </c>
      <c r="G37"/>
    </row>
    <row r="38" spans="1:7" ht="16.2" thickBot="1" x14ac:dyDescent="0.35">
      <c r="A38" s="7" t="s">
        <v>73</v>
      </c>
      <c r="B38" s="3" t="s">
        <v>162</v>
      </c>
      <c r="C38">
        <v>1.7700000000000001E-3</v>
      </c>
      <c r="D38">
        <v>1.7700000000000001E-3</v>
      </c>
      <c r="E38" s="7">
        <f>VLOOKUP(A38,'Group Condition'!$A$2:$I$88,9,FALSE)</f>
        <v>0</v>
      </c>
      <c r="G38"/>
    </row>
    <row r="39" spans="1:7" ht="16.2" thickBot="1" x14ac:dyDescent="0.35">
      <c r="A39" s="7" t="s">
        <v>19</v>
      </c>
      <c r="B39" s="3" t="s">
        <v>105</v>
      </c>
      <c r="C39">
        <v>5.0000000000000001E-9</v>
      </c>
      <c r="D39">
        <v>2E-8</v>
      </c>
      <c r="E39" s="7">
        <f>VLOOKUP(A39,'Group Condition'!$A$2:$I$88,9,FALSE)</f>
        <v>0</v>
      </c>
      <c r="G39"/>
    </row>
    <row r="40" spans="1:7" ht="16.2" thickBot="1" x14ac:dyDescent="0.35">
      <c r="A40" s="7" t="s">
        <v>55</v>
      </c>
      <c r="B40" s="3" t="s">
        <v>144</v>
      </c>
      <c r="C40">
        <v>1.4999999999999999E-7</v>
      </c>
      <c r="D40">
        <v>6.8999999999999996E-7</v>
      </c>
      <c r="E40" s="7">
        <f>VLOOKUP(A40,'Group Condition'!$A$2:$I$88,9,FALSE)</f>
        <v>0</v>
      </c>
      <c r="G40"/>
    </row>
    <row r="41" spans="1:7" ht="16.2" thickBot="1" x14ac:dyDescent="0.35">
      <c r="A41" s="7" t="s">
        <v>29</v>
      </c>
      <c r="B41" s="3" t="s">
        <v>117</v>
      </c>
      <c r="C41">
        <v>2.9999999999999998E-13</v>
      </c>
      <c r="D41">
        <v>3E-10</v>
      </c>
      <c r="E41" s="7">
        <f>VLOOKUP(A41,'Group Condition'!$A$2:$I$88,9,FALSE)</f>
        <v>0</v>
      </c>
      <c r="G41"/>
    </row>
    <row r="42" spans="1:7" ht="16.2" thickBot="1" x14ac:dyDescent="0.35">
      <c r="A42" s="7" t="s">
        <v>49</v>
      </c>
      <c r="B42" s="3" t="s">
        <v>138</v>
      </c>
      <c r="C42">
        <v>1E-8</v>
      </c>
      <c r="D42">
        <v>4.4999999999999999E-8</v>
      </c>
      <c r="E42" s="7">
        <f>VLOOKUP(A42,'Group Condition'!$A$2:$I$88,9,FALSE)</f>
        <v>0</v>
      </c>
      <c r="G42"/>
    </row>
    <row r="43" spans="1:7" ht="16.2" thickBot="1" x14ac:dyDescent="0.35">
      <c r="A43" s="7" t="s">
        <v>30</v>
      </c>
      <c r="B43" s="3" t="s">
        <v>118</v>
      </c>
      <c r="C43">
        <v>2.9999999999999998E-13</v>
      </c>
      <c r="D43">
        <v>3E-10</v>
      </c>
      <c r="E43" s="7">
        <f>VLOOKUP(A43,'Group Condition'!$A$2:$I$88,9,FALSE)</f>
        <v>0</v>
      </c>
      <c r="G43"/>
    </row>
    <row r="44" spans="1:7" ht="16.2" thickBot="1" x14ac:dyDescent="0.35">
      <c r="A44" s="7" t="s">
        <v>57</v>
      </c>
      <c r="B44" s="3" t="s">
        <v>146</v>
      </c>
      <c r="C44">
        <v>1.5E-6</v>
      </c>
      <c r="D44">
        <v>3.15E-5</v>
      </c>
      <c r="E44" s="7">
        <f>VLOOKUP(A44,'Group Condition'!$A$2:$I$88,9,FALSE)</f>
        <v>0</v>
      </c>
      <c r="G44"/>
    </row>
    <row r="45" spans="1:7" ht="16.2" thickBot="1" x14ac:dyDescent="0.35">
      <c r="A45" s="7" t="s">
        <v>46</v>
      </c>
      <c r="B45" s="3" t="s">
        <v>135</v>
      </c>
      <c r="C45">
        <v>4.9999999999999999E-13</v>
      </c>
      <c r="D45">
        <v>3.4999999999999998E-10</v>
      </c>
      <c r="E45" s="7">
        <f>VLOOKUP(A45,'Group Condition'!$A$2:$I$88,9,FALSE)</f>
        <v>0</v>
      </c>
      <c r="F45">
        <f>C45*1.5</f>
        <v>7.5000000000000004E-13</v>
      </c>
      <c r="G45" s="14">
        <f>D45*1.5</f>
        <v>5.2499999999999994E-10</v>
      </c>
    </row>
    <row r="46" spans="1:7" ht="16.2" thickBot="1" x14ac:dyDescent="0.35">
      <c r="A46" s="7" t="s">
        <v>32</v>
      </c>
      <c r="B46" s="3" t="s">
        <v>120</v>
      </c>
      <c r="C46">
        <v>2.9999999999999998E-13</v>
      </c>
      <c r="D46">
        <v>3E-10</v>
      </c>
      <c r="E46" s="7">
        <f>VLOOKUP(A46,'Group Condition'!$A$2:$I$88,9,FALSE)</f>
        <v>0</v>
      </c>
      <c r="F46">
        <f>C46*0.75</f>
        <v>2.25E-13</v>
      </c>
      <c r="G46" s="14">
        <f>D46*0.75</f>
        <v>2.25E-10</v>
      </c>
    </row>
    <row r="47" spans="1:7" ht="16.2" thickBot="1" x14ac:dyDescent="0.35">
      <c r="A47" s="7" t="s">
        <v>54</v>
      </c>
      <c r="B47" s="3" t="s">
        <v>143</v>
      </c>
      <c r="C47">
        <v>4.3000000000000001E-7</v>
      </c>
      <c r="D47">
        <v>1.3E-6</v>
      </c>
      <c r="E47" s="7">
        <f>VLOOKUP(A47,'Group Condition'!$A$2:$I$88,9,FALSE)</f>
        <v>0</v>
      </c>
      <c r="G47"/>
    </row>
    <row r="48" spans="1:7" ht="16.2" thickBot="1" x14ac:dyDescent="0.35">
      <c r="A48" s="7" t="s">
        <v>26</v>
      </c>
      <c r="B48" s="3" t="s">
        <v>113</v>
      </c>
      <c r="C48">
        <v>1E-14</v>
      </c>
      <c r="D48">
        <v>8.0000000000000002E-13</v>
      </c>
      <c r="E48" s="7">
        <f>VLOOKUP(A48,'Group Condition'!$A$2:$I$88,9,FALSE)</f>
        <v>0</v>
      </c>
      <c r="G48"/>
    </row>
    <row r="49" spans="1:9" ht="16.2" thickBot="1" x14ac:dyDescent="0.35">
      <c r="A49" s="7" t="s">
        <v>27</v>
      </c>
      <c r="B49" s="3" t="s">
        <v>115</v>
      </c>
      <c r="C49">
        <v>1.5E-11</v>
      </c>
      <c r="D49">
        <v>2.6000000000000001E-9</v>
      </c>
      <c r="E49" s="7">
        <f>VLOOKUP(A49,'Group Condition'!$A$2:$I$88,9,FALSE)</f>
        <v>0</v>
      </c>
      <c r="G49"/>
    </row>
    <row r="50" spans="1:9" ht="16.2" thickBot="1" x14ac:dyDescent="0.35">
      <c r="A50" s="7" t="s">
        <v>59</v>
      </c>
      <c r="B50" s="3" t="s">
        <v>148</v>
      </c>
      <c r="C50">
        <v>4.5000000000000001E-6</v>
      </c>
      <c r="D50">
        <v>1.5E-5</v>
      </c>
      <c r="E50" s="7">
        <f>VLOOKUP(A50,'Group Condition'!$A$2:$I$88,9,FALSE)</f>
        <v>0</v>
      </c>
      <c r="G50"/>
    </row>
    <row r="51" spans="1:9" ht="16.2" thickBot="1" x14ac:dyDescent="0.35">
      <c r="A51" s="7" t="s">
        <v>45</v>
      </c>
      <c r="B51" s="3" t="s">
        <v>134</v>
      </c>
      <c r="C51">
        <v>4.9999999999999999E-13</v>
      </c>
      <c r="D51">
        <v>3.4999999999999998E-10</v>
      </c>
      <c r="E51" s="7">
        <f>VLOOKUP(A51,'Group Condition'!$A$2:$I$88,9,FALSE)</f>
        <v>0</v>
      </c>
      <c r="F51">
        <f>C51*1.5</f>
        <v>7.5000000000000004E-13</v>
      </c>
      <c r="G51" s="14">
        <f>D51*1.5</f>
        <v>5.2499999999999994E-10</v>
      </c>
    </row>
    <row r="52" spans="1:9" ht="16.2" thickBot="1" x14ac:dyDescent="0.35">
      <c r="A52" s="7" t="s">
        <v>44</v>
      </c>
      <c r="B52" s="3" t="s">
        <v>133</v>
      </c>
      <c r="C52">
        <v>1E-14</v>
      </c>
      <c r="D52">
        <v>1E-13</v>
      </c>
      <c r="E52" s="7">
        <f>VLOOKUP(A52,'Group Condition'!$A$2:$I$88,9,FALSE)</f>
        <v>0</v>
      </c>
      <c r="F52" s="14">
        <v>1E-13</v>
      </c>
      <c r="G52" s="14">
        <v>2.0000000000000001E-13</v>
      </c>
      <c r="H52" s="14">
        <v>2.0000000000000001E-13</v>
      </c>
      <c r="I52" s="14">
        <v>4.0000000000000001E-13</v>
      </c>
    </row>
    <row r="53" spans="1:9" ht="16.2" thickBot="1" x14ac:dyDescent="0.35">
      <c r="A53" s="7" t="s">
        <v>37</v>
      </c>
      <c r="B53" s="3" t="s">
        <v>126</v>
      </c>
      <c r="C53">
        <v>2.9999999999999998E-13</v>
      </c>
      <c r="D53">
        <v>3E-10</v>
      </c>
      <c r="E53" s="7">
        <f>VLOOKUP(A53,'Group Condition'!$A$2:$I$88,9,FALSE)</f>
        <v>0</v>
      </c>
      <c r="G53"/>
    </row>
    <row r="54" spans="1:9" ht="16.2" thickBot="1" x14ac:dyDescent="0.35">
      <c r="A54" s="7" t="s">
        <v>14</v>
      </c>
      <c r="B54" s="3" t="s">
        <v>97</v>
      </c>
      <c r="C54">
        <v>5.1999999999999996E-10</v>
      </c>
      <c r="D54">
        <v>3.2000000000000001E-9</v>
      </c>
      <c r="E54" s="7">
        <f>VLOOKUP(A54,'Group Condition'!$A$2:$I$88,9,FALSE)</f>
        <v>0</v>
      </c>
      <c r="F54">
        <f>C54*1.25</f>
        <v>6.4999999999999993E-10</v>
      </c>
      <c r="G54" s="14">
        <f>D54*1.25</f>
        <v>4.0000000000000002E-9</v>
      </c>
    </row>
    <row r="55" spans="1:9" ht="16.2" thickBot="1" x14ac:dyDescent="0.35">
      <c r="A55" s="7" t="s">
        <v>38</v>
      </c>
      <c r="B55" s="3" t="s">
        <v>127</v>
      </c>
      <c r="C55">
        <v>2.9999999999999998E-13</v>
      </c>
      <c r="D55">
        <v>3E-10</v>
      </c>
      <c r="E55" s="7">
        <f>VLOOKUP(A55,'Group Condition'!$A$2:$I$88,9,FALSE)</f>
        <v>0</v>
      </c>
      <c r="F55">
        <f>C55*2</f>
        <v>5.9999999999999997E-13</v>
      </c>
      <c r="G55" s="14">
        <f>D55*2</f>
        <v>6E-10</v>
      </c>
    </row>
    <row r="56" spans="1:9" ht="16.2" thickBot="1" x14ac:dyDescent="0.35">
      <c r="A56" s="7" t="s">
        <v>33</v>
      </c>
      <c r="B56" s="3" t="s">
        <v>121</v>
      </c>
      <c r="C56">
        <v>2.9999999999999998E-13</v>
      </c>
      <c r="D56">
        <v>3E-10</v>
      </c>
      <c r="E56" s="7">
        <f>VLOOKUP(A56,'Group Condition'!$A$2:$I$88,9,FALSE)</f>
        <v>0</v>
      </c>
      <c r="F56">
        <f>C56/2</f>
        <v>1.4999999999999999E-13</v>
      </c>
      <c r="G56" s="14">
        <f>D56/2</f>
        <v>1.5E-10</v>
      </c>
    </row>
    <row r="57" spans="1:9" ht="16.2" thickBot="1" x14ac:dyDescent="0.35">
      <c r="A57" s="7" t="s">
        <v>60</v>
      </c>
      <c r="B57" s="3" t="s">
        <v>149</v>
      </c>
      <c r="C57">
        <v>4.5000000000000001E-6</v>
      </c>
      <c r="D57">
        <v>1.5E-5</v>
      </c>
      <c r="E57" s="7">
        <f>VLOOKUP(A57,'Group Condition'!$A$2:$I$88,9,FALSE)</f>
        <v>0</v>
      </c>
      <c r="G57"/>
    </row>
    <row r="58" spans="1:9" ht="16.2" thickBot="1" x14ac:dyDescent="0.35">
      <c r="A58" s="7" t="s">
        <v>11</v>
      </c>
      <c r="B58" s="3" t="s">
        <v>94</v>
      </c>
      <c r="C58">
        <v>2.7499999999999998E-9</v>
      </c>
      <c r="D58">
        <v>3.7499999999999998E-8</v>
      </c>
      <c r="E58" s="7">
        <f>VLOOKUP(A58,'Group Condition'!$A$2:$I$88,9,FALSE)</f>
        <v>0</v>
      </c>
      <c r="F58" s="14">
        <v>1E-10</v>
      </c>
      <c r="G58" s="14">
        <v>1.0000000000000001E-9</v>
      </c>
    </row>
    <row r="59" spans="1:9" ht="16.2" thickBot="1" x14ac:dyDescent="0.35">
      <c r="A59" s="7" t="s">
        <v>13</v>
      </c>
      <c r="B59" s="3" t="s">
        <v>96</v>
      </c>
      <c r="C59">
        <v>5.1999999999999996E-10</v>
      </c>
      <c r="D59">
        <v>3.2000000000000001E-9</v>
      </c>
      <c r="E59" s="7">
        <f>VLOOKUP(A59,'Group Condition'!$A$2:$I$88,9,FALSE)</f>
        <v>0</v>
      </c>
      <c r="F59">
        <f>C59*0.5</f>
        <v>2.5999999999999998E-10</v>
      </c>
      <c r="G59" s="14">
        <f>D59*0.5</f>
        <v>1.6000000000000001E-9</v>
      </c>
    </row>
    <row r="60" spans="1:9" ht="16.2" thickBot="1" x14ac:dyDescent="0.35">
      <c r="A60" s="7" t="s">
        <v>15</v>
      </c>
      <c r="B60" s="3" t="s">
        <v>98</v>
      </c>
      <c r="C60">
        <v>5.1999999999999996E-10</v>
      </c>
      <c r="D60">
        <v>3.2000000000000001E-9</v>
      </c>
      <c r="E60" s="7">
        <f>VLOOKUP(A60,'Group Condition'!$A$2:$I$88,9,FALSE)</f>
        <v>0</v>
      </c>
      <c r="F60">
        <f>C60*0.5</f>
        <v>2.5999999999999998E-10</v>
      </c>
      <c r="G60" s="14">
        <f>D60*0.5</f>
        <v>1.6000000000000001E-9</v>
      </c>
    </row>
    <row r="61" spans="1:9" ht="16.2" thickBot="1" x14ac:dyDescent="0.35">
      <c r="A61" s="7" t="s">
        <v>51</v>
      </c>
      <c r="B61" s="3" t="s">
        <v>140</v>
      </c>
      <c r="C61">
        <v>5.0000000000000003E-10</v>
      </c>
      <c r="D61">
        <v>2.5000000000000001E-9</v>
      </c>
      <c r="E61" s="7">
        <f>VLOOKUP(A61,'Group Condition'!$A$2:$I$88,9,FALSE)</f>
        <v>0</v>
      </c>
      <c r="G61"/>
    </row>
    <row r="62" spans="1:9" ht="16.2" thickBot="1" x14ac:dyDescent="0.35">
      <c r="A62" s="7" t="s">
        <v>16</v>
      </c>
      <c r="B62" s="3" t="s">
        <v>99</v>
      </c>
      <c r="C62">
        <v>5.1999999999999996E-10</v>
      </c>
      <c r="D62">
        <v>3.2000000000000001E-9</v>
      </c>
      <c r="E62" s="7">
        <f>VLOOKUP(A62,'Group Condition'!$A$2:$I$88,9,FALSE)</f>
        <v>0</v>
      </c>
      <c r="F62">
        <f>C62*0.5</f>
        <v>2.5999999999999998E-10</v>
      </c>
      <c r="G62" s="14">
        <f>D62*0.5</f>
        <v>1.6000000000000001E-9</v>
      </c>
    </row>
    <row r="63" spans="1:9" ht="16.2" thickBot="1" x14ac:dyDescent="0.35">
      <c r="A63" s="7" t="s">
        <v>39</v>
      </c>
      <c r="B63" s="3" t="s">
        <v>128</v>
      </c>
      <c r="C63">
        <v>2.9999999999999998E-13</v>
      </c>
      <c r="D63">
        <v>3E-10</v>
      </c>
      <c r="E63" s="7">
        <f>VLOOKUP(A63,'Group Condition'!$A$2:$I$88,9,FALSE)</f>
        <v>0</v>
      </c>
      <c r="G63"/>
    </row>
    <row r="64" spans="1:9" ht="16.2" thickBot="1" x14ac:dyDescent="0.35">
      <c r="A64" s="7" t="s">
        <v>43</v>
      </c>
      <c r="B64" s="3" t="s">
        <v>132</v>
      </c>
      <c r="C64">
        <v>9.9999999999999998E-13</v>
      </c>
      <c r="D64">
        <v>1.9000000000000001E-9</v>
      </c>
      <c r="E64" s="7">
        <f>VLOOKUP(A64,'Group Condition'!$A$2:$I$88,9,FALSE)</f>
        <v>0</v>
      </c>
      <c r="G64"/>
    </row>
  </sheetData>
  <autoFilter ref="A1:I1">
    <sortState ref="A2:I64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Condition</vt:lpstr>
      <vt:lpstr>Crash Diagnosis</vt:lpstr>
      <vt:lpstr>Recruitment_Log</vt:lpstr>
      <vt:lpstr>mL-Log</vt:lpstr>
      <vt:lpstr>mQ-log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2020-10-27T15:50:40Z</dcterms:modified>
</cp:coreProperties>
</file>