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h.Crowe\Desktop\"/>
    </mc:Choice>
  </mc:AlternateContent>
  <bookViews>
    <workbookView xWindow="-60" yWindow="-60" windowWidth="18300" windowHeight="11505"/>
  </bookViews>
  <sheets>
    <sheet name="decimal degrees" sheetId="1" r:id="rId1"/>
    <sheet name="degrees minutes" sheetId="4" r:id="rId2"/>
  </sheets>
  <calcPr calcId="152511"/>
</workbook>
</file>

<file path=xl/calcChain.xml><?xml version="1.0" encoding="utf-8"?>
<calcChain xmlns="http://schemas.openxmlformats.org/spreadsheetml/2006/main">
  <c r="D8" i="1" l="1"/>
  <c r="C17" i="1" l="1"/>
  <c r="C18" i="1"/>
  <c r="C20" i="1"/>
  <c r="C16" i="1"/>
  <c r="C15" i="1"/>
  <c r="B93" i="4"/>
  <c r="B91" i="4"/>
  <c r="C10" i="4"/>
  <c r="B11" i="4"/>
  <c r="G109" i="4" l="1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P11" i="4"/>
  <c r="O11" i="4"/>
  <c r="N11" i="4"/>
  <c r="M11" i="4"/>
  <c r="L11" i="4"/>
  <c r="K11" i="4"/>
  <c r="J11" i="4"/>
  <c r="I11" i="4"/>
  <c r="H11" i="4"/>
  <c r="H65" i="4" s="1"/>
  <c r="G11" i="4"/>
  <c r="F11" i="4"/>
  <c r="F75" i="4" s="1"/>
  <c r="E11" i="4"/>
  <c r="D11" i="4"/>
  <c r="C11" i="4"/>
  <c r="P10" i="4"/>
  <c r="O10" i="4"/>
  <c r="N10" i="4"/>
  <c r="M10" i="4"/>
  <c r="L10" i="4"/>
  <c r="K10" i="4"/>
  <c r="J10" i="4"/>
  <c r="I10" i="4"/>
  <c r="H10" i="4"/>
  <c r="H84" i="4" s="1"/>
  <c r="G10" i="4"/>
  <c r="G81" i="4" s="1"/>
  <c r="F10" i="4"/>
  <c r="E10" i="4"/>
  <c r="D10" i="4"/>
  <c r="C59" i="4"/>
  <c r="B10" i="4"/>
  <c r="C70" i="4" l="1"/>
  <c r="K75" i="4"/>
  <c r="I14" i="4"/>
  <c r="K81" i="4"/>
  <c r="D45" i="4"/>
  <c r="P13" i="4"/>
  <c r="D71" i="4"/>
  <c r="E40" i="4"/>
  <c r="G59" i="4"/>
  <c r="H85" i="4"/>
  <c r="K64" i="4"/>
  <c r="E79" i="4"/>
  <c r="M13" i="4"/>
  <c r="F85" i="4"/>
  <c r="G66" i="4"/>
  <c r="F66" i="4"/>
  <c r="C74" i="4"/>
  <c r="G85" i="4"/>
  <c r="H80" i="4"/>
  <c r="H16" i="4"/>
  <c r="C79" i="4"/>
  <c r="D50" i="4"/>
  <c r="C39" i="4"/>
  <c r="I79" i="4"/>
  <c r="B85" i="4"/>
  <c r="J85" i="4"/>
  <c r="K79" i="4"/>
  <c r="C50" i="4"/>
  <c r="E56" i="4"/>
  <c r="C81" i="4"/>
  <c r="C61" i="4"/>
  <c r="H13" i="4"/>
  <c r="P14" i="4"/>
  <c r="F51" i="4"/>
  <c r="H86" i="4"/>
  <c r="I13" i="4"/>
  <c r="G15" i="4"/>
  <c r="B20" i="4"/>
  <c r="B40" i="4"/>
  <c r="E46" i="4"/>
  <c r="E54" i="4"/>
  <c r="H59" i="4"/>
  <c r="B65" i="4"/>
  <c r="C71" i="4"/>
  <c r="M79" i="4"/>
  <c r="D84" i="4"/>
  <c r="I86" i="4"/>
  <c r="B71" i="4"/>
  <c r="J64" i="4"/>
  <c r="K70" i="4"/>
  <c r="D16" i="4"/>
  <c r="L16" i="4"/>
  <c r="I15" i="4"/>
  <c r="B25" i="4"/>
  <c r="D40" i="4"/>
  <c r="F46" i="4"/>
  <c r="G54" i="4"/>
  <c r="I59" i="4"/>
  <c r="F65" i="4"/>
  <c r="H71" i="4"/>
  <c r="G76" i="4"/>
  <c r="N79" i="4"/>
  <c r="E84" i="4"/>
  <c r="K13" i="4"/>
  <c r="D80" i="4"/>
  <c r="L80" i="4"/>
  <c r="O13" i="4"/>
  <c r="J15" i="4"/>
  <c r="C26" i="4"/>
  <c r="C49" i="4"/>
  <c r="G55" i="4"/>
  <c r="D60" i="4"/>
  <c r="J71" i="4"/>
  <c r="J76" i="4"/>
  <c r="I80" i="4"/>
  <c r="D85" i="4"/>
  <c r="P16" i="4"/>
  <c r="O15" i="4"/>
  <c r="B29" i="4"/>
  <c r="F40" i="4"/>
  <c r="H49" i="4"/>
  <c r="H55" i="4"/>
  <c r="F60" i="4"/>
  <c r="I65" i="4"/>
  <c r="B74" i="4"/>
  <c r="K76" i="4"/>
  <c r="J80" i="4"/>
  <c r="L84" i="4"/>
  <c r="F14" i="4"/>
  <c r="H69" i="4"/>
  <c r="G75" i="4"/>
  <c r="G13" i="4"/>
  <c r="H14" i="4"/>
  <c r="B16" i="4"/>
  <c r="C34" i="4"/>
  <c r="E41" i="4"/>
  <c r="I55" i="4"/>
  <c r="J65" i="4"/>
  <c r="N80" i="4"/>
  <c r="N86" i="4"/>
  <c r="E34" i="4"/>
  <c r="F44" i="4"/>
  <c r="F61" i="4"/>
  <c r="G74" i="4"/>
  <c r="F79" i="4"/>
  <c r="O84" i="4"/>
  <c r="H75" i="4"/>
  <c r="P15" i="4"/>
  <c r="E13" i="4"/>
  <c r="N14" i="4"/>
  <c r="K16" i="4"/>
  <c r="C36" i="4"/>
  <c r="B45" i="4"/>
  <c r="E51" i="4"/>
  <c r="G56" i="4"/>
  <c r="G61" i="4"/>
  <c r="I69" i="4"/>
  <c r="I74" i="4"/>
  <c r="G79" i="4"/>
  <c r="I81" i="4"/>
  <c r="L85" i="4"/>
  <c r="E35" i="4"/>
  <c r="E15" i="4"/>
  <c r="E45" i="4"/>
  <c r="E16" i="4"/>
  <c r="E85" i="4"/>
  <c r="E60" i="4"/>
  <c r="E80" i="4"/>
  <c r="E65" i="4"/>
  <c r="D29" i="4"/>
  <c r="H64" i="4"/>
  <c r="I75" i="4"/>
  <c r="J16" i="4"/>
  <c r="B26" i="4"/>
  <c r="E36" i="4"/>
  <c r="D46" i="4"/>
  <c r="B49" i="4"/>
  <c r="D51" i="4"/>
  <c r="E61" i="4"/>
  <c r="E75" i="4"/>
  <c r="I76" i="4"/>
  <c r="L81" i="4"/>
  <c r="B66" i="4"/>
  <c r="B31" i="4"/>
  <c r="B24" i="4"/>
  <c r="B59" i="4"/>
  <c r="B56" i="4"/>
  <c r="B54" i="4"/>
  <c r="B41" i="4"/>
  <c r="B13" i="4"/>
  <c r="B86" i="4"/>
  <c r="B81" i="4"/>
  <c r="B19" i="4"/>
  <c r="B79" i="4"/>
  <c r="B61" i="4"/>
  <c r="B36" i="4"/>
  <c r="B34" i="4"/>
  <c r="J66" i="4"/>
  <c r="J59" i="4"/>
  <c r="J13" i="4"/>
  <c r="J86" i="4"/>
  <c r="J81" i="4"/>
  <c r="J79" i="4"/>
  <c r="J61" i="4"/>
  <c r="C55" i="4"/>
  <c r="C80" i="4"/>
  <c r="C82" i="4" s="1"/>
  <c r="C83" i="4" s="1"/>
  <c r="C65" i="4"/>
  <c r="C40" i="4"/>
  <c r="C25" i="4"/>
  <c r="C85" i="4"/>
  <c r="C60" i="4"/>
  <c r="K80" i="4"/>
  <c r="K65" i="4"/>
  <c r="K85" i="4"/>
  <c r="J14" i="4"/>
  <c r="K15" i="4"/>
  <c r="B44" i="4"/>
  <c r="D49" i="4"/>
  <c r="H66" i="4"/>
  <c r="J69" i="4"/>
  <c r="B84" i="4"/>
  <c r="D86" i="4"/>
  <c r="D69" i="4"/>
  <c r="D44" i="4"/>
  <c r="D14" i="4"/>
  <c r="D76" i="4"/>
  <c r="D74" i="4"/>
  <c r="D39" i="4"/>
  <c r="D79" i="4"/>
  <c r="D61" i="4"/>
  <c r="D36" i="4"/>
  <c r="D34" i="4"/>
  <c r="D59" i="4"/>
  <c r="D56" i="4"/>
  <c r="D54" i="4"/>
  <c r="D41" i="4"/>
  <c r="D13" i="4"/>
  <c r="M15" i="4"/>
  <c r="M16" i="4"/>
  <c r="M85" i="4"/>
  <c r="M80" i="4"/>
  <c r="B64" i="4"/>
  <c r="E76" i="4"/>
  <c r="E74" i="4"/>
  <c r="E39" i="4"/>
  <c r="E71" i="4"/>
  <c r="E64" i="4"/>
  <c r="E49" i="4"/>
  <c r="E66" i="4"/>
  <c r="E86" i="4"/>
  <c r="E69" i="4"/>
  <c r="E44" i="4"/>
  <c r="E14" i="4"/>
  <c r="E81" i="4"/>
  <c r="M76" i="4"/>
  <c r="M74" i="4"/>
  <c r="M81" i="4"/>
  <c r="M86" i="4"/>
  <c r="M14" i="4"/>
  <c r="F45" i="4"/>
  <c r="F16" i="4"/>
  <c r="F50" i="4"/>
  <c r="F55" i="4"/>
  <c r="F15" i="4"/>
  <c r="N16" i="4"/>
  <c r="N15" i="4"/>
  <c r="B15" i="4"/>
  <c r="C16" i="4"/>
  <c r="B21" i="4"/>
  <c r="B30" i="4"/>
  <c r="B35" i="4"/>
  <c r="B39" i="4"/>
  <c r="C45" i="4"/>
  <c r="H54" i="4"/>
  <c r="H56" i="4"/>
  <c r="G60" i="4"/>
  <c r="C64" i="4"/>
  <c r="F70" i="4"/>
  <c r="K71" i="4"/>
  <c r="J74" i="4"/>
  <c r="B76" i="4"/>
  <c r="D81" i="4"/>
  <c r="J84" i="4"/>
  <c r="N85" i="4"/>
  <c r="F71" i="4"/>
  <c r="F64" i="4"/>
  <c r="F49" i="4"/>
  <c r="F81" i="4"/>
  <c r="F59" i="4"/>
  <c r="F56" i="4"/>
  <c r="F54" i="4"/>
  <c r="F41" i="4"/>
  <c r="F13" i="4"/>
  <c r="F76" i="4"/>
  <c r="F74" i="4"/>
  <c r="F39" i="4"/>
  <c r="F84" i="4"/>
  <c r="N81" i="4"/>
  <c r="N13" i="4"/>
  <c r="N84" i="4"/>
  <c r="N87" i="4" s="1"/>
  <c r="N88" i="4" s="1"/>
  <c r="G50" i="4"/>
  <c r="G80" i="4"/>
  <c r="G65" i="4"/>
  <c r="G45" i="4"/>
  <c r="G16" i="4"/>
  <c r="O16" i="4"/>
  <c r="B14" i="4"/>
  <c r="C15" i="4"/>
  <c r="C30" i="4"/>
  <c r="C35" i="4"/>
  <c r="E50" i="4"/>
  <c r="I54" i="4"/>
  <c r="I56" i="4"/>
  <c r="H60" i="4"/>
  <c r="D64" i="4"/>
  <c r="B69" i="4"/>
  <c r="G70" i="4"/>
  <c r="L71" i="4"/>
  <c r="K74" i="4"/>
  <c r="C76" i="4"/>
  <c r="B80" i="4"/>
  <c r="O85" i="4"/>
  <c r="L86" i="4"/>
  <c r="L69" i="4"/>
  <c r="L14" i="4"/>
  <c r="L76" i="4"/>
  <c r="L74" i="4"/>
  <c r="L79" i="4"/>
  <c r="L13" i="4"/>
  <c r="E70" i="4"/>
  <c r="M75" i="4"/>
  <c r="D31" i="4"/>
  <c r="B46" i="4"/>
  <c r="B51" i="4"/>
  <c r="E55" i="4"/>
  <c r="E59" i="4"/>
  <c r="D66" i="4"/>
  <c r="F69" i="4"/>
  <c r="C75" i="4"/>
  <c r="F80" i="4"/>
  <c r="M84" i="4"/>
  <c r="F86" i="4"/>
  <c r="C24" i="4"/>
  <c r="C31" i="4"/>
  <c r="G49" i="4"/>
  <c r="H50" i="4"/>
  <c r="D55" i="4"/>
  <c r="G64" i="4"/>
  <c r="C66" i="4"/>
  <c r="K66" i="4"/>
  <c r="B70" i="4"/>
  <c r="J70" i="4"/>
  <c r="G71" i="4"/>
  <c r="B75" i="4"/>
  <c r="B77" i="4" s="1"/>
  <c r="B78" i="4" s="1"/>
  <c r="J75" i="4"/>
  <c r="H81" i="4"/>
  <c r="I84" i="4"/>
  <c r="G14" i="4"/>
  <c r="O14" i="4"/>
  <c r="H15" i="4"/>
  <c r="I16" i="4"/>
  <c r="C29" i="4"/>
  <c r="G44" i="4"/>
  <c r="C46" i="4"/>
  <c r="B50" i="4"/>
  <c r="C51" i="4"/>
  <c r="I64" i="4"/>
  <c r="G69" i="4"/>
  <c r="D70" i="4"/>
  <c r="L70" i="4"/>
  <c r="I71" i="4"/>
  <c r="H74" i="4"/>
  <c r="D75" i="4"/>
  <c r="L75" i="4"/>
  <c r="H76" i="4"/>
  <c r="C84" i="4"/>
  <c r="K84" i="4"/>
  <c r="G86" i="4"/>
  <c r="O86" i="4"/>
  <c r="C14" i="4"/>
  <c r="K14" i="4"/>
  <c r="D15" i="4"/>
  <c r="L15" i="4"/>
  <c r="D30" i="4"/>
  <c r="D35" i="4"/>
  <c r="C44" i="4"/>
  <c r="G46" i="4"/>
  <c r="G51" i="4"/>
  <c r="B55" i="4"/>
  <c r="I60" i="4"/>
  <c r="H61" i="4"/>
  <c r="I66" i="4"/>
  <c r="C69" i="4"/>
  <c r="K69" i="4"/>
  <c r="H70" i="4"/>
  <c r="H79" i="4"/>
  <c r="G84" i="4"/>
  <c r="I85" i="4"/>
  <c r="C86" i="4"/>
  <c r="K86" i="4"/>
  <c r="C13" i="4"/>
  <c r="C41" i="4"/>
  <c r="H51" i="4"/>
  <c r="C54" i="4"/>
  <c r="C56" i="4"/>
  <c r="B60" i="4"/>
  <c r="J60" i="4"/>
  <c r="I61" i="4"/>
  <c r="D65" i="4"/>
  <c r="I70" i="4"/>
  <c r="H105" i="1"/>
  <c r="F36" i="1"/>
  <c r="F82" i="1"/>
  <c r="E45" i="1"/>
  <c r="D26" i="1"/>
  <c r="D47" i="1"/>
  <c r="C46" i="1"/>
  <c r="C22" i="1"/>
  <c r="K8" i="1"/>
  <c r="K67" i="1"/>
  <c r="L8" i="1"/>
  <c r="L9" i="1" s="1"/>
  <c r="J8" i="1"/>
  <c r="J52" i="1"/>
  <c r="I71" i="1"/>
  <c r="I8" i="1"/>
  <c r="I82" i="1"/>
  <c r="H51" i="1"/>
  <c r="H8" i="1"/>
  <c r="H9" i="1" s="1"/>
  <c r="G8" i="1"/>
  <c r="F8" i="1"/>
  <c r="F10" i="1" s="1"/>
  <c r="E8" i="1"/>
  <c r="E12" i="1" s="1"/>
  <c r="C8" i="1"/>
  <c r="Q8" i="1"/>
  <c r="Q11" i="1" s="1"/>
  <c r="P8" i="1"/>
  <c r="P9" i="1" s="1"/>
  <c r="O8" i="1"/>
  <c r="N8" i="1"/>
  <c r="M71" i="1"/>
  <c r="M8" i="1"/>
  <c r="M82" i="1"/>
  <c r="J51" i="1"/>
  <c r="G51" i="1"/>
  <c r="F51" i="1"/>
  <c r="D51" i="1"/>
  <c r="H57" i="1"/>
  <c r="G56" i="1"/>
  <c r="G57" i="1"/>
  <c r="E55" i="1"/>
  <c r="E57" i="1"/>
  <c r="H45" i="1"/>
  <c r="H46" i="1"/>
  <c r="H47" i="1"/>
  <c r="G41" i="1"/>
  <c r="D41" i="1"/>
  <c r="G36" i="1"/>
  <c r="F37" i="1"/>
  <c r="E37" i="1"/>
  <c r="C37" i="1"/>
  <c r="H82" i="4" l="1"/>
  <c r="H83" i="4" s="1"/>
  <c r="G62" i="4"/>
  <c r="G63" i="4" s="1"/>
  <c r="K82" i="4"/>
  <c r="K83" i="4" s="1"/>
  <c r="Q9" i="1"/>
  <c r="G77" i="4"/>
  <c r="G78" i="4" s="1"/>
  <c r="L87" i="4"/>
  <c r="L88" i="4" s="1"/>
  <c r="E57" i="4"/>
  <c r="E58" i="4" s="1"/>
  <c r="H87" i="4"/>
  <c r="H88" i="4" s="1"/>
  <c r="G82" i="4"/>
  <c r="G83" i="4" s="1"/>
  <c r="K72" i="4"/>
  <c r="K73" i="4" s="1"/>
  <c r="C37" i="4"/>
  <c r="C38" i="4" s="1"/>
  <c r="B32" i="4"/>
  <c r="B33" i="4" s="1"/>
  <c r="B72" i="4"/>
  <c r="B73" i="4" s="1"/>
  <c r="E47" i="4"/>
  <c r="E48" i="4" s="1"/>
  <c r="C62" i="4"/>
  <c r="C63" i="4" s="1"/>
  <c r="G67" i="4"/>
  <c r="G68" i="4" s="1"/>
  <c r="K67" i="4"/>
  <c r="K68" i="4" s="1"/>
  <c r="E37" i="4"/>
  <c r="E38" i="4" s="1"/>
  <c r="F47" i="4"/>
  <c r="F48" i="4" s="1"/>
  <c r="H10" i="1"/>
  <c r="Q10" i="1"/>
  <c r="B87" i="4"/>
  <c r="B88" i="4" s="1"/>
  <c r="H57" i="4"/>
  <c r="H58" i="4" s="1"/>
  <c r="F62" i="4"/>
  <c r="F63" i="4" s="1"/>
  <c r="D52" i="4"/>
  <c r="D53" i="4" s="1"/>
  <c r="I82" i="4"/>
  <c r="I83" i="4" s="1"/>
  <c r="I72" i="4"/>
  <c r="I73" i="4" s="1"/>
  <c r="H52" i="4"/>
  <c r="H53" i="4" s="1"/>
  <c r="N82" i="4"/>
  <c r="N83" i="4" s="1"/>
  <c r="B67" i="4"/>
  <c r="B68" i="4" s="1"/>
  <c r="J77" i="4"/>
  <c r="J78" i="4" s="1"/>
  <c r="M77" i="4"/>
  <c r="M78" i="4" s="1"/>
  <c r="O87" i="4"/>
  <c r="O88" i="4" s="1"/>
  <c r="H72" i="4"/>
  <c r="H73" i="4" s="1"/>
  <c r="H62" i="4"/>
  <c r="H63" i="4" s="1"/>
  <c r="C52" i="4"/>
  <c r="C53" i="4" s="1"/>
  <c r="C67" i="4"/>
  <c r="C68" i="4" s="1"/>
  <c r="B62" i="4"/>
  <c r="B63" i="4" s="1"/>
  <c r="L82" i="4"/>
  <c r="L83" i="4" s="1"/>
  <c r="C57" i="4"/>
  <c r="C58" i="4" s="1"/>
  <c r="E42" i="4"/>
  <c r="E43" i="4" s="1"/>
  <c r="D87" i="4"/>
  <c r="D88" i="4" s="1"/>
  <c r="J67" i="4"/>
  <c r="J68" i="4" s="1"/>
  <c r="E82" i="4"/>
  <c r="E83" i="4" s="1"/>
  <c r="C32" i="4"/>
  <c r="C33" i="4" s="1"/>
  <c r="C72" i="4"/>
  <c r="C73" i="4" s="1"/>
  <c r="K87" i="4"/>
  <c r="K88" i="4" s="1"/>
  <c r="B57" i="4"/>
  <c r="B58" i="4" s="1"/>
  <c r="I77" i="4"/>
  <c r="I78" i="4" s="1"/>
  <c r="E87" i="4"/>
  <c r="E88" i="4" s="1"/>
  <c r="I57" i="4"/>
  <c r="I58" i="4" s="1"/>
  <c r="F42" i="4"/>
  <c r="F43" i="4" s="1"/>
  <c r="B42" i="4"/>
  <c r="B43" i="4" s="1"/>
  <c r="E52" i="4"/>
  <c r="E53" i="4" s="1"/>
  <c r="M82" i="4"/>
  <c r="M83" i="4" s="1"/>
  <c r="L77" i="4"/>
  <c r="L78" i="4" s="1"/>
  <c r="K77" i="4"/>
  <c r="K78" i="4" s="1"/>
  <c r="E67" i="4"/>
  <c r="E68" i="4" s="1"/>
  <c r="D37" i="4"/>
  <c r="D38" i="4" s="1"/>
  <c r="D47" i="4"/>
  <c r="D48" i="4" s="1"/>
  <c r="G57" i="4"/>
  <c r="G58" i="4" s="1"/>
  <c r="B82" i="4"/>
  <c r="B83" i="4" s="1"/>
  <c r="I62" i="4"/>
  <c r="I63" i="4" s="1"/>
  <c r="H77" i="4"/>
  <c r="H78" i="4" s="1"/>
  <c r="F82" i="4"/>
  <c r="F83" i="4" s="1"/>
  <c r="F67" i="4"/>
  <c r="F68" i="4" s="1"/>
  <c r="G52" i="1"/>
  <c r="K9" i="1"/>
  <c r="N10" i="1"/>
  <c r="F12" i="1"/>
  <c r="D36" i="1"/>
  <c r="C45" i="1"/>
  <c r="I56" i="1"/>
  <c r="N11" i="1"/>
  <c r="N81" i="1"/>
  <c r="Q12" i="1"/>
  <c r="C9" i="1"/>
  <c r="D46" i="1"/>
  <c r="J57" i="1"/>
  <c r="E35" i="1"/>
  <c r="C55" i="1"/>
  <c r="G42" i="1"/>
  <c r="M12" i="1"/>
  <c r="O80" i="1"/>
  <c r="G67" i="1"/>
  <c r="F46" i="1"/>
  <c r="C10" i="1"/>
  <c r="F45" i="1"/>
  <c r="E52" i="1"/>
  <c r="O81" i="1"/>
  <c r="L61" i="1"/>
  <c r="C31" i="1"/>
  <c r="M10" i="1"/>
  <c r="K12" i="1"/>
  <c r="H48" i="1"/>
  <c r="H49" i="1" s="1"/>
  <c r="C47" i="1"/>
  <c r="J9" i="1"/>
  <c r="C36" i="1"/>
  <c r="C35" i="1"/>
  <c r="P81" i="1"/>
  <c r="I46" i="1"/>
  <c r="C57" i="1"/>
  <c r="I51" i="1"/>
  <c r="O12" i="1"/>
  <c r="E71" i="1"/>
  <c r="C77" i="4"/>
  <c r="C78" i="4" s="1"/>
  <c r="G52" i="4"/>
  <c r="G53" i="4" s="1"/>
  <c r="B22" i="4"/>
  <c r="B23" i="4" s="1"/>
  <c r="G72" i="4"/>
  <c r="G73" i="4" s="1"/>
  <c r="G87" i="4"/>
  <c r="G88" i="4" s="1"/>
  <c r="I87" i="4"/>
  <c r="I88" i="4" s="1"/>
  <c r="M87" i="4"/>
  <c r="M88" i="4" s="1"/>
  <c r="F87" i="4"/>
  <c r="F88" i="4" s="1"/>
  <c r="D57" i="4"/>
  <c r="D58" i="4" s="1"/>
  <c r="D77" i="4"/>
  <c r="D78" i="4" s="1"/>
  <c r="J72" i="4"/>
  <c r="J73" i="4" s="1"/>
  <c r="B37" i="4"/>
  <c r="B38" i="4" s="1"/>
  <c r="B52" i="4"/>
  <c r="B53" i="4" s="1"/>
  <c r="D32" i="4"/>
  <c r="D33" i="4" s="1"/>
  <c r="G47" i="4"/>
  <c r="G48" i="4" s="1"/>
  <c r="F77" i="4"/>
  <c r="F78" i="4" s="1"/>
  <c r="F52" i="4"/>
  <c r="F53" i="4" s="1"/>
  <c r="D62" i="4"/>
  <c r="D63" i="4" s="1"/>
  <c r="J82" i="4"/>
  <c r="J83" i="4" s="1"/>
  <c r="C47" i="4"/>
  <c r="C48" i="4" s="1"/>
  <c r="B47" i="4"/>
  <c r="B48" i="4" s="1"/>
  <c r="B27" i="4"/>
  <c r="B28" i="4" s="1"/>
  <c r="E77" i="4"/>
  <c r="E78" i="4" s="1"/>
  <c r="C42" i="4"/>
  <c r="C43" i="4" s="1"/>
  <c r="I67" i="4"/>
  <c r="I68" i="4" s="1"/>
  <c r="C27" i="4"/>
  <c r="C28" i="4" s="1"/>
  <c r="E62" i="4"/>
  <c r="E63" i="4" s="1"/>
  <c r="D67" i="4"/>
  <c r="D68" i="4" s="1"/>
  <c r="B98" i="4"/>
  <c r="F57" i="4"/>
  <c r="F58" i="4" s="1"/>
  <c r="J87" i="4"/>
  <c r="J88" i="4" s="1"/>
  <c r="B92" i="4"/>
  <c r="E72" i="4"/>
  <c r="E73" i="4" s="1"/>
  <c r="D82" i="4"/>
  <c r="D83" i="4" s="1"/>
  <c r="J62" i="4"/>
  <c r="J63" i="4" s="1"/>
  <c r="H67" i="4"/>
  <c r="H68" i="4" s="1"/>
  <c r="F72" i="4"/>
  <c r="F73" i="4" s="1"/>
  <c r="L72" i="4"/>
  <c r="L73" i="4" s="1"/>
  <c r="D72" i="4"/>
  <c r="D73" i="4" s="1"/>
  <c r="C87" i="4"/>
  <c r="C88" i="4" s="1"/>
  <c r="D42" i="4"/>
  <c r="D43" i="4" s="1"/>
  <c r="B90" i="4"/>
  <c r="B97" i="4" s="1"/>
  <c r="D9" i="1"/>
  <c r="D20" i="1"/>
  <c r="D50" i="1"/>
  <c r="D22" i="1"/>
  <c r="D37" i="1"/>
  <c r="D27" i="1"/>
  <c r="D45" i="1"/>
  <c r="D12" i="1"/>
  <c r="D10" i="1"/>
  <c r="D57" i="1"/>
  <c r="D55" i="1"/>
  <c r="D40" i="1"/>
  <c r="I47" i="1"/>
  <c r="F42" i="1"/>
  <c r="C66" i="1"/>
  <c r="L10" i="1"/>
  <c r="G55" i="1"/>
  <c r="G58" i="1" s="1"/>
  <c r="G59" i="1" s="1"/>
  <c r="G12" i="1"/>
  <c r="F9" i="1"/>
  <c r="C40" i="1"/>
  <c r="F41" i="1"/>
  <c r="H40" i="1"/>
  <c r="F56" i="1"/>
  <c r="K56" i="1"/>
  <c r="D52" i="1"/>
  <c r="N9" i="1"/>
  <c r="N12" i="1"/>
  <c r="P12" i="1"/>
  <c r="C12" i="1"/>
  <c r="I12" i="1"/>
  <c r="C27" i="1"/>
  <c r="C30" i="1"/>
  <c r="E32" i="1"/>
  <c r="E36" i="1"/>
  <c r="G35" i="1"/>
  <c r="E9" i="1"/>
  <c r="G10" i="1"/>
  <c r="D42" i="1"/>
  <c r="F40" i="1"/>
  <c r="F47" i="1"/>
  <c r="D56" i="1"/>
  <c r="F55" i="1"/>
  <c r="I57" i="1"/>
  <c r="K55" i="1"/>
  <c r="F50" i="1"/>
  <c r="I52" i="1"/>
  <c r="O9" i="1"/>
  <c r="M11" i="1"/>
  <c r="N82" i="1"/>
  <c r="P80" i="1"/>
  <c r="I11" i="1"/>
  <c r="L62" i="1"/>
  <c r="D25" i="1"/>
  <c r="C67" i="1"/>
  <c r="E82" i="1"/>
  <c r="I50" i="1"/>
  <c r="E42" i="1"/>
  <c r="G40" i="1"/>
  <c r="G43" i="1" s="1"/>
  <c r="G44" i="1" s="1"/>
  <c r="D30" i="1"/>
  <c r="F35" i="1"/>
  <c r="F38" i="1" s="1"/>
  <c r="F39" i="1" s="1"/>
  <c r="I9" i="1"/>
  <c r="K10" i="1"/>
  <c r="G47" i="1"/>
  <c r="I45" i="1"/>
  <c r="E56" i="1"/>
  <c r="E58" i="1" s="1"/>
  <c r="E59" i="1" s="1"/>
  <c r="C52" i="1"/>
  <c r="H52" i="1"/>
  <c r="J82" i="1"/>
  <c r="E25" i="1"/>
  <c r="D32" i="1"/>
  <c r="E40" i="1"/>
  <c r="H56" i="1"/>
  <c r="J55" i="1"/>
  <c r="C51" i="1"/>
  <c r="E50" i="1"/>
  <c r="J50" i="1"/>
  <c r="J53" i="1" s="1"/>
  <c r="J54" i="1" s="1"/>
  <c r="O10" i="1"/>
  <c r="H12" i="1"/>
  <c r="J12" i="1"/>
  <c r="K66" i="1"/>
  <c r="D21" i="1"/>
  <c r="E27" i="1"/>
  <c r="D62" i="1"/>
  <c r="F81" i="1"/>
  <c r="E10" i="1"/>
  <c r="I55" i="1"/>
  <c r="C21" i="1"/>
  <c r="G50" i="1"/>
  <c r="E41" i="1"/>
  <c r="J56" i="1"/>
  <c r="E51" i="1"/>
  <c r="H62" i="1"/>
  <c r="G66" i="1"/>
  <c r="J10" i="1"/>
  <c r="C42" i="1"/>
  <c r="H42" i="1"/>
  <c r="E47" i="1"/>
  <c r="G46" i="1"/>
  <c r="D35" i="1"/>
  <c r="G37" i="1"/>
  <c r="G9" i="1"/>
  <c r="I10" i="1"/>
  <c r="C41" i="1"/>
  <c r="H41" i="1"/>
  <c r="E46" i="1"/>
  <c r="G45" i="1"/>
  <c r="F57" i="1"/>
  <c r="H55" i="1"/>
  <c r="K57" i="1"/>
  <c r="C50" i="1"/>
  <c r="F52" i="1"/>
  <c r="H50" i="1"/>
  <c r="M9" i="1"/>
  <c r="P10" i="1"/>
  <c r="H61" i="1"/>
  <c r="J81" i="1"/>
  <c r="C25" i="1"/>
  <c r="E26" i="1"/>
  <c r="D61" i="1"/>
  <c r="L12" i="1"/>
  <c r="D31" i="1"/>
  <c r="F32" i="1"/>
  <c r="C65" i="1"/>
  <c r="G60" i="1"/>
  <c r="K60" i="1"/>
  <c r="F65" i="1"/>
  <c r="J65" i="1"/>
  <c r="C70" i="1"/>
  <c r="G70" i="1"/>
  <c r="K70" i="1"/>
  <c r="C75" i="1"/>
  <c r="G75" i="1"/>
  <c r="K75" i="1"/>
  <c r="O75" i="1"/>
  <c r="F80" i="1"/>
  <c r="J80" i="1"/>
  <c r="N80" i="1"/>
  <c r="C56" i="1"/>
  <c r="C76" i="1"/>
  <c r="G61" i="1"/>
  <c r="K61" i="1"/>
  <c r="F66" i="1"/>
  <c r="J66" i="1"/>
  <c r="D71" i="1"/>
  <c r="H71" i="1"/>
  <c r="L71" i="1"/>
  <c r="E76" i="1"/>
  <c r="I76" i="1"/>
  <c r="M76" i="1"/>
  <c r="E81" i="1"/>
  <c r="I81" i="1"/>
  <c r="M81" i="1"/>
  <c r="C62" i="1"/>
  <c r="G62" i="1"/>
  <c r="K62" i="1"/>
  <c r="F67" i="1"/>
  <c r="J67" i="1"/>
  <c r="D72" i="1"/>
  <c r="H72" i="1"/>
  <c r="L72" i="1"/>
  <c r="D77" i="1"/>
  <c r="H77" i="1"/>
  <c r="L77" i="1"/>
  <c r="D82" i="1"/>
  <c r="H82" i="1"/>
  <c r="L82" i="1"/>
  <c r="P82" i="1"/>
  <c r="P11" i="1"/>
  <c r="C11" i="1"/>
  <c r="D11" i="1"/>
  <c r="E11" i="1"/>
  <c r="F11" i="1"/>
  <c r="G11" i="1"/>
  <c r="H11" i="1"/>
  <c r="J11" i="1"/>
  <c r="C26" i="1"/>
  <c r="C32" i="1"/>
  <c r="E30" i="1"/>
  <c r="E31" i="1"/>
  <c r="F31" i="1"/>
  <c r="C60" i="1"/>
  <c r="F60" i="1"/>
  <c r="J60" i="1"/>
  <c r="E65" i="1"/>
  <c r="I65" i="1"/>
  <c r="M65" i="1"/>
  <c r="F70" i="1"/>
  <c r="J70" i="1"/>
  <c r="N70" i="1"/>
  <c r="F75" i="1"/>
  <c r="J75" i="1"/>
  <c r="N75" i="1"/>
  <c r="E80" i="1"/>
  <c r="I80" i="1"/>
  <c r="M80" i="1"/>
  <c r="C61" i="1"/>
  <c r="C81" i="1"/>
  <c r="F61" i="1"/>
  <c r="J61" i="1"/>
  <c r="E66" i="1"/>
  <c r="I66" i="1"/>
  <c r="M66" i="1"/>
  <c r="G71" i="1"/>
  <c r="K71" i="1"/>
  <c r="D76" i="1"/>
  <c r="H76" i="1"/>
  <c r="L76" i="1"/>
  <c r="D81" i="1"/>
  <c r="H81" i="1"/>
  <c r="L81" i="1"/>
  <c r="C82" i="1"/>
  <c r="F62" i="1"/>
  <c r="J62" i="1"/>
  <c r="E67" i="1"/>
  <c r="I67" i="1"/>
  <c r="M67" i="1"/>
  <c r="G72" i="1"/>
  <c r="K72" i="1"/>
  <c r="C77" i="1"/>
  <c r="G77" i="1"/>
  <c r="K77" i="1"/>
  <c r="O77" i="1"/>
  <c r="G82" i="1"/>
  <c r="K82" i="1"/>
  <c r="O82" i="1"/>
  <c r="O11" i="1"/>
  <c r="L11" i="1"/>
  <c r="K11" i="1"/>
  <c r="F30" i="1"/>
  <c r="E60" i="1"/>
  <c r="I60" i="1"/>
  <c r="D65" i="1"/>
  <c r="H65" i="1"/>
  <c r="L65" i="1"/>
  <c r="E70" i="1"/>
  <c r="I70" i="1"/>
  <c r="M70" i="1"/>
  <c r="E75" i="1"/>
  <c r="I75" i="1"/>
  <c r="M75" i="1"/>
  <c r="D80" i="1"/>
  <c r="H80" i="1"/>
  <c r="L80" i="1"/>
  <c r="C71" i="1"/>
  <c r="E61" i="1"/>
  <c r="I61" i="1"/>
  <c r="D66" i="1"/>
  <c r="H66" i="1"/>
  <c r="L66" i="1"/>
  <c r="F71" i="1"/>
  <c r="J71" i="1"/>
  <c r="N71" i="1"/>
  <c r="G76" i="1"/>
  <c r="K76" i="1"/>
  <c r="O76" i="1"/>
  <c r="G81" i="1"/>
  <c r="K81" i="1"/>
  <c r="C72" i="1"/>
  <c r="E62" i="1"/>
  <c r="I62" i="1"/>
  <c r="D67" i="1"/>
  <c r="H67" i="1"/>
  <c r="L67" i="1"/>
  <c r="F72" i="1"/>
  <c r="J72" i="1"/>
  <c r="N72" i="1"/>
  <c r="F77" i="1"/>
  <c r="J77" i="1"/>
  <c r="N77" i="1"/>
  <c r="D60" i="1"/>
  <c r="H60" i="1"/>
  <c r="L60" i="1"/>
  <c r="G65" i="1"/>
  <c r="K65" i="1"/>
  <c r="D70" i="1"/>
  <c r="H70" i="1"/>
  <c r="L70" i="1"/>
  <c r="D75" i="1"/>
  <c r="H75" i="1"/>
  <c r="L75" i="1"/>
  <c r="C80" i="1"/>
  <c r="G80" i="1"/>
  <c r="K80" i="1"/>
  <c r="F76" i="1"/>
  <c r="J76" i="1"/>
  <c r="N76" i="1"/>
  <c r="E72" i="1"/>
  <c r="I72" i="1"/>
  <c r="M72" i="1"/>
  <c r="E77" i="1"/>
  <c r="I77" i="1"/>
  <c r="M77" i="1"/>
  <c r="D63" i="1" l="1"/>
  <c r="D64" i="1" s="1"/>
  <c r="L63" i="1"/>
  <c r="L64" i="1" s="1"/>
  <c r="O83" i="1"/>
  <c r="O84" i="1" s="1"/>
  <c r="C48" i="1"/>
  <c r="C49" i="1" s="1"/>
  <c r="D48" i="1"/>
  <c r="D49" i="1" s="1"/>
  <c r="C23" i="1"/>
  <c r="C24" i="1" s="1"/>
  <c r="E38" i="1"/>
  <c r="E39" i="1" s="1"/>
  <c r="D53" i="1"/>
  <c r="D54" i="1" s="1"/>
  <c r="B100" i="4"/>
  <c r="C100" i="4" s="1"/>
  <c r="N83" i="1"/>
  <c r="N84" i="1" s="1"/>
  <c r="G53" i="1"/>
  <c r="G54" i="1" s="1"/>
  <c r="I48" i="1"/>
  <c r="I49" i="1" s="1"/>
  <c r="F48" i="1"/>
  <c r="F49" i="1" s="1"/>
  <c r="E48" i="1"/>
  <c r="E49" i="1" s="1"/>
  <c r="E43" i="1"/>
  <c r="E44" i="1" s="1"/>
  <c r="C38" i="1"/>
  <c r="C39" i="1" s="1"/>
  <c r="C28" i="1"/>
  <c r="C29" i="1" s="1"/>
  <c r="C87" i="1"/>
  <c r="C94" i="1" s="1"/>
  <c r="D94" i="1" s="1"/>
  <c r="C33" i="1"/>
  <c r="C34" i="1" s="1"/>
  <c r="C58" i="1"/>
  <c r="C59" i="1" s="1"/>
  <c r="D78" i="1"/>
  <c r="D79" i="1" s="1"/>
  <c r="F83" i="1"/>
  <c r="F84" i="1" s="1"/>
  <c r="D23" i="1"/>
  <c r="D24" i="1" s="1"/>
  <c r="F33" i="1"/>
  <c r="F34" i="1" s="1"/>
  <c r="I58" i="1"/>
  <c r="I59" i="1" s="1"/>
  <c r="I53" i="1"/>
  <c r="I54" i="1" s="1"/>
  <c r="D58" i="1"/>
  <c r="D59" i="1" s="1"/>
  <c r="I83" i="1"/>
  <c r="I84" i="1" s="1"/>
  <c r="H58" i="1"/>
  <c r="H59" i="1" s="1"/>
  <c r="L78" i="1"/>
  <c r="L79" i="1" s="1"/>
  <c r="H78" i="1"/>
  <c r="H79" i="1" s="1"/>
  <c r="H63" i="1"/>
  <c r="H64" i="1" s="1"/>
  <c r="P83" i="1"/>
  <c r="P84" i="1" s="1"/>
  <c r="J83" i="1"/>
  <c r="J84" i="1" s="1"/>
  <c r="C86" i="1"/>
  <c r="C93" i="1" s="1"/>
  <c r="D93" i="1" s="1"/>
  <c r="H43" i="1"/>
  <c r="H44" i="1" s="1"/>
  <c r="C98" i="4"/>
  <c r="C97" i="4"/>
  <c r="D97" i="4" s="1"/>
  <c r="B99" i="4"/>
  <c r="D38" i="1"/>
  <c r="D39" i="1" s="1"/>
  <c r="D33" i="1"/>
  <c r="D34" i="1" s="1"/>
  <c r="D28" i="1"/>
  <c r="D29" i="1" s="1"/>
  <c r="G83" i="1"/>
  <c r="G84" i="1" s="1"/>
  <c r="K68" i="1"/>
  <c r="K69" i="1" s="1"/>
  <c r="C68" i="1"/>
  <c r="C69" i="1" s="1"/>
  <c r="C83" i="1"/>
  <c r="C84" i="1" s="1"/>
  <c r="G68" i="1"/>
  <c r="G69" i="1" s="1"/>
  <c r="D83" i="1"/>
  <c r="D84" i="1" s="1"/>
  <c r="H68" i="1"/>
  <c r="H69" i="1" s="1"/>
  <c r="E83" i="1"/>
  <c r="E84" i="1" s="1"/>
  <c r="C19" i="1"/>
  <c r="C53" i="1"/>
  <c r="C54" i="1" s="1"/>
  <c r="J58" i="1"/>
  <c r="J59" i="1" s="1"/>
  <c r="F53" i="1"/>
  <c r="F54" i="1" s="1"/>
  <c r="C89" i="1"/>
  <c r="G38" i="1"/>
  <c r="G39" i="1" s="1"/>
  <c r="L73" i="1"/>
  <c r="L74" i="1" s="1"/>
  <c r="H73" i="1"/>
  <c r="H74" i="1" s="1"/>
  <c r="D43" i="1"/>
  <c r="D44" i="1" s="1"/>
  <c r="K58" i="1"/>
  <c r="K59" i="1" s="1"/>
  <c r="F58" i="1"/>
  <c r="F59" i="1" s="1"/>
  <c r="C63" i="1"/>
  <c r="C64" i="1" s="1"/>
  <c r="G48" i="1"/>
  <c r="G49" i="1" s="1"/>
  <c r="E28" i="1"/>
  <c r="E29" i="1" s="1"/>
  <c r="C43" i="1"/>
  <c r="C44" i="1" s="1"/>
  <c r="K83" i="1"/>
  <c r="K84" i="1" s="1"/>
  <c r="D73" i="1"/>
  <c r="D74" i="1" s="1"/>
  <c r="L83" i="1"/>
  <c r="L84" i="1" s="1"/>
  <c r="M83" i="1"/>
  <c r="M84" i="1" s="1"/>
  <c r="E53" i="1"/>
  <c r="E54" i="1" s="1"/>
  <c r="H53" i="1"/>
  <c r="H54" i="1" s="1"/>
  <c r="F43" i="1"/>
  <c r="F44" i="1" s="1"/>
  <c r="M78" i="1"/>
  <c r="M79" i="1" s="1"/>
  <c r="I73" i="1"/>
  <c r="I74" i="1" s="1"/>
  <c r="D68" i="1"/>
  <c r="D69" i="1" s="1"/>
  <c r="N78" i="1"/>
  <c r="N79" i="1" s="1"/>
  <c r="J73" i="1"/>
  <c r="J74" i="1" s="1"/>
  <c r="E68" i="1"/>
  <c r="E69" i="1" s="1"/>
  <c r="K78" i="1"/>
  <c r="K79" i="1" s="1"/>
  <c r="G73" i="1"/>
  <c r="G74" i="1" s="1"/>
  <c r="K63" i="1"/>
  <c r="K64" i="1" s="1"/>
  <c r="M73" i="1"/>
  <c r="M74" i="1" s="1"/>
  <c r="N73" i="1"/>
  <c r="N74" i="1" s="1"/>
  <c r="I68" i="1"/>
  <c r="I69" i="1" s="1"/>
  <c r="C88" i="1"/>
  <c r="O78" i="1"/>
  <c r="O79" i="1" s="1"/>
  <c r="K73" i="1"/>
  <c r="K74" i="1" s="1"/>
  <c r="F68" i="1"/>
  <c r="F69" i="1" s="1"/>
  <c r="H83" i="1"/>
  <c r="H84" i="1" s="1"/>
  <c r="E78" i="1"/>
  <c r="E79" i="1" s="1"/>
  <c r="L68" i="1"/>
  <c r="L69" i="1" s="1"/>
  <c r="E63" i="1"/>
  <c r="E64" i="1" s="1"/>
  <c r="F78" i="1"/>
  <c r="F79" i="1" s="1"/>
  <c r="M68" i="1"/>
  <c r="M69" i="1" s="1"/>
  <c r="F63" i="1"/>
  <c r="F64" i="1" s="1"/>
  <c r="E33" i="1"/>
  <c r="E34" i="1" s="1"/>
  <c r="C78" i="1"/>
  <c r="C79" i="1" s="1"/>
  <c r="J68" i="1"/>
  <c r="J69" i="1" s="1"/>
  <c r="I78" i="1"/>
  <c r="I79" i="1" s="1"/>
  <c r="E73" i="1"/>
  <c r="E74" i="1" s="1"/>
  <c r="I63" i="1"/>
  <c r="I64" i="1" s="1"/>
  <c r="J78" i="1"/>
  <c r="J79" i="1" s="1"/>
  <c r="F73" i="1"/>
  <c r="F74" i="1" s="1"/>
  <c r="J63" i="1"/>
  <c r="J64" i="1" s="1"/>
  <c r="G78" i="1"/>
  <c r="G79" i="1" s="1"/>
  <c r="C73" i="1"/>
  <c r="C74" i="1" s="1"/>
  <c r="G63" i="1"/>
  <c r="G64" i="1" s="1"/>
  <c r="D100" i="4" l="1"/>
  <c r="E100" i="4" s="1"/>
  <c r="E94" i="1"/>
  <c r="F94" i="1" s="1"/>
  <c r="C95" i="1"/>
  <c r="D95" i="1" s="1"/>
  <c r="C96" i="1"/>
  <c r="D96" i="1" s="1"/>
  <c r="C99" i="4"/>
  <c r="E97" i="4"/>
  <c r="D98" i="4"/>
  <c r="E98" i="4" s="1"/>
  <c r="E93" i="1"/>
  <c r="F93" i="1" s="1"/>
  <c r="C99" i="1" l="1"/>
  <c r="E96" i="1"/>
  <c r="F96" i="1" s="1"/>
  <c r="B103" i="4"/>
  <c r="D99" i="4"/>
  <c r="E99" i="4" s="1"/>
  <c r="E95" i="1"/>
  <c r="F95" i="1" s="1"/>
  <c r="C100" i="1" l="1"/>
  <c r="C102" i="1" s="1"/>
  <c r="B104" i="4"/>
  <c r="B106" i="4" s="1"/>
</calcChain>
</file>

<file path=xl/sharedStrings.xml><?xml version="1.0" encoding="utf-8"?>
<sst xmlns="http://schemas.openxmlformats.org/spreadsheetml/2006/main" count="160" uniqueCount="56">
  <si>
    <t>LADD</t>
  </si>
  <si>
    <t>Degrees</t>
  </si>
  <si>
    <t>Minutes</t>
  </si>
  <si>
    <t>sighting 1</t>
  </si>
  <si>
    <t>sighting 2</t>
  </si>
  <si>
    <t>sighting 3</t>
  </si>
  <si>
    <t>sighting 4</t>
  </si>
  <si>
    <t>sighting 5</t>
  </si>
  <si>
    <t>Core W side</t>
  </si>
  <si>
    <t>Core E side</t>
  </si>
  <si>
    <t>Core N side</t>
  </si>
  <si>
    <t>Core S side</t>
  </si>
  <si>
    <t>Buffer (nmi)</t>
  </si>
  <si>
    <t xml:space="preserve">sq nmi </t>
  </si>
  <si>
    <t>Core area</t>
  </si>
  <si>
    <t>nmi N - S</t>
  </si>
  <si>
    <t>nmi W - E</t>
  </si>
  <si>
    <t>Total area</t>
  </si>
  <si>
    <t>DD with rounded minutes converted</t>
  </si>
  <si>
    <t>Core N (max)</t>
  </si>
  <si>
    <t>Core S (min)</t>
  </si>
  <si>
    <t>Core W (max)</t>
  </si>
  <si>
    <t>Core E (min)</t>
  </si>
  <si>
    <t>sighting 6</t>
  </si>
  <si>
    <t>OVERLAPS</t>
  </si>
  <si>
    <t># unique Egs</t>
  </si>
  <si>
    <t>sighting 7</t>
  </si>
  <si>
    <t>sighting 8</t>
  </si>
  <si>
    <t>sighting 9</t>
  </si>
  <si>
    <t>sighting 10</t>
  </si>
  <si>
    <t>sighting 11</t>
  </si>
  <si>
    <t>sighting 12</t>
  </si>
  <si>
    <t>sighting 13</t>
  </si>
  <si>
    <t>sighting 14</t>
  </si>
  <si>
    <t>sighting 15</t>
  </si>
  <si>
    <t>Date of Sightings that triggered DMA =</t>
  </si>
  <si>
    <t>DMA Expires:</t>
  </si>
  <si>
    <t>DMA N side</t>
  </si>
  <si>
    <t>DMA S side</t>
  </si>
  <si>
    <t>DMA W side</t>
  </si>
  <si>
    <t>DMA E side</t>
  </si>
  <si>
    <t>LODD *positive*</t>
  </si>
  <si>
    <t>Latitude</t>
  </si>
  <si>
    <t>Longitude *positive*</t>
  </si>
  <si>
    <t>input (type in these cells)</t>
  </si>
  <si>
    <t>blue =</t>
  </si>
  <si>
    <t>green =</t>
  </si>
  <si>
    <t xml:space="preserve"> gray =</t>
  </si>
  <si>
    <t>output (find results in these cells)</t>
  </si>
  <si>
    <t>overlap areas to determine what sightings to include</t>
  </si>
  <si>
    <t>Lat Deg</t>
  </si>
  <si>
    <t>Lat Min</t>
  </si>
  <si>
    <t>Long Min</t>
  </si>
  <si>
    <t>Long Deg (*positive*)</t>
  </si>
  <si>
    <t>Difference in latitude(min)</t>
  </si>
  <si>
    <t>Difference in longitude(min)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</si>
</sst>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[$-409]d\-mmm\-yy;@"/>
    <numFmt numFmtId="167" formatCode="0.0000000"/>
  </numFmts>
  <fonts count="6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Aharoni"/>
      <charset val="177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Fill="1" applyBorder="1" applyAlignment="1">
      <alignment horizontal="left"/>
    </xf>
    <xf numFmtId="165" fontId="1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" fillId="0" borderId="1" xfId="0" applyFont="1" applyFill="1" applyBorder="1"/>
    <xf numFmtId="166" fontId="1" fillId="3" borderId="0" xfId="0" applyNumberFormat="1" applyFont="1" applyFill="1" applyBorder="1"/>
    <xf numFmtId="166" fontId="1" fillId="2" borderId="0" xfId="0" applyNumberFormat="1" applyFont="1" applyFill="1" applyBorder="1"/>
    <xf numFmtId="0" fontId="2" fillId="0" borderId="1" xfId="0" applyFont="1" applyFill="1" applyBorder="1" applyAlignment="1">
      <alignment horizontal="left"/>
    </xf>
    <xf numFmtId="165" fontId="1" fillId="0" borderId="1" xfId="0" applyNumberFormat="1" applyFont="1" applyFill="1" applyBorder="1"/>
    <xf numFmtId="0" fontId="2" fillId="0" borderId="1" xfId="0" applyFont="1" applyFill="1" applyBorder="1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0" borderId="0" xfId="0" applyNumberFormat="1" applyFont="1" applyFill="1" applyBorder="1"/>
    <xf numFmtId="0" fontId="2" fillId="5" borderId="0" xfId="0" applyFont="1" applyFill="1" applyBorder="1"/>
    <xf numFmtId="2" fontId="1" fillId="0" borderId="0" xfId="0" applyNumberFormat="1" applyFont="1" applyFill="1" applyBorder="1"/>
    <xf numFmtId="0" fontId="1" fillId="5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5" borderId="1" xfId="0" applyNumberFormat="1" applyFont="1" applyFill="1" applyBorder="1"/>
    <xf numFmtId="0" fontId="3" fillId="4" borderId="0" xfId="0" applyFont="1" applyFill="1" applyBorder="1" applyAlignment="1">
      <alignment horizontal="right"/>
    </xf>
    <xf numFmtId="0" fontId="3" fillId="4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/>
    <xf numFmtId="0" fontId="3" fillId="5" borderId="0" xfId="0" applyFont="1" applyFill="1" applyBorder="1" applyAlignment="1">
      <alignment horizontal="right"/>
    </xf>
    <xf numFmtId="0" fontId="3" fillId="5" borderId="0" xfId="0" applyFont="1" applyFill="1" applyBorder="1"/>
    <xf numFmtId="0" fontId="2" fillId="0" borderId="1" xfId="0" applyFont="1" applyFill="1" applyBorder="1" applyAlignment="1">
      <alignment horizontal="right"/>
    </xf>
    <xf numFmtId="0" fontId="5" fillId="0" borderId="0" xfId="0" applyFont="1" applyAlignment="1">
      <alignment vertical="center"/>
    </xf>
    <xf numFmtId="164" fontId="1" fillId="0" borderId="0" xfId="0" applyNumberFormat="1" applyFont="1" applyFill="1" applyBorder="1"/>
    <xf numFmtId="167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C8" sqref="C8"/>
    </sheetView>
  </sheetViews>
  <sheetFormatPr defaultColWidth="9.140625" defaultRowHeight="15" customHeight="1" x14ac:dyDescent="0.25"/>
  <cols>
    <col min="1" max="1" width="19" style="4" customWidth="1"/>
    <col min="2" max="2" width="25.28515625" style="4" bestFit="1" customWidth="1"/>
    <col min="3" max="11" width="10.85546875" style="4" customWidth="1"/>
    <col min="12" max="17" width="10.42578125" style="4" bestFit="1" customWidth="1"/>
    <col min="18" max="16384" width="9.140625" style="4"/>
  </cols>
  <sheetData>
    <row r="1" spans="1:17" ht="15" customHeight="1" x14ac:dyDescent="0.25">
      <c r="A1" s="27" t="s">
        <v>45</v>
      </c>
      <c r="B1" s="27"/>
      <c r="C1" s="28" t="s">
        <v>44</v>
      </c>
      <c r="D1" s="13"/>
      <c r="E1" s="13"/>
      <c r="F1" s="13"/>
    </row>
    <row r="2" spans="1:17" ht="15" customHeight="1" x14ac:dyDescent="0.25">
      <c r="A2" s="29" t="s">
        <v>46</v>
      </c>
      <c r="B2" s="29"/>
      <c r="C2" s="30" t="s">
        <v>48</v>
      </c>
      <c r="D2" s="12"/>
      <c r="E2" s="12"/>
      <c r="F2" s="12"/>
    </row>
    <row r="3" spans="1:17" ht="15" customHeight="1" x14ac:dyDescent="0.25">
      <c r="A3" s="31" t="s">
        <v>47</v>
      </c>
      <c r="B3" s="31"/>
      <c r="C3" s="32" t="s">
        <v>49</v>
      </c>
      <c r="D3" s="14"/>
      <c r="E3" s="14"/>
      <c r="F3" s="14"/>
    </row>
    <row r="4" spans="1:17" ht="15" customHeight="1" x14ac:dyDescent="0.25"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23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34</v>
      </c>
    </row>
    <row r="5" spans="1:17" ht="15" customHeight="1" x14ac:dyDescent="0.25">
      <c r="A5" s="3" t="s">
        <v>25</v>
      </c>
      <c r="B5" s="3"/>
      <c r="C5" s="16">
        <v>2</v>
      </c>
      <c r="D5" s="16">
        <v>1</v>
      </c>
      <c r="E5" s="16"/>
      <c r="F5" s="16"/>
      <c r="G5" s="16"/>
      <c r="H5" s="16"/>
      <c r="I5" s="16"/>
      <c r="J5" s="16"/>
      <c r="K5" s="16"/>
      <c r="L5" s="16"/>
      <c r="M5" s="15"/>
      <c r="N5" s="15"/>
      <c r="O5" s="15"/>
      <c r="P5" s="15"/>
      <c r="Q5" s="15"/>
    </row>
    <row r="6" spans="1:17" ht="15" customHeight="1" x14ac:dyDescent="0.25">
      <c r="A6" s="3" t="s">
        <v>42</v>
      </c>
      <c r="B6" s="3"/>
      <c r="C6" s="16">
        <v>42.5</v>
      </c>
      <c r="D6" s="16">
        <v>42.53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ht="15" customHeight="1" x14ac:dyDescent="0.25">
      <c r="A7" s="3" t="s">
        <v>43</v>
      </c>
      <c r="B7" s="3"/>
      <c r="C7" s="16">
        <v>70.12</v>
      </c>
      <c r="D7" s="16">
        <v>70.13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ht="15" customHeight="1" x14ac:dyDescent="0.25">
      <c r="A8" s="3" t="s">
        <v>14</v>
      </c>
      <c r="B8" s="3"/>
      <c r="C8" s="17">
        <f t="shared" ref="C8:H8" si="0">SQRT(C5/(PI()*0.0416))</f>
        <v>3.9119509087771345</v>
      </c>
      <c r="D8" s="17">
        <f>SQRT(D5/(PI()*0.0416))</f>
        <v>2.7661670152651889</v>
      </c>
      <c r="E8" s="17">
        <f t="shared" si="0"/>
        <v>0</v>
      </c>
      <c r="F8" s="17">
        <f t="shared" si="0"/>
        <v>0</v>
      </c>
      <c r="G8" s="17">
        <f t="shared" si="0"/>
        <v>0</v>
      </c>
      <c r="H8" s="17">
        <f t="shared" si="0"/>
        <v>0</v>
      </c>
      <c r="I8" s="17">
        <f t="shared" ref="I8:Q8" si="1">SQRT(I5/(PI()*0.0416))</f>
        <v>0</v>
      </c>
      <c r="J8" s="17">
        <f t="shared" si="1"/>
        <v>0</v>
      </c>
      <c r="K8" s="17">
        <f t="shared" si="1"/>
        <v>0</v>
      </c>
      <c r="L8" s="17">
        <f t="shared" si="1"/>
        <v>0</v>
      </c>
      <c r="M8" s="17">
        <f t="shared" si="1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  <c r="Q8" s="17">
        <f t="shared" si="1"/>
        <v>0</v>
      </c>
    </row>
    <row r="9" spans="1:17" ht="15" customHeight="1" x14ac:dyDescent="0.25">
      <c r="A9" s="3" t="s">
        <v>10</v>
      </c>
      <c r="B9" s="3"/>
      <c r="C9" s="17">
        <f t="shared" ref="C9:H9" si="2">C6+(C8/60)</f>
        <v>42.56519918181295</v>
      </c>
      <c r="D9" s="17">
        <f t="shared" si="2"/>
        <v>42.576102783587757</v>
      </c>
      <c r="E9" s="17">
        <f t="shared" si="2"/>
        <v>0</v>
      </c>
      <c r="F9" s="17">
        <f t="shared" si="2"/>
        <v>0</v>
      </c>
      <c r="G9" s="17">
        <f t="shared" si="2"/>
        <v>0</v>
      </c>
      <c r="H9" s="17">
        <f t="shared" si="2"/>
        <v>0</v>
      </c>
      <c r="I9" s="17">
        <f t="shared" ref="I9:Q9" si="3">I6+(I8/60)</f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17">
        <f t="shared" si="3"/>
        <v>0</v>
      </c>
      <c r="N9" s="17">
        <f t="shared" si="3"/>
        <v>0</v>
      </c>
      <c r="O9" s="17">
        <f t="shared" si="3"/>
        <v>0</v>
      </c>
      <c r="P9" s="17">
        <f t="shared" si="3"/>
        <v>0</v>
      </c>
      <c r="Q9" s="17">
        <f t="shared" si="3"/>
        <v>0</v>
      </c>
    </row>
    <row r="10" spans="1:17" ht="15" customHeight="1" x14ac:dyDescent="0.25">
      <c r="A10" s="3" t="s">
        <v>11</v>
      </c>
      <c r="B10" s="3"/>
      <c r="C10" s="4">
        <f t="shared" ref="C10:H10" si="4">C6-(C8/60)</f>
        <v>42.43480081818705</v>
      </c>
      <c r="D10" s="4">
        <f t="shared" si="4"/>
        <v>42.483897216412245</v>
      </c>
      <c r="E10" s="4">
        <f t="shared" si="4"/>
        <v>0</v>
      </c>
      <c r="F10" s="4">
        <f t="shared" si="4"/>
        <v>0</v>
      </c>
      <c r="G10" s="4">
        <f t="shared" si="4"/>
        <v>0</v>
      </c>
      <c r="H10" s="4">
        <f t="shared" si="4"/>
        <v>0</v>
      </c>
      <c r="I10" s="4">
        <f t="shared" ref="I10:Q10" si="5">I6-(I8/60)</f>
        <v>0</v>
      </c>
      <c r="J10" s="4">
        <f t="shared" si="5"/>
        <v>0</v>
      </c>
      <c r="K10" s="4">
        <f t="shared" si="5"/>
        <v>0</v>
      </c>
      <c r="L10" s="4">
        <f t="shared" si="5"/>
        <v>0</v>
      </c>
      <c r="M10" s="4">
        <f t="shared" si="5"/>
        <v>0</v>
      </c>
      <c r="N10" s="4">
        <f t="shared" si="5"/>
        <v>0</v>
      </c>
      <c r="O10" s="4">
        <f t="shared" si="5"/>
        <v>0</v>
      </c>
      <c r="P10" s="4">
        <f t="shared" si="5"/>
        <v>0</v>
      </c>
      <c r="Q10" s="4">
        <f t="shared" si="5"/>
        <v>0</v>
      </c>
    </row>
    <row r="11" spans="1:17" ht="15" customHeight="1" x14ac:dyDescent="0.25">
      <c r="A11" s="3" t="s">
        <v>8</v>
      </c>
      <c r="B11" s="3"/>
      <c r="C11" s="17">
        <f t="shared" ref="C11:H11" si="6">C7+((C8/(COS(C6*PI()/180)))/60)</f>
        <v>70.208432369418873</v>
      </c>
      <c r="D11" s="17">
        <f t="shared" si="6"/>
        <v>70.19256115287493</v>
      </c>
      <c r="E11" s="17">
        <f t="shared" si="6"/>
        <v>0</v>
      </c>
      <c r="F11" s="17">
        <f t="shared" si="6"/>
        <v>0</v>
      </c>
      <c r="G11" s="17">
        <f t="shared" si="6"/>
        <v>0</v>
      </c>
      <c r="H11" s="17">
        <f t="shared" si="6"/>
        <v>0</v>
      </c>
      <c r="I11" s="17">
        <f t="shared" ref="I11:Q11" si="7">I7+((I8/(COS(I6*PI()/180)))/60)</f>
        <v>0</v>
      </c>
      <c r="J11" s="17">
        <f t="shared" si="7"/>
        <v>0</v>
      </c>
      <c r="K11" s="17">
        <f t="shared" si="7"/>
        <v>0</v>
      </c>
      <c r="L11" s="17">
        <f t="shared" si="7"/>
        <v>0</v>
      </c>
      <c r="M11" s="17">
        <f t="shared" si="7"/>
        <v>0</v>
      </c>
      <c r="N11" s="17">
        <f t="shared" si="7"/>
        <v>0</v>
      </c>
      <c r="O11" s="17">
        <f t="shared" si="7"/>
        <v>0</v>
      </c>
      <c r="P11" s="17">
        <f t="shared" si="7"/>
        <v>0</v>
      </c>
      <c r="Q11" s="17">
        <f t="shared" si="7"/>
        <v>0</v>
      </c>
    </row>
    <row r="12" spans="1:17" s="6" customFormat="1" ht="15" customHeight="1" x14ac:dyDescent="0.25">
      <c r="A12" s="11" t="s">
        <v>9</v>
      </c>
      <c r="B12" s="11"/>
      <c r="C12" s="25">
        <f t="shared" ref="C12:H12" si="8">C7-((C8/(COS(C6*PI()/180)))/60)</f>
        <v>70.031567630581137</v>
      </c>
      <c r="D12" s="25">
        <f t="shared" si="8"/>
        <v>70.067438847125061</v>
      </c>
      <c r="E12" s="25">
        <f t="shared" si="8"/>
        <v>0</v>
      </c>
      <c r="F12" s="25">
        <f t="shared" si="8"/>
        <v>0</v>
      </c>
      <c r="G12" s="25">
        <f t="shared" si="8"/>
        <v>0</v>
      </c>
      <c r="H12" s="25">
        <f t="shared" si="8"/>
        <v>0</v>
      </c>
      <c r="I12" s="25">
        <f t="shared" ref="I12:Q12" si="9">I7-((I8/(COS(I6*PI()/180)))/60)</f>
        <v>0</v>
      </c>
      <c r="J12" s="25">
        <f t="shared" si="9"/>
        <v>0</v>
      </c>
      <c r="K12" s="25">
        <f t="shared" si="9"/>
        <v>0</v>
      </c>
      <c r="L12" s="25">
        <f t="shared" si="9"/>
        <v>0</v>
      </c>
      <c r="M12" s="25">
        <f t="shared" si="9"/>
        <v>0</v>
      </c>
      <c r="N12" s="25">
        <f t="shared" si="9"/>
        <v>0</v>
      </c>
      <c r="O12" s="25">
        <f t="shared" si="9"/>
        <v>0</v>
      </c>
      <c r="P12" s="25">
        <f t="shared" si="9"/>
        <v>0</v>
      </c>
      <c r="Q12" s="25">
        <f t="shared" si="9"/>
        <v>0</v>
      </c>
    </row>
    <row r="13" spans="1:17" ht="15" customHeight="1" x14ac:dyDescent="0.25">
      <c r="A13" s="3"/>
      <c r="B13" s="3"/>
      <c r="C13" s="17"/>
      <c r="D13" s="17"/>
      <c r="E13" s="17"/>
      <c r="F13" s="17"/>
      <c r="G13" s="17"/>
      <c r="H13" s="5"/>
      <c r="I13" s="3"/>
    </row>
    <row r="14" spans="1:17" ht="15" customHeight="1" x14ac:dyDescent="0.25">
      <c r="A14" s="18" t="s">
        <v>24</v>
      </c>
      <c r="B14" s="18"/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23</v>
      </c>
      <c r="I14" s="3" t="s">
        <v>26</v>
      </c>
      <c r="J14" s="3" t="s">
        <v>27</v>
      </c>
      <c r="K14" s="3" t="s">
        <v>28</v>
      </c>
      <c r="L14" s="3" t="s">
        <v>29</v>
      </c>
      <c r="M14" s="3" t="s">
        <v>30</v>
      </c>
      <c r="N14" s="3" t="s">
        <v>31</v>
      </c>
      <c r="O14" s="3" t="s">
        <v>32</v>
      </c>
      <c r="P14" s="3" t="s">
        <v>33</v>
      </c>
      <c r="Q14" s="3" t="s">
        <v>34</v>
      </c>
    </row>
    <row r="15" spans="1:17" ht="15" customHeight="1" x14ac:dyDescent="0.25">
      <c r="A15" s="3" t="s">
        <v>4</v>
      </c>
      <c r="B15" s="3" t="s">
        <v>54</v>
      </c>
      <c r="C15" s="35">
        <f>ABS(C6-D6)*60</f>
        <v>1.8000000000000682</v>
      </c>
      <c r="D15" s="17"/>
      <c r="E15" s="17"/>
      <c r="F15" s="17"/>
      <c r="G15" s="17"/>
      <c r="H15" s="17"/>
      <c r="I15" s="3"/>
    </row>
    <row r="16" spans="1:17" ht="15" customHeight="1" x14ac:dyDescent="0.25">
      <c r="A16" s="3"/>
      <c r="B16" s="3" t="s">
        <v>55</v>
      </c>
      <c r="C16" s="35">
        <f>ABS(C7-D7)*60</f>
        <v>0.5999999999994543</v>
      </c>
      <c r="D16" s="17"/>
      <c r="E16" s="17"/>
      <c r="F16" s="17"/>
      <c r="G16" s="17"/>
      <c r="H16" s="17"/>
      <c r="I16" s="3"/>
    </row>
    <row r="17" spans="1:9" ht="15" customHeight="1" x14ac:dyDescent="0.25">
      <c r="A17" s="3"/>
      <c r="B17" s="3"/>
      <c r="C17" s="19">
        <f>COS((C6+D6)/2*PI()/180)</f>
        <v>0.73710044244329176</v>
      </c>
      <c r="D17" s="19"/>
      <c r="E17" s="17"/>
      <c r="F17" s="17"/>
      <c r="G17" s="17"/>
      <c r="H17" s="17"/>
      <c r="I17" s="3"/>
    </row>
    <row r="18" spans="1:9" ht="15" customHeight="1" x14ac:dyDescent="0.25">
      <c r="A18" s="3"/>
      <c r="B18" s="3"/>
      <c r="C18" s="36">
        <f>SQRT(C15*C15+C16*C17*(C16*C17))</f>
        <v>1.8535355789436372</v>
      </c>
      <c r="D18" s="17"/>
      <c r="E18" s="17"/>
      <c r="F18" s="17"/>
      <c r="G18" s="17"/>
      <c r="H18" s="17"/>
      <c r="I18" s="3"/>
    </row>
    <row r="19" spans="1:9" ht="15" customHeight="1" x14ac:dyDescent="0.25">
      <c r="A19" s="3"/>
      <c r="B19" s="3"/>
      <c r="C19" s="20" t="b">
        <f>IF(C18&lt;C8+D8,TRUE,FALSE)</f>
        <v>1</v>
      </c>
      <c r="D19" s="17"/>
      <c r="E19" s="17"/>
      <c r="F19" s="17"/>
      <c r="G19" s="17"/>
      <c r="H19" s="17"/>
      <c r="I19" s="3"/>
    </row>
    <row r="20" spans="1:9" ht="15" customHeight="1" x14ac:dyDescent="0.25">
      <c r="A20" s="3" t="s">
        <v>5</v>
      </c>
      <c r="B20" s="3"/>
      <c r="C20" s="17">
        <f>ABS(C6-E6)*60</f>
        <v>2550</v>
      </c>
      <c r="D20" s="17">
        <f>ABS(D6-E6)*60</f>
        <v>2551.8000000000002</v>
      </c>
      <c r="E20" s="17"/>
      <c r="F20" s="17"/>
      <c r="G20" s="17"/>
      <c r="H20" s="17"/>
      <c r="I20" s="3"/>
    </row>
    <row r="21" spans="1:9" ht="15" customHeight="1" x14ac:dyDescent="0.25">
      <c r="A21" s="3"/>
      <c r="B21" s="3"/>
      <c r="C21" s="17">
        <f>ABS(C7-E7)*60</f>
        <v>4207.2000000000007</v>
      </c>
      <c r="D21" s="17">
        <f>ABS(D7-E7)*60</f>
        <v>4207.7999999999993</v>
      </c>
      <c r="E21" s="17"/>
      <c r="F21" s="17"/>
      <c r="G21" s="17"/>
      <c r="H21" s="17"/>
      <c r="I21" s="3"/>
    </row>
    <row r="22" spans="1:9" ht="15" customHeight="1" x14ac:dyDescent="0.25">
      <c r="A22" s="3"/>
      <c r="B22" s="3"/>
      <c r="C22" s="19">
        <f>COS((C6+E6)/2*PI()/180)</f>
        <v>0.93200786928279855</v>
      </c>
      <c r="D22" s="19">
        <f>COS((D6+E6)/2*PI()/180)</f>
        <v>0.93191295128793872</v>
      </c>
      <c r="E22" s="17"/>
      <c r="F22" s="17"/>
      <c r="G22" s="17"/>
      <c r="H22" s="17"/>
      <c r="I22" s="3"/>
    </row>
    <row r="23" spans="1:9" ht="15" customHeight="1" x14ac:dyDescent="0.25">
      <c r="A23" s="3"/>
      <c r="B23" s="3"/>
      <c r="C23" s="17">
        <f>SQRT(C20*C20+C21*C22*(C21*C22))</f>
        <v>4677.3781552873197</v>
      </c>
      <c r="D23" s="17">
        <f>SQRT(D20*D20+D21*D22*(D21*D22))</f>
        <v>4678.4936613658156</v>
      </c>
      <c r="E23" s="17"/>
      <c r="F23" s="17"/>
      <c r="G23" s="17"/>
      <c r="H23" s="17"/>
      <c r="I23" s="3"/>
    </row>
    <row r="24" spans="1:9" ht="15" customHeight="1" x14ac:dyDescent="0.25">
      <c r="A24" s="3"/>
      <c r="B24" s="3"/>
      <c r="C24" s="20" t="b">
        <f>IF(C23&lt;C8+E8,TRUE,FALSE)</f>
        <v>0</v>
      </c>
      <c r="D24" s="20" t="b">
        <f>IF(D23&lt;D8+E8,TRUE,FALSE)</f>
        <v>0</v>
      </c>
      <c r="E24" s="17"/>
      <c r="F24" s="17"/>
      <c r="G24" s="17"/>
      <c r="H24" s="17"/>
      <c r="I24" s="3"/>
    </row>
    <row r="25" spans="1:9" ht="15" customHeight="1" x14ac:dyDescent="0.25">
      <c r="A25" s="3" t="s">
        <v>6</v>
      </c>
      <c r="B25" s="3"/>
      <c r="C25" s="17">
        <f>ABS(C6-F6)*60</f>
        <v>2550</v>
      </c>
      <c r="D25" s="17">
        <f>ABS(D6-F6)*60</f>
        <v>2551.8000000000002</v>
      </c>
      <c r="E25" s="17">
        <f>ABS(E6-F6)*60</f>
        <v>0</v>
      </c>
      <c r="F25" s="17"/>
      <c r="G25" s="17"/>
      <c r="H25" s="17"/>
      <c r="I25" s="3"/>
    </row>
    <row r="26" spans="1:9" ht="15" customHeight="1" x14ac:dyDescent="0.25">
      <c r="A26" s="3"/>
      <c r="B26" s="3"/>
      <c r="C26" s="17">
        <f>ABS(C7-F7)*60</f>
        <v>4207.2000000000007</v>
      </c>
      <c r="D26" s="17">
        <f>ABS(D7-F7)*60</f>
        <v>4207.7999999999993</v>
      </c>
      <c r="E26" s="17">
        <f>ABS(E7-F7)*60</f>
        <v>0</v>
      </c>
      <c r="F26" s="17"/>
      <c r="G26" s="17"/>
      <c r="H26" s="17"/>
      <c r="I26" s="3"/>
    </row>
    <row r="27" spans="1:9" ht="15" customHeight="1" x14ac:dyDescent="0.25">
      <c r="A27" s="3"/>
      <c r="B27" s="3"/>
      <c r="C27" s="19">
        <f>COS((C6+F6)/2*PI()/180)</f>
        <v>0.93200786928279855</v>
      </c>
      <c r="D27" s="19">
        <f>COS((D6+F6)/2*PI()/180)</f>
        <v>0.93191295128793872</v>
      </c>
      <c r="E27" s="19">
        <f>COS((E6+F6)/2*PI()/180)</f>
        <v>1</v>
      </c>
      <c r="F27" s="17"/>
      <c r="G27" s="17"/>
      <c r="H27" s="17"/>
      <c r="I27" s="3"/>
    </row>
    <row r="28" spans="1:9" ht="15" customHeight="1" x14ac:dyDescent="0.25">
      <c r="A28" s="3"/>
      <c r="B28" s="3"/>
      <c r="C28" s="17">
        <f>SQRT(C25*C25+C26*C27*(C26*C27))</f>
        <v>4677.3781552873197</v>
      </c>
      <c r="D28" s="17">
        <f>SQRT(D25*D25+D26*D27*(D26*D27))</f>
        <v>4678.4936613658156</v>
      </c>
      <c r="E28" s="17">
        <f>SQRT(E25*E25+E26*E27*(E26*E27))</f>
        <v>0</v>
      </c>
      <c r="F28" s="17"/>
      <c r="G28" s="17"/>
      <c r="H28" s="17"/>
      <c r="I28" s="3"/>
    </row>
    <row r="29" spans="1:9" ht="15" customHeight="1" x14ac:dyDescent="0.25">
      <c r="A29" s="3"/>
      <c r="B29" s="3"/>
      <c r="C29" s="20" t="b">
        <f>IF(C28&lt;C8+F8,TRUE,FALSE)</f>
        <v>0</v>
      </c>
      <c r="D29" s="20" t="b">
        <f>IF(D28&lt;D8+F8,TRUE,FALSE)</f>
        <v>0</v>
      </c>
      <c r="E29" s="20" t="b">
        <f>IF(E28&lt;E8+F8,TRUE,FALSE)</f>
        <v>0</v>
      </c>
      <c r="F29" s="17"/>
      <c r="G29" s="17"/>
      <c r="H29" s="17"/>
      <c r="I29" s="3"/>
    </row>
    <row r="30" spans="1:9" ht="15" customHeight="1" x14ac:dyDescent="0.25">
      <c r="A30" s="3" t="s">
        <v>7</v>
      </c>
      <c r="B30" s="3"/>
      <c r="C30" s="17">
        <f>ABS(C6-G6)*60</f>
        <v>2550</v>
      </c>
      <c r="D30" s="17">
        <f>ABS(D6-G6)*60</f>
        <v>2551.8000000000002</v>
      </c>
      <c r="E30" s="17">
        <f>ABS(E6-G6)*60</f>
        <v>0</v>
      </c>
      <c r="F30" s="17">
        <f>ABS(F6-G6)*60</f>
        <v>0</v>
      </c>
      <c r="G30" s="17"/>
      <c r="H30" s="17"/>
      <c r="I30" s="3"/>
    </row>
    <row r="31" spans="1:9" ht="15" customHeight="1" x14ac:dyDescent="0.25">
      <c r="A31" s="3"/>
      <c r="B31" s="3"/>
      <c r="C31" s="17">
        <f>ABS(C7-G7)*60</f>
        <v>4207.2000000000007</v>
      </c>
      <c r="D31" s="17">
        <f>ABS(D7-G7)*60</f>
        <v>4207.7999999999993</v>
      </c>
      <c r="E31" s="17">
        <f>ABS(E7-G7)*60</f>
        <v>0</v>
      </c>
      <c r="F31" s="17">
        <f>ABS(F7-G7)*60</f>
        <v>0</v>
      </c>
      <c r="G31" s="17"/>
      <c r="H31" s="17"/>
      <c r="I31" s="3"/>
    </row>
    <row r="32" spans="1:9" ht="15" customHeight="1" x14ac:dyDescent="0.25">
      <c r="A32" s="3"/>
      <c r="B32" s="3"/>
      <c r="C32" s="19">
        <f>COS((C6+G6)/2*PI()/180)</f>
        <v>0.93200786928279855</v>
      </c>
      <c r="D32" s="19">
        <f>COS((D6+G6)/2*PI()/180)</f>
        <v>0.93191295128793872</v>
      </c>
      <c r="E32" s="19">
        <f>COS((E6+G6)/2*PI()/180)</f>
        <v>1</v>
      </c>
      <c r="F32" s="19">
        <f>COS((F6+G6)/2*PI()/180)</f>
        <v>1</v>
      </c>
      <c r="G32" s="17"/>
      <c r="H32" s="17"/>
      <c r="I32" s="3"/>
    </row>
    <row r="33" spans="1:9" ht="15" customHeight="1" x14ac:dyDescent="0.25">
      <c r="A33" s="3"/>
      <c r="B33" s="3"/>
      <c r="C33" s="17">
        <f>SQRT(C30*C30+C31*C32*(C31*C32))</f>
        <v>4677.3781552873197</v>
      </c>
      <c r="D33" s="17">
        <f>SQRT(D30*D30+D31*D32*(D31*D32))</f>
        <v>4678.4936613658156</v>
      </c>
      <c r="E33" s="17">
        <f>SQRT(E30*E30+E31*E32*(E31*E32))</f>
        <v>0</v>
      </c>
      <c r="F33" s="17">
        <f>SQRT(F30*F30+F31*F32*(F31*F32))</f>
        <v>0</v>
      </c>
      <c r="G33" s="17"/>
      <c r="H33" s="17"/>
      <c r="I33" s="3"/>
    </row>
    <row r="34" spans="1:9" ht="15" customHeight="1" x14ac:dyDescent="0.25">
      <c r="A34" s="3"/>
      <c r="B34" s="3"/>
      <c r="C34" s="20" t="b">
        <f>IF(C33&lt;C8+G8,TRUE,FALSE)</f>
        <v>0</v>
      </c>
      <c r="D34" s="20" t="b">
        <f>IF(D33&lt;D8+G8,TRUE,FALSE)</f>
        <v>0</v>
      </c>
      <c r="E34" s="20" t="b">
        <f>IF(E33&lt;E8+G8,TRUE,FALSE)</f>
        <v>0</v>
      </c>
      <c r="F34" s="20" t="b">
        <f>IF(F33&lt;F8+G8,TRUE,FALSE)</f>
        <v>0</v>
      </c>
      <c r="G34" s="17"/>
      <c r="H34" s="17"/>
      <c r="I34" s="3"/>
    </row>
    <row r="35" spans="1:9" ht="15" customHeight="1" x14ac:dyDescent="0.25">
      <c r="A35" s="3" t="s">
        <v>23</v>
      </c>
      <c r="B35" s="3"/>
      <c r="C35" s="17">
        <f>ABS(C6-H6)*60</f>
        <v>2550</v>
      </c>
      <c r="D35" s="17">
        <f>ABS(D6-H6)*60</f>
        <v>2551.8000000000002</v>
      </c>
      <c r="E35" s="17">
        <f>ABS(E6-H6)*60</f>
        <v>0</v>
      </c>
      <c r="F35" s="17">
        <f>ABS(F6-H6)*60</f>
        <v>0</v>
      </c>
      <c r="G35" s="17">
        <f>ABS(G6-H6)*60</f>
        <v>0</v>
      </c>
      <c r="H35" s="17"/>
      <c r="I35" s="3"/>
    </row>
    <row r="36" spans="1:9" ht="15" customHeight="1" x14ac:dyDescent="0.25">
      <c r="A36" s="3"/>
      <c r="B36" s="3"/>
      <c r="C36" s="17">
        <f>ABS(C7-H7)*60</f>
        <v>4207.2000000000007</v>
      </c>
      <c r="D36" s="17">
        <f>ABS(D7-H7)*60</f>
        <v>4207.7999999999993</v>
      </c>
      <c r="E36" s="17">
        <f>ABS(E7-H7)*60</f>
        <v>0</v>
      </c>
      <c r="F36" s="17">
        <f>ABS(F7-H7)*60</f>
        <v>0</v>
      </c>
      <c r="G36" s="17">
        <f>ABS(G7-H7)*60</f>
        <v>0</v>
      </c>
      <c r="H36" s="5"/>
      <c r="I36" s="3"/>
    </row>
    <row r="37" spans="1:9" ht="15" customHeight="1" x14ac:dyDescent="0.25">
      <c r="A37" s="3"/>
      <c r="B37" s="3"/>
      <c r="C37" s="19">
        <f>COS((C6+H6)/2*PI()/180)</f>
        <v>0.93200786928279855</v>
      </c>
      <c r="D37" s="19">
        <f>COS((D6+H6)/2*PI()/180)</f>
        <v>0.93191295128793872</v>
      </c>
      <c r="E37" s="19">
        <f>COS((E6+H6)/2*PI()/180)</f>
        <v>1</v>
      </c>
      <c r="F37" s="19">
        <f>COS((F6+H6)/2*PI()/180)</f>
        <v>1</v>
      </c>
      <c r="G37" s="19">
        <f>COS((G6+H6)/2*PI()/180)</f>
        <v>1</v>
      </c>
      <c r="H37" s="5"/>
      <c r="I37" s="3"/>
    </row>
    <row r="38" spans="1:9" ht="15" customHeight="1" x14ac:dyDescent="0.25">
      <c r="A38" s="3"/>
      <c r="B38" s="3"/>
      <c r="C38" s="17">
        <f>SQRT(C35*C35+C36*C37*(C36*C37))</f>
        <v>4677.3781552873197</v>
      </c>
      <c r="D38" s="17">
        <f>SQRT(D35*D35+D36*D37*(D36*D37))</f>
        <v>4678.4936613658156</v>
      </c>
      <c r="E38" s="17">
        <f>SQRT(E35*E35+E36*E37*(E36*E37))</f>
        <v>0</v>
      </c>
      <c r="F38" s="17">
        <f>SQRT(F35*F35+F36*F37*(F36*F37))</f>
        <v>0</v>
      </c>
      <c r="G38" s="17">
        <f>SQRT(G35*G35+G36*G37*(G36*G37))</f>
        <v>0</v>
      </c>
      <c r="H38" s="5"/>
      <c r="I38" s="3"/>
    </row>
    <row r="39" spans="1:9" ht="15" customHeight="1" x14ac:dyDescent="0.25">
      <c r="A39" s="3"/>
      <c r="B39" s="3"/>
      <c r="C39" s="20" t="b">
        <f>IF(C38&lt;C8+H8,TRUE,FALSE)</f>
        <v>0</v>
      </c>
      <c r="D39" s="20" t="b">
        <f>IF(D38&lt;D8+H8,TRUE,FALSE)</f>
        <v>0</v>
      </c>
      <c r="E39" s="20" t="b">
        <f>IF(E38&lt;E8+H8,TRUE,FALSE)</f>
        <v>0</v>
      </c>
      <c r="F39" s="20" t="b">
        <f>IF(F38&lt;F8+H8,TRUE,FALSE)</f>
        <v>0</v>
      </c>
      <c r="G39" s="20" t="b">
        <f>IF(G38&lt;G8+H8,TRUE,FALSE)</f>
        <v>0</v>
      </c>
      <c r="H39" s="17"/>
      <c r="I39" s="3"/>
    </row>
    <row r="40" spans="1:9" ht="15" customHeight="1" x14ac:dyDescent="0.25">
      <c r="A40" s="3" t="s">
        <v>26</v>
      </c>
      <c r="B40" s="3"/>
      <c r="C40" s="17">
        <f>ABS(C6-I6)*60</f>
        <v>2550</v>
      </c>
      <c r="D40" s="17">
        <f>ABS(D6-I6)*60</f>
        <v>2551.8000000000002</v>
      </c>
      <c r="E40" s="17">
        <f>ABS(E6-I6)*60</f>
        <v>0</v>
      </c>
      <c r="F40" s="17">
        <f>ABS(F6-I6)*60</f>
        <v>0</v>
      </c>
      <c r="G40" s="17">
        <f>ABS(G6-I6)*60</f>
        <v>0</v>
      </c>
      <c r="H40" s="17">
        <f>ABS(H6-I6)*60</f>
        <v>0</v>
      </c>
      <c r="I40" s="3"/>
    </row>
    <row r="41" spans="1:9" ht="15" customHeight="1" x14ac:dyDescent="0.25">
      <c r="A41" s="3"/>
      <c r="B41" s="3"/>
      <c r="C41" s="17">
        <f>ABS(C7-I7)*60</f>
        <v>4207.2000000000007</v>
      </c>
      <c r="D41" s="17">
        <f>ABS(D7-I7)*60</f>
        <v>4207.7999999999993</v>
      </c>
      <c r="E41" s="17">
        <f>ABS(E7-I7)*60</f>
        <v>0</v>
      </c>
      <c r="F41" s="17">
        <f>ABS(F7-I7)*60</f>
        <v>0</v>
      </c>
      <c r="G41" s="17">
        <f>ABS(G7-I7)*60</f>
        <v>0</v>
      </c>
      <c r="H41" s="17">
        <f>ABS(H7-I7)*60</f>
        <v>0</v>
      </c>
      <c r="I41" s="3"/>
    </row>
    <row r="42" spans="1:9" ht="15" customHeight="1" x14ac:dyDescent="0.25">
      <c r="A42" s="3"/>
      <c r="B42" s="3"/>
      <c r="C42" s="19">
        <f>COS((C6+I6)/2*PI()/180)</f>
        <v>0.93200786928279855</v>
      </c>
      <c r="D42" s="19">
        <f>COS((D6+I6)/2*PI()/180)</f>
        <v>0.93191295128793872</v>
      </c>
      <c r="E42" s="19">
        <f>COS((E6+I6)/2*PI()/180)</f>
        <v>1</v>
      </c>
      <c r="F42" s="19">
        <f>COS((F6+I6)/2*PI()/180)</f>
        <v>1</v>
      </c>
      <c r="G42" s="19">
        <f>COS((G6+I6)/2*PI()/180)</f>
        <v>1</v>
      </c>
      <c r="H42" s="19">
        <f>COS((H6+I6)/2*PI()/180)</f>
        <v>1</v>
      </c>
      <c r="I42" s="3"/>
    </row>
    <row r="43" spans="1:9" ht="15" customHeight="1" x14ac:dyDescent="0.25">
      <c r="A43" s="3"/>
      <c r="B43" s="3"/>
      <c r="C43" s="17">
        <f t="shared" ref="C43:H43" si="10">SQRT(C40*C40+C41*C42*(C41*C42))</f>
        <v>4677.3781552873197</v>
      </c>
      <c r="D43" s="17">
        <f t="shared" si="10"/>
        <v>4678.4936613658156</v>
      </c>
      <c r="E43" s="17">
        <f t="shared" si="10"/>
        <v>0</v>
      </c>
      <c r="F43" s="17">
        <f t="shared" si="10"/>
        <v>0</v>
      </c>
      <c r="G43" s="17">
        <f t="shared" si="10"/>
        <v>0</v>
      </c>
      <c r="H43" s="17">
        <f t="shared" si="10"/>
        <v>0</v>
      </c>
      <c r="I43" s="3"/>
    </row>
    <row r="44" spans="1:9" ht="15" customHeight="1" x14ac:dyDescent="0.25">
      <c r="A44" s="3"/>
      <c r="B44" s="3"/>
      <c r="C44" s="20" t="b">
        <f>IF(C43&lt;C8+I8,TRUE,FALSE)</f>
        <v>0</v>
      </c>
      <c r="D44" s="20" t="b">
        <f>IF(D43&lt;D8+I8,TRUE,FALSE)</f>
        <v>0</v>
      </c>
      <c r="E44" s="20" t="b">
        <f>IF(E43&lt;E8+I8,TRUE,FALSE)</f>
        <v>0</v>
      </c>
      <c r="F44" s="20" t="b">
        <f>IF(F43&lt;F8+I8,TRUE,FALSE)</f>
        <v>0</v>
      </c>
      <c r="G44" s="20" t="b">
        <f>IF(G43&lt;G8+I8,TRUE,FALSE)</f>
        <v>0</v>
      </c>
      <c r="H44" s="20" t="b">
        <f>IF(H43&lt;H8+I8,TRUE,FALSE)</f>
        <v>0</v>
      </c>
      <c r="I44" s="3"/>
    </row>
    <row r="45" spans="1:9" ht="15" customHeight="1" x14ac:dyDescent="0.25">
      <c r="A45" s="3" t="s">
        <v>27</v>
      </c>
      <c r="B45" s="3"/>
      <c r="C45" s="17">
        <f>ABS(C6-J6)*60</f>
        <v>2550</v>
      </c>
      <c r="D45" s="17">
        <f>ABS(D6-J6)*60</f>
        <v>2551.8000000000002</v>
      </c>
      <c r="E45" s="17">
        <f>ABS(E6-J6)*60</f>
        <v>0</v>
      </c>
      <c r="F45" s="17">
        <f>ABS(F6-J6)*60</f>
        <v>0</v>
      </c>
      <c r="G45" s="17">
        <f>ABS(G6-J6)*60</f>
        <v>0</v>
      </c>
      <c r="H45" s="17">
        <f>ABS(H6-J6)*60</f>
        <v>0</v>
      </c>
      <c r="I45" s="17">
        <f>ABS(I6-J6)*60</f>
        <v>0</v>
      </c>
    </row>
    <row r="46" spans="1:9" ht="15" customHeight="1" x14ac:dyDescent="0.25">
      <c r="A46" s="3"/>
      <c r="B46" s="3"/>
      <c r="C46" s="17">
        <f>ABS(C7-J7)*60</f>
        <v>4207.2000000000007</v>
      </c>
      <c r="D46" s="17">
        <f>ABS(D7-J7)*60</f>
        <v>4207.7999999999993</v>
      </c>
      <c r="E46" s="17">
        <f>ABS(E7-J7)*60</f>
        <v>0</v>
      </c>
      <c r="F46" s="17">
        <f>ABS(F7-J7)*60</f>
        <v>0</v>
      </c>
      <c r="G46" s="17">
        <f>ABS(G7-J7)*60</f>
        <v>0</v>
      </c>
      <c r="H46" s="17">
        <f>ABS(H7-J7)*60</f>
        <v>0</v>
      </c>
      <c r="I46" s="17">
        <f>ABS(I7-J7)*60</f>
        <v>0</v>
      </c>
    </row>
    <row r="47" spans="1:9" ht="15" customHeight="1" x14ac:dyDescent="0.25">
      <c r="A47" s="3"/>
      <c r="B47" s="3"/>
      <c r="C47" s="19">
        <f>COS((C6+J6)/2*PI()/180)</f>
        <v>0.93200786928279855</v>
      </c>
      <c r="D47" s="19">
        <f>COS((D6+J6)/2*PI()/180)</f>
        <v>0.93191295128793872</v>
      </c>
      <c r="E47" s="19">
        <f>COS((E6+J6)/2*PI()/180)</f>
        <v>1</v>
      </c>
      <c r="F47" s="19">
        <f>COS((F6+J6)/2*PI()/180)</f>
        <v>1</v>
      </c>
      <c r="G47" s="19">
        <f>COS((G6+J6)/2*PI()/180)</f>
        <v>1</v>
      </c>
      <c r="H47" s="19">
        <f>COS((H6+J6)/2*PI()/180)</f>
        <v>1</v>
      </c>
      <c r="I47" s="19">
        <f>COS((I6+J6)/2*PI()/180)</f>
        <v>1</v>
      </c>
    </row>
    <row r="48" spans="1:9" ht="15" customHeight="1" x14ac:dyDescent="0.25">
      <c r="A48" s="3"/>
      <c r="B48" s="3"/>
      <c r="C48" s="17">
        <f t="shared" ref="C48:I48" si="11">SQRT(C45*C45+C46*C47*(C46*C47))</f>
        <v>4677.3781552873197</v>
      </c>
      <c r="D48" s="17">
        <f t="shared" si="11"/>
        <v>4678.4936613658156</v>
      </c>
      <c r="E48" s="17">
        <f t="shared" si="11"/>
        <v>0</v>
      </c>
      <c r="F48" s="17">
        <f t="shared" si="11"/>
        <v>0</v>
      </c>
      <c r="G48" s="17">
        <f t="shared" si="11"/>
        <v>0</v>
      </c>
      <c r="H48" s="17">
        <f t="shared" si="11"/>
        <v>0</v>
      </c>
      <c r="I48" s="17">
        <f t="shared" si="11"/>
        <v>0</v>
      </c>
    </row>
    <row r="49" spans="1:13" ht="15" customHeight="1" x14ac:dyDescent="0.25">
      <c r="A49" s="3"/>
      <c r="B49" s="3"/>
      <c r="C49" s="20" t="b">
        <f>IF(C48&lt;C8+J8,TRUE,FALSE)</f>
        <v>0</v>
      </c>
      <c r="D49" s="20" t="b">
        <f>IF(D48&lt;D8+J8,TRUE,FALSE)</f>
        <v>0</v>
      </c>
      <c r="E49" s="20" t="b">
        <f>IF(E48&lt;E8+J8,TRUE,FALSE)</f>
        <v>0</v>
      </c>
      <c r="F49" s="20" t="b">
        <f>IF(F48&lt;F8+J8,TRUE,FALSE)</f>
        <v>0</v>
      </c>
      <c r="G49" s="20" t="b">
        <f>IF(G48&lt;G8+J8,TRUE,FALSE)</f>
        <v>0</v>
      </c>
      <c r="H49" s="20" t="b">
        <f>IF(H48&lt;H8+J8,TRUE,FALSE)</f>
        <v>0</v>
      </c>
      <c r="I49" s="20" t="b">
        <f>IF(I48&lt;I8+J8,TRUE,FALSE)</f>
        <v>0</v>
      </c>
    </row>
    <row r="50" spans="1:13" ht="15" customHeight="1" x14ac:dyDescent="0.25">
      <c r="A50" s="3" t="s">
        <v>28</v>
      </c>
      <c r="B50" s="3"/>
      <c r="C50" s="17">
        <f>ABS(C6-K6)*60</f>
        <v>2550</v>
      </c>
      <c r="D50" s="17">
        <f>ABS(D6-K6)*60</f>
        <v>2551.8000000000002</v>
      </c>
      <c r="E50" s="17">
        <f>ABS(E6-K6)*60</f>
        <v>0</v>
      </c>
      <c r="F50" s="17">
        <f>ABS(F6-K6)*60</f>
        <v>0</v>
      </c>
      <c r="G50" s="17">
        <f>ABS(G6-K6)*60</f>
        <v>0</v>
      </c>
      <c r="H50" s="17">
        <f>ABS(H6-K6)*60</f>
        <v>0</v>
      </c>
      <c r="I50" s="17">
        <f>ABS(I6-K6)*60</f>
        <v>0</v>
      </c>
      <c r="J50" s="17">
        <f>ABS(J6-K6)*60</f>
        <v>0</v>
      </c>
    </row>
    <row r="51" spans="1:13" ht="15" customHeight="1" x14ac:dyDescent="0.25">
      <c r="A51" s="3"/>
      <c r="B51" s="3"/>
      <c r="C51" s="17">
        <f>ABS(C7-K7)*60</f>
        <v>4207.2000000000007</v>
      </c>
      <c r="D51" s="17">
        <f>ABS(D7-K7)*60</f>
        <v>4207.7999999999993</v>
      </c>
      <c r="E51" s="17">
        <f>ABS(E7-K7)*60</f>
        <v>0</v>
      </c>
      <c r="F51" s="17">
        <f>ABS(F7-K7)*60</f>
        <v>0</v>
      </c>
      <c r="G51" s="17">
        <f>ABS(G7-K7)*60</f>
        <v>0</v>
      </c>
      <c r="H51" s="17">
        <f>ABS(H7-K7)*60</f>
        <v>0</v>
      </c>
      <c r="I51" s="17">
        <f>ABS(I7-K7)*60</f>
        <v>0</v>
      </c>
      <c r="J51" s="17">
        <f>ABS(J7-K7)*60</f>
        <v>0</v>
      </c>
    </row>
    <row r="52" spans="1:13" ht="15" customHeight="1" x14ac:dyDescent="0.25">
      <c r="A52" s="3"/>
      <c r="B52" s="3"/>
      <c r="C52" s="19">
        <f>COS((C6+K6)/2*PI()/180)</f>
        <v>0.93200786928279855</v>
      </c>
      <c r="D52" s="19">
        <f>COS((D6+K6)/2*PI()/180)</f>
        <v>0.93191295128793872</v>
      </c>
      <c r="E52" s="19">
        <f>COS((E6+K6)/2*PI()/180)</f>
        <v>1</v>
      </c>
      <c r="F52" s="19">
        <f>COS((F6+K6)/2*PI()/180)</f>
        <v>1</v>
      </c>
      <c r="G52" s="19">
        <f>COS((G6+K6)/2*PI()/180)</f>
        <v>1</v>
      </c>
      <c r="H52" s="19">
        <f>COS((H6+K6)/2*PI()/180)</f>
        <v>1</v>
      </c>
      <c r="I52" s="19">
        <f>COS((I6+K6)/2*PI()/180)</f>
        <v>1</v>
      </c>
      <c r="J52" s="19">
        <f>COS((J6+K6)/2*PI()/180)</f>
        <v>1</v>
      </c>
    </row>
    <row r="53" spans="1:13" ht="15" customHeight="1" x14ac:dyDescent="0.25">
      <c r="A53" s="3"/>
      <c r="B53" s="3"/>
      <c r="C53" s="17">
        <f t="shared" ref="C53:J53" si="12">SQRT(C50*C50+C51*C52*(C51*C52))</f>
        <v>4677.3781552873197</v>
      </c>
      <c r="D53" s="17">
        <f t="shared" si="12"/>
        <v>4678.4936613658156</v>
      </c>
      <c r="E53" s="17">
        <f t="shared" si="12"/>
        <v>0</v>
      </c>
      <c r="F53" s="17">
        <f t="shared" si="12"/>
        <v>0</v>
      </c>
      <c r="G53" s="17">
        <f t="shared" si="12"/>
        <v>0</v>
      </c>
      <c r="H53" s="17">
        <f t="shared" si="12"/>
        <v>0</v>
      </c>
      <c r="I53" s="17">
        <f t="shared" si="12"/>
        <v>0</v>
      </c>
      <c r="J53" s="17">
        <f t="shared" si="12"/>
        <v>0</v>
      </c>
    </row>
    <row r="54" spans="1:13" ht="15" customHeight="1" x14ac:dyDescent="0.25">
      <c r="A54" s="3"/>
      <c r="B54" s="3"/>
      <c r="C54" s="20" t="b">
        <f>IF(C53&lt;C8+K8,TRUE,FALSE)</f>
        <v>0</v>
      </c>
      <c r="D54" s="20" t="b">
        <f>IF(D53&lt;D8+K8,TRUE,FALSE)</f>
        <v>0</v>
      </c>
      <c r="E54" s="20" t="b">
        <f>IF(E53&lt;E8+K8,TRUE,FALSE)</f>
        <v>0</v>
      </c>
      <c r="F54" s="20" t="b">
        <f>IF(F53&lt;F8+K8,TRUE,FALSE)</f>
        <v>0</v>
      </c>
      <c r="G54" s="20" t="b">
        <f>IF(G53&lt;G8+K8,TRUE,FALSE)</f>
        <v>0</v>
      </c>
      <c r="H54" s="20" t="b">
        <f>IF(H53&lt;H8+K8,TRUE,FALSE)</f>
        <v>0</v>
      </c>
      <c r="I54" s="20" t="b">
        <f>IF(I53&lt;I8+K8,TRUE,FALSE)</f>
        <v>0</v>
      </c>
      <c r="J54" s="20" t="b">
        <f>IF(J53&lt;J8+K8,TRUE,FALSE)</f>
        <v>0</v>
      </c>
    </row>
    <row r="55" spans="1:13" ht="15" customHeight="1" x14ac:dyDescent="0.25">
      <c r="A55" s="3" t="s">
        <v>29</v>
      </c>
      <c r="B55" s="3"/>
      <c r="C55" s="17">
        <f>ABS(C6-L6)*60</f>
        <v>2550</v>
      </c>
      <c r="D55" s="17">
        <f>ABS(D6-L6)*60</f>
        <v>2551.8000000000002</v>
      </c>
      <c r="E55" s="17">
        <f>ABS(E6-L6)*60</f>
        <v>0</v>
      </c>
      <c r="F55" s="17">
        <f>ABS(F6-L6)*60</f>
        <v>0</v>
      </c>
      <c r="G55" s="17">
        <f>ABS(G6-L6)*60</f>
        <v>0</v>
      </c>
      <c r="H55" s="17">
        <f>ABS(H6-L6)*60</f>
        <v>0</v>
      </c>
      <c r="I55" s="17">
        <f>ABS(I6-L6)*60</f>
        <v>0</v>
      </c>
      <c r="J55" s="17">
        <f>ABS(J6-L6)*60</f>
        <v>0</v>
      </c>
      <c r="K55" s="17">
        <f>ABS(K6-L6)*60</f>
        <v>0</v>
      </c>
    </row>
    <row r="56" spans="1:13" ht="15" customHeight="1" x14ac:dyDescent="0.25">
      <c r="C56" s="17">
        <f>ABS(C7-L7)*60</f>
        <v>4207.2000000000007</v>
      </c>
      <c r="D56" s="17">
        <f>ABS(D7-L7)*60</f>
        <v>4207.7999999999993</v>
      </c>
      <c r="E56" s="17">
        <f>ABS(E7-L7)*60</f>
        <v>0</v>
      </c>
      <c r="F56" s="17">
        <f>ABS(F7-L7)*60</f>
        <v>0</v>
      </c>
      <c r="G56" s="17">
        <f>ABS(G7-L7)*60</f>
        <v>0</v>
      </c>
      <c r="H56" s="17">
        <f>ABS(H7-L7)*60</f>
        <v>0</v>
      </c>
      <c r="I56" s="17">
        <f>ABS(I7-L7)*60</f>
        <v>0</v>
      </c>
      <c r="J56" s="17">
        <f>ABS(J7-L7)*60</f>
        <v>0</v>
      </c>
      <c r="K56" s="17">
        <f>ABS(K7-L7)*60</f>
        <v>0</v>
      </c>
    </row>
    <row r="57" spans="1:13" ht="15" customHeight="1" x14ac:dyDescent="0.25">
      <c r="C57" s="19">
        <f>COS((C6+L6)/2*PI()/180)</f>
        <v>0.93200786928279855</v>
      </c>
      <c r="D57" s="19">
        <f>COS((D6+L6)/2*PI()/180)</f>
        <v>0.93191295128793872</v>
      </c>
      <c r="E57" s="19">
        <f>COS((E6+L6)/2*PI()/180)</f>
        <v>1</v>
      </c>
      <c r="F57" s="19">
        <f>COS((F6+L6)/2*PI()/180)</f>
        <v>1</v>
      </c>
      <c r="G57" s="19">
        <f>COS((G6+L6)/2*PI()/180)</f>
        <v>1</v>
      </c>
      <c r="H57" s="19">
        <f>COS((H6+L6)/2*PI()/180)</f>
        <v>1</v>
      </c>
      <c r="I57" s="19">
        <f>COS((I6+L6)/2*PI()/180)</f>
        <v>1</v>
      </c>
      <c r="J57" s="19">
        <f>COS((J6+L6)/2*PI()/180)</f>
        <v>1</v>
      </c>
      <c r="K57" s="19">
        <f>COS((K6+L6)/2*PI()/180)</f>
        <v>1</v>
      </c>
    </row>
    <row r="58" spans="1:13" ht="15" customHeight="1" x14ac:dyDescent="0.25">
      <c r="C58" s="17">
        <f t="shared" ref="C58:K58" si="13">SQRT(C55*C55+C56*C57*(C56*C57))</f>
        <v>4677.3781552873197</v>
      </c>
      <c r="D58" s="17">
        <f t="shared" si="13"/>
        <v>4678.4936613658156</v>
      </c>
      <c r="E58" s="17">
        <f t="shared" si="13"/>
        <v>0</v>
      </c>
      <c r="F58" s="17">
        <f t="shared" si="13"/>
        <v>0</v>
      </c>
      <c r="G58" s="17">
        <f t="shared" si="13"/>
        <v>0</v>
      </c>
      <c r="H58" s="17">
        <f t="shared" si="13"/>
        <v>0</v>
      </c>
      <c r="I58" s="17">
        <f t="shared" si="13"/>
        <v>0</v>
      </c>
      <c r="J58" s="17">
        <f t="shared" si="13"/>
        <v>0</v>
      </c>
      <c r="K58" s="17">
        <f t="shared" si="13"/>
        <v>0</v>
      </c>
    </row>
    <row r="59" spans="1:13" ht="15" customHeight="1" x14ac:dyDescent="0.25">
      <c r="C59" s="20" t="b">
        <f>IF(C58&lt;C8+L8,TRUE,FALSE)</f>
        <v>0</v>
      </c>
      <c r="D59" s="20" t="b">
        <f>IF(D58&lt;D8+L8,TRUE,FALSE)</f>
        <v>0</v>
      </c>
      <c r="E59" s="20" t="b">
        <f>IF(E58&lt;E8+L8,TRUE,FALSE)</f>
        <v>0</v>
      </c>
      <c r="F59" s="20" t="b">
        <f>IF(F58&lt;F8+L8,TRUE,FALSE)</f>
        <v>0</v>
      </c>
      <c r="G59" s="20" t="b">
        <f>IF(G58&lt;G8+L8,TRUE,FALSE)</f>
        <v>0</v>
      </c>
      <c r="H59" s="20" t="b">
        <f>IF(H58&lt;H8+L8,TRUE,FALSE)</f>
        <v>0</v>
      </c>
      <c r="I59" s="20" t="b">
        <f>IF(I58&lt;I8+L8,TRUE,FALSE)</f>
        <v>0</v>
      </c>
      <c r="J59" s="20" t="b">
        <f>IF(J58&lt;J8+L8,TRUE,FALSE)</f>
        <v>0</v>
      </c>
      <c r="K59" s="20" t="b">
        <f>IF(K58&lt;K8+L8,TRUE,FALSE)</f>
        <v>0</v>
      </c>
      <c r="L59" s="17"/>
    </row>
    <row r="60" spans="1:13" ht="15" customHeight="1" x14ac:dyDescent="0.25">
      <c r="A60" s="3" t="s">
        <v>30</v>
      </c>
      <c r="B60" s="3"/>
      <c r="C60" s="17">
        <f>ABS(C6-M6)*60</f>
        <v>2550</v>
      </c>
      <c r="D60" s="17">
        <f>ABS(D6-M6)*60</f>
        <v>2551.8000000000002</v>
      </c>
      <c r="E60" s="17">
        <f>ABS(E6-M6)*60</f>
        <v>0</v>
      </c>
      <c r="F60" s="17">
        <f>ABS(F6-M6)*60</f>
        <v>0</v>
      </c>
      <c r="G60" s="17">
        <f>ABS(G6-M6)*60</f>
        <v>0</v>
      </c>
      <c r="H60" s="17">
        <f>ABS(H6-M6)*60</f>
        <v>0</v>
      </c>
      <c r="I60" s="17">
        <f>ABS(I6-M6)*60</f>
        <v>0</v>
      </c>
      <c r="J60" s="17">
        <f>ABS(J6-M6)*60</f>
        <v>0</v>
      </c>
      <c r="K60" s="17">
        <f>ABS(K6-M6)*60</f>
        <v>0</v>
      </c>
      <c r="L60" s="17">
        <f>ABS(L6-M6)*60</f>
        <v>0</v>
      </c>
    </row>
    <row r="61" spans="1:13" ht="15" customHeight="1" x14ac:dyDescent="0.25">
      <c r="C61" s="17">
        <f>ABS(C7-M7)*60</f>
        <v>4207.2000000000007</v>
      </c>
      <c r="D61" s="17">
        <f>ABS(D7-M7)*60</f>
        <v>4207.7999999999993</v>
      </c>
      <c r="E61" s="17">
        <f>ABS(E7-M7)*60</f>
        <v>0</v>
      </c>
      <c r="F61" s="17">
        <f>ABS(F7-M7)*60</f>
        <v>0</v>
      </c>
      <c r="G61" s="17">
        <f>ABS(G7-M7)*60</f>
        <v>0</v>
      </c>
      <c r="H61" s="17">
        <f>ABS(H7-M7)*60</f>
        <v>0</v>
      </c>
      <c r="I61" s="17">
        <f>ABS(I7-M7)*60</f>
        <v>0</v>
      </c>
      <c r="J61" s="17">
        <f>ABS(J7-M7)*60</f>
        <v>0</v>
      </c>
      <c r="K61" s="17">
        <f>ABS(K7-M7)*60</f>
        <v>0</v>
      </c>
      <c r="L61" s="17">
        <f>ABS(L7-M7)*60</f>
        <v>0</v>
      </c>
    </row>
    <row r="62" spans="1:13" ht="15" customHeight="1" x14ac:dyDescent="0.25">
      <c r="C62" s="19">
        <f>COS((C6+M6)/2*PI()/180)</f>
        <v>0.93200786928279855</v>
      </c>
      <c r="D62" s="19">
        <f>COS((D6+M6)/2*PI()/180)</f>
        <v>0.93191295128793872</v>
      </c>
      <c r="E62" s="19">
        <f>COS((E6+M6)/2*PI()/180)</f>
        <v>1</v>
      </c>
      <c r="F62" s="19">
        <f>COS((F6+M6)/2*PI()/180)</f>
        <v>1</v>
      </c>
      <c r="G62" s="19">
        <f>COS((G6+M6)/2*PI()/180)</f>
        <v>1</v>
      </c>
      <c r="H62" s="19">
        <f>COS((H6+M6)/2*PI()/180)</f>
        <v>1</v>
      </c>
      <c r="I62" s="19">
        <f>COS((I6+M6)/2*PI()/180)</f>
        <v>1</v>
      </c>
      <c r="J62" s="19">
        <f>COS((J6+M6)/2*PI()/180)</f>
        <v>1</v>
      </c>
      <c r="K62" s="19">
        <f>COS((K6+M6)/2*PI()/180)</f>
        <v>1</v>
      </c>
      <c r="L62" s="19">
        <f>COS((L6+M6)/2*PI()/180)</f>
        <v>1</v>
      </c>
    </row>
    <row r="63" spans="1:13" ht="15" customHeight="1" x14ac:dyDescent="0.25">
      <c r="C63" s="17">
        <f t="shared" ref="C63:L63" si="14">SQRT(C60*C60+C61*C62*(C61*C62))</f>
        <v>4677.3781552873197</v>
      </c>
      <c r="D63" s="17">
        <f t="shared" si="14"/>
        <v>4678.4936613658156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</row>
    <row r="64" spans="1:13" ht="15" customHeight="1" x14ac:dyDescent="0.25">
      <c r="C64" s="20" t="b">
        <f>IF(C63&lt;C8+M8,TRUE,FALSE)</f>
        <v>0</v>
      </c>
      <c r="D64" s="20" t="b">
        <f>IF(D63&lt;D8+M8,TRUE,FALSE)</f>
        <v>0</v>
      </c>
      <c r="E64" s="20" t="b">
        <f>IF(E63&lt;E8+M8,TRUE,FALSE)</f>
        <v>0</v>
      </c>
      <c r="F64" s="20" t="b">
        <f>IF(F63&lt;F8+M8,TRUE,FALSE)</f>
        <v>0</v>
      </c>
      <c r="G64" s="20" t="b">
        <f>IF(G63&lt;G8+M8,TRUE,FALSE)</f>
        <v>0</v>
      </c>
      <c r="H64" s="20" t="b">
        <f>IF(H63&lt;H8+M8,TRUE,FALSE)</f>
        <v>0</v>
      </c>
      <c r="I64" s="20" t="b">
        <f>IF(I63&lt;I8+M8,TRUE,FALSE)</f>
        <v>0</v>
      </c>
      <c r="J64" s="20" t="b">
        <f>IF(J63&lt;J8+M8,TRUE,FALSE)</f>
        <v>0</v>
      </c>
      <c r="K64" s="20" t="b">
        <f>IF(K63&lt;K8+M8,TRUE,FALSE)</f>
        <v>0</v>
      </c>
      <c r="L64" s="20" t="b">
        <f>IF(L63&lt;L8+M8,TRUE,FALSE)</f>
        <v>0</v>
      </c>
      <c r="M64" s="17"/>
    </row>
    <row r="65" spans="1:16" ht="15" customHeight="1" x14ac:dyDescent="0.25">
      <c r="A65" s="3" t="s">
        <v>31</v>
      </c>
      <c r="B65" s="3"/>
      <c r="C65" s="17">
        <f>ABS(C6-N6)*60</f>
        <v>2550</v>
      </c>
      <c r="D65" s="17">
        <f>ABS(D6-N6)*60</f>
        <v>2551.8000000000002</v>
      </c>
      <c r="E65" s="17">
        <f>ABS(E6-N6)*60</f>
        <v>0</v>
      </c>
      <c r="F65" s="17">
        <f>ABS(F6-N6)*60</f>
        <v>0</v>
      </c>
      <c r="G65" s="17">
        <f>ABS(G6-N6)*60</f>
        <v>0</v>
      </c>
      <c r="H65" s="17">
        <f>ABS(H6-N6)*60</f>
        <v>0</v>
      </c>
      <c r="I65" s="17">
        <f>ABS(I6-N6)*60</f>
        <v>0</v>
      </c>
      <c r="J65" s="17">
        <f>ABS(J6-N6)*60</f>
        <v>0</v>
      </c>
      <c r="K65" s="17">
        <f>ABS(K6-N6)*60</f>
        <v>0</v>
      </c>
      <c r="L65" s="17">
        <f>ABS(L6-N6)*60</f>
        <v>0</v>
      </c>
      <c r="M65" s="17">
        <f>ABS(M6-N6)*60</f>
        <v>0</v>
      </c>
    </row>
    <row r="66" spans="1:16" ht="15" customHeight="1" x14ac:dyDescent="0.25">
      <c r="C66" s="17">
        <f>ABS(C7-N7)*60</f>
        <v>4207.2000000000007</v>
      </c>
      <c r="D66" s="17">
        <f>ABS(D7-N7)*60</f>
        <v>4207.7999999999993</v>
      </c>
      <c r="E66" s="17">
        <f>ABS(E7-N7)*60</f>
        <v>0</v>
      </c>
      <c r="F66" s="17">
        <f>ABS(F7-N7)*60</f>
        <v>0</v>
      </c>
      <c r="G66" s="17">
        <f>ABS(G7-N7)*60</f>
        <v>0</v>
      </c>
      <c r="H66" s="17">
        <f>ABS(H7-N7)*60</f>
        <v>0</v>
      </c>
      <c r="I66" s="17">
        <f>ABS(I7-N7)*60</f>
        <v>0</v>
      </c>
      <c r="J66" s="17">
        <f>ABS(J7-N7)*60</f>
        <v>0</v>
      </c>
      <c r="K66" s="17">
        <f>ABS(K7-N7)*60</f>
        <v>0</v>
      </c>
      <c r="L66" s="17">
        <f>ABS(L7-N7)*60</f>
        <v>0</v>
      </c>
      <c r="M66" s="17">
        <f>ABS(M7-N7)*60</f>
        <v>0</v>
      </c>
    </row>
    <row r="67" spans="1:16" ht="15" customHeight="1" x14ac:dyDescent="0.25">
      <c r="C67" s="19">
        <f>COS((C6+N6)/2*PI()/180)</f>
        <v>0.93200786928279855</v>
      </c>
      <c r="D67" s="19">
        <f>COS((D6+N6)/2*PI()/180)</f>
        <v>0.93191295128793872</v>
      </c>
      <c r="E67" s="19">
        <f>COS((E6+N6)/2*PI()/180)</f>
        <v>1</v>
      </c>
      <c r="F67" s="19">
        <f>COS((F6+N6)/2*PI()/180)</f>
        <v>1</v>
      </c>
      <c r="G67" s="19">
        <f>COS((G6+N6)/2*PI()/180)</f>
        <v>1</v>
      </c>
      <c r="H67" s="19">
        <f>COS((H6+N6)/2*PI()/180)</f>
        <v>1</v>
      </c>
      <c r="I67" s="19">
        <f>COS((I6+N6)/2*PI()/180)</f>
        <v>1</v>
      </c>
      <c r="J67" s="19">
        <f>COS((J6+N6)/2*PI()/180)</f>
        <v>1</v>
      </c>
      <c r="K67" s="19">
        <f>COS((K6+N6)/2*PI()/180)</f>
        <v>1</v>
      </c>
      <c r="L67" s="19">
        <f>COS((L6+N6)/2*PI()/180)</f>
        <v>1</v>
      </c>
      <c r="M67" s="19">
        <f>COS((M6+N6)/2*PI()/180)</f>
        <v>1</v>
      </c>
    </row>
    <row r="68" spans="1:16" ht="15" customHeight="1" x14ac:dyDescent="0.25">
      <c r="C68" s="17">
        <f t="shared" ref="C68:M68" si="15">SQRT(C65*C65+C66*C67*(C66*C67))</f>
        <v>4677.3781552873197</v>
      </c>
      <c r="D68" s="17">
        <f t="shared" si="15"/>
        <v>4678.4936613658156</v>
      </c>
      <c r="E68" s="17">
        <f t="shared" si="15"/>
        <v>0</v>
      </c>
      <c r="F68" s="17">
        <f t="shared" si="15"/>
        <v>0</v>
      </c>
      <c r="G68" s="17">
        <f t="shared" si="15"/>
        <v>0</v>
      </c>
      <c r="H68" s="17">
        <f t="shared" si="15"/>
        <v>0</v>
      </c>
      <c r="I68" s="17">
        <f t="shared" si="15"/>
        <v>0</v>
      </c>
      <c r="J68" s="17">
        <f t="shared" si="15"/>
        <v>0</v>
      </c>
      <c r="K68" s="17">
        <f t="shared" si="15"/>
        <v>0</v>
      </c>
      <c r="L68" s="17">
        <f t="shared" si="15"/>
        <v>0</v>
      </c>
      <c r="M68" s="17">
        <f t="shared" si="15"/>
        <v>0</v>
      </c>
    </row>
    <row r="69" spans="1:16" ht="15" customHeight="1" x14ac:dyDescent="0.25">
      <c r="C69" s="20" t="b">
        <f>IF(C68&lt;C8+N8,TRUE,FALSE)</f>
        <v>0</v>
      </c>
      <c r="D69" s="20" t="b">
        <f>IF(D68&lt;D8+N8,TRUE,FALSE)</f>
        <v>0</v>
      </c>
      <c r="E69" s="20" t="b">
        <f>IF(E68&lt;E8+N8,TRUE,FALSE)</f>
        <v>0</v>
      </c>
      <c r="F69" s="20" t="b">
        <f>IF(F68&lt;F8+N8,TRUE,FALSE)</f>
        <v>0</v>
      </c>
      <c r="G69" s="20" t="b">
        <f>IF(G68&lt;G8+N8,TRUE,FALSE)</f>
        <v>0</v>
      </c>
      <c r="H69" s="20" t="b">
        <f>IF(H68&lt;H8+N8,TRUE,FALSE)</f>
        <v>0</v>
      </c>
      <c r="I69" s="20" t="b">
        <f>IF(I68&lt;I8+N8,TRUE,FALSE)</f>
        <v>0</v>
      </c>
      <c r="J69" s="20" t="b">
        <f>IF(J68&lt;J8+N8,TRUE,FALSE)</f>
        <v>0</v>
      </c>
      <c r="K69" s="20" t="b">
        <f>IF(K68&lt;K8+N8,TRUE,FALSE)</f>
        <v>0</v>
      </c>
      <c r="L69" s="20" t="b">
        <f>IF(L68&lt;L8+N8,TRUE,FALSE)</f>
        <v>0</v>
      </c>
      <c r="M69" s="20" t="b">
        <f>IF(M68&lt;M8+N8,TRUE,FALSE)</f>
        <v>0</v>
      </c>
      <c r="N69" s="17"/>
    </row>
    <row r="70" spans="1:16" ht="15" customHeight="1" x14ac:dyDescent="0.25">
      <c r="A70" s="3" t="s">
        <v>32</v>
      </c>
      <c r="B70" s="3"/>
      <c r="C70" s="17">
        <f>ABS(C6-O6)*60</f>
        <v>2550</v>
      </c>
      <c r="D70" s="17">
        <f>ABS(D6-O6)*60</f>
        <v>2551.8000000000002</v>
      </c>
      <c r="E70" s="17">
        <f>ABS(E6-O6)*60</f>
        <v>0</v>
      </c>
      <c r="F70" s="17">
        <f>ABS(F6-O6)*60</f>
        <v>0</v>
      </c>
      <c r="G70" s="17">
        <f>ABS(G6-O6)*60</f>
        <v>0</v>
      </c>
      <c r="H70" s="17">
        <f>ABS(H6-O6)*60</f>
        <v>0</v>
      </c>
      <c r="I70" s="17">
        <f>ABS(I6-O6)*60</f>
        <v>0</v>
      </c>
      <c r="J70" s="17">
        <f>ABS(J6-O6)*60</f>
        <v>0</v>
      </c>
      <c r="K70" s="17">
        <f>ABS(K6-O6)*60</f>
        <v>0</v>
      </c>
      <c r="L70" s="17">
        <f>ABS(L6-O6)*60</f>
        <v>0</v>
      </c>
      <c r="M70" s="17">
        <f>ABS(M6-O6)*60</f>
        <v>0</v>
      </c>
      <c r="N70" s="17">
        <f>ABS(N6-O6)*60</f>
        <v>0</v>
      </c>
    </row>
    <row r="71" spans="1:16" ht="15" customHeight="1" x14ac:dyDescent="0.25">
      <c r="C71" s="17">
        <f>ABS(C7-O7)*60</f>
        <v>4207.2000000000007</v>
      </c>
      <c r="D71" s="17">
        <f>ABS(D7-O7)*60</f>
        <v>4207.7999999999993</v>
      </c>
      <c r="E71" s="17">
        <f>ABS(E7-O7)*60</f>
        <v>0</v>
      </c>
      <c r="F71" s="17">
        <f>ABS(F7-O7)*60</f>
        <v>0</v>
      </c>
      <c r="G71" s="17">
        <f>ABS(G7-O7)*60</f>
        <v>0</v>
      </c>
      <c r="H71" s="17">
        <f>ABS(H7-O7)*60</f>
        <v>0</v>
      </c>
      <c r="I71" s="17">
        <f>ABS(I7-O7)*60</f>
        <v>0</v>
      </c>
      <c r="J71" s="17">
        <f>ABS(J7-O7)*60</f>
        <v>0</v>
      </c>
      <c r="K71" s="17">
        <f>ABS(K7-O7)*60</f>
        <v>0</v>
      </c>
      <c r="L71" s="17">
        <f>ABS(L7-O7)*60</f>
        <v>0</v>
      </c>
      <c r="M71" s="17">
        <f>ABS(M7-O7)*60</f>
        <v>0</v>
      </c>
      <c r="N71" s="17">
        <f>ABS(N7-O7)*60</f>
        <v>0</v>
      </c>
    </row>
    <row r="72" spans="1:16" ht="15" customHeight="1" x14ac:dyDescent="0.25">
      <c r="C72" s="19">
        <f>COS((C6+O6)/2*PI()/180)</f>
        <v>0.93200786928279855</v>
      </c>
      <c r="D72" s="19">
        <f>COS((D6+O6)/2*PI()/180)</f>
        <v>0.93191295128793872</v>
      </c>
      <c r="E72" s="19">
        <f>COS((E6+O6)/2*PI()/180)</f>
        <v>1</v>
      </c>
      <c r="F72" s="19">
        <f>COS((F6+O6)/2*PI()/180)</f>
        <v>1</v>
      </c>
      <c r="G72" s="19">
        <f>COS((G6+O6)/2*PI()/180)</f>
        <v>1</v>
      </c>
      <c r="H72" s="19">
        <f>COS((H6+O6)/2*PI()/180)</f>
        <v>1</v>
      </c>
      <c r="I72" s="19">
        <f>COS((I6+O6)/2*PI()/180)</f>
        <v>1</v>
      </c>
      <c r="J72" s="19">
        <f>COS((J6+O6)/2*PI()/180)</f>
        <v>1</v>
      </c>
      <c r="K72" s="19">
        <f>COS((K6+O6)/2*PI()/180)</f>
        <v>1</v>
      </c>
      <c r="L72" s="19">
        <f>COS((L6+O6)/2*PI()/180)</f>
        <v>1</v>
      </c>
      <c r="M72" s="19">
        <f>COS((M6+O6)/2*PI()/180)</f>
        <v>1</v>
      </c>
      <c r="N72" s="19">
        <f>COS((N6+O6)/2*PI()/180)</f>
        <v>1</v>
      </c>
    </row>
    <row r="73" spans="1:16" ht="15" customHeight="1" x14ac:dyDescent="0.25">
      <c r="C73" s="17">
        <f t="shared" ref="C73:N73" si="16">SQRT(C70*C70+C71*C72*(C71*C72))</f>
        <v>4677.3781552873197</v>
      </c>
      <c r="D73" s="17">
        <f t="shared" si="16"/>
        <v>4678.4936613658156</v>
      </c>
      <c r="E73" s="17">
        <f t="shared" si="16"/>
        <v>0</v>
      </c>
      <c r="F73" s="17">
        <f t="shared" si="16"/>
        <v>0</v>
      </c>
      <c r="G73" s="17">
        <f t="shared" si="16"/>
        <v>0</v>
      </c>
      <c r="H73" s="17">
        <f t="shared" si="16"/>
        <v>0</v>
      </c>
      <c r="I73" s="17">
        <f t="shared" si="16"/>
        <v>0</v>
      </c>
      <c r="J73" s="17">
        <f t="shared" si="16"/>
        <v>0</v>
      </c>
      <c r="K73" s="17">
        <f t="shared" si="16"/>
        <v>0</v>
      </c>
      <c r="L73" s="17">
        <f t="shared" si="16"/>
        <v>0</v>
      </c>
      <c r="M73" s="17">
        <f t="shared" si="16"/>
        <v>0</v>
      </c>
      <c r="N73" s="17">
        <f t="shared" si="16"/>
        <v>0</v>
      </c>
    </row>
    <row r="74" spans="1:16" ht="15" customHeight="1" x14ac:dyDescent="0.25">
      <c r="C74" s="20" t="b">
        <f>IF(C73&lt;C8+O8,TRUE,FALSE)</f>
        <v>0</v>
      </c>
      <c r="D74" s="20" t="b">
        <f>IF(D73&lt;D8+O8,TRUE,FALSE)</f>
        <v>0</v>
      </c>
      <c r="E74" s="20" t="b">
        <f>IF(E73&lt;E8+O8,TRUE,FALSE)</f>
        <v>0</v>
      </c>
      <c r="F74" s="20" t="b">
        <f>IF(F73&lt;F8+O8,TRUE,FALSE)</f>
        <v>0</v>
      </c>
      <c r="G74" s="20" t="b">
        <f>IF(G73&lt;G8+O8,TRUE,FALSE)</f>
        <v>0</v>
      </c>
      <c r="H74" s="20" t="b">
        <f>IF(H73&lt;H8+O8,TRUE,FALSE)</f>
        <v>0</v>
      </c>
      <c r="I74" s="20" t="b">
        <f>IF(I73&lt;I8+O8,TRUE,FALSE)</f>
        <v>0</v>
      </c>
      <c r="J74" s="20" t="b">
        <f>IF(J73&lt;J8+O8,TRUE,FALSE)</f>
        <v>0</v>
      </c>
      <c r="K74" s="20" t="b">
        <f>IF(K73&lt;K8+O8,TRUE,FALSE)</f>
        <v>0</v>
      </c>
      <c r="L74" s="20" t="b">
        <f>IF(L73&lt;L8+O8,TRUE,FALSE)</f>
        <v>0</v>
      </c>
      <c r="M74" s="20" t="b">
        <f>IF(M73&lt;M8+O8,TRUE,FALSE)</f>
        <v>0</v>
      </c>
      <c r="N74" s="20" t="b">
        <f>IF(N73&lt;N8+O8,TRUE,FALSE)</f>
        <v>0</v>
      </c>
      <c r="O74" s="17"/>
    </row>
    <row r="75" spans="1:16" ht="15" customHeight="1" x14ac:dyDescent="0.25">
      <c r="A75" s="3" t="s">
        <v>33</v>
      </c>
      <c r="B75" s="3"/>
      <c r="C75" s="17">
        <f>ABS(C6-P6)*60</f>
        <v>2550</v>
      </c>
      <c r="D75" s="17">
        <f>ABS(D6-P6)*60</f>
        <v>2551.8000000000002</v>
      </c>
      <c r="E75" s="17">
        <f>ABS(E6-P6)*60</f>
        <v>0</v>
      </c>
      <c r="F75" s="17">
        <f>ABS(F6-P6)*60</f>
        <v>0</v>
      </c>
      <c r="G75" s="17">
        <f>ABS(G6-P6)*60</f>
        <v>0</v>
      </c>
      <c r="H75" s="17">
        <f>ABS(H6-P6)*60</f>
        <v>0</v>
      </c>
      <c r="I75" s="17">
        <f>ABS(I6-P6)*60</f>
        <v>0</v>
      </c>
      <c r="J75" s="17">
        <f>ABS(J6-P6)*60</f>
        <v>0</v>
      </c>
      <c r="K75" s="17">
        <f>ABS(K6-P6)*60</f>
        <v>0</v>
      </c>
      <c r="L75" s="17">
        <f>ABS(L6-P6)*60</f>
        <v>0</v>
      </c>
      <c r="M75" s="17">
        <f>ABS(M6-P6)*60</f>
        <v>0</v>
      </c>
      <c r="N75" s="17">
        <f>ABS(N6-P6)*60</f>
        <v>0</v>
      </c>
      <c r="O75" s="17">
        <f>ABS(O6-P6)*60</f>
        <v>0</v>
      </c>
    </row>
    <row r="76" spans="1:16" ht="15" customHeight="1" x14ac:dyDescent="0.25">
      <c r="C76" s="17">
        <f>ABS(C7-P7)*60</f>
        <v>4207.2000000000007</v>
      </c>
      <c r="D76" s="17">
        <f>ABS(D7-P7)*60</f>
        <v>4207.7999999999993</v>
      </c>
      <c r="E76" s="17">
        <f>ABS(E7-P7)*60</f>
        <v>0</v>
      </c>
      <c r="F76" s="17">
        <f>ABS(F7-P7)*60</f>
        <v>0</v>
      </c>
      <c r="G76" s="17">
        <f>ABS(G7-P7)*60</f>
        <v>0</v>
      </c>
      <c r="H76" s="17">
        <f>ABS(H7-P7)*60</f>
        <v>0</v>
      </c>
      <c r="I76" s="17">
        <f>ABS(I7-P7)*60</f>
        <v>0</v>
      </c>
      <c r="J76" s="17">
        <f>ABS(J7-P7)*60</f>
        <v>0</v>
      </c>
      <c r="K76" s="17">
        <f>ABS(K7-P7)*60</f>
        <v>0</v>
      </c>
      <c r="L76" s="17">
        <f>ABS(L7-P7)*60</f>
        <v>0</v>
      </c>
      <c r="M76" s="17">
        <f>ABS(M7-P7)*60</f>
        <v>0</v>
      </c>
      <c r="N76" s="17">
        <f>ABS(N7-P7)*60</f>
        <v>0</v>
      </c>
      <c r="O76" s="17">
        <f>ABS(O7-P7)*60</f>
        <v>0</v>
      </c>
    </row>
    <row r="77" spans="1:16" ht="15" customHeight="1" x14ac:dyDescent="0.25">
      <c r="C77" s="19">
        <f>COS((C6+P6)/2*PI()/180)</f>
        <v>0.93200786928279855</v>
      </c>
      <c r="D77" s="19">
        <f>COS((D6+P6)/2*PI()/180)</f>
        <v>0.93191295128793872</v>
      </c>
      <c r="E77" s="19">
        <f>COS((E6+P6)/2*PI()/180)</f>
        <v>1</v>
      </c>
      <c r="F77" s="19">
        <f>COS((F6+P6)/2*PI()/180)</f>
        <v>1</v>
      </c>
      <c r="G77" s="19">
        <f>COS((G6+P6)/2*PI()/180)</f>
        <v>1</v>
      </c>
      <c r="H77" s="19">
        <f>COS((H6+P6)/2*PI()/180)</f>
        <v>1</v>
      </c>
      <c r="I77" s="19">
        <f>COS((I6+P6)/2*PI()/180)</f>
        <v>1</v>
      </c>
      <c r="J77" s="19">
        <f>COS((J6+P6)/2*PI()/180)</f>
        <v>1</v>
      </c>
      <c r="K77" s="19">
        <f>COS((K6+P6)/2*PI()/180)</f>
        <v>1</v>
      </c>
      <c r="L77" s="19">
        <f>COS((L6+P6)/2*PI()/180)</f>
        <v>1</v>
      </c>
      <c r="M77" s="19">
        <f>COS((M6+P6)/2*PI()/180)</f>
        <v>1</v>
      </c>
      <c r="N77" s="19">
        <f>COS((N6+P6)/2*PI()/180)</f>
        <v>1</v>
      </c>
      <c r="O77" s="19">
        <f>COS((O6+P6)/2*PI()/180)</f>
        <v>1</v>
      </c>
    </row>
    <row r="78" spans="1:16" ht="15" customHeight="1" x14ac:dyDescent="0.25">
      <c r="C78" s="17">
        <f t="shared" ref="C78:O78" si="17">SQRT(C75*C75+C76*C77*(C76*C77))</f>
        <v>4677.3781552873197</v>
      </c>
      <c r="D78" s="17">
        <f t="shared" si="17"/>
        <v>4678.4936613658156</v>
      </c>
      <c r="E78" s="17">
        <f t="shared" si="17"/>
        <v>0</v>
      </c>
      <c r="F78" s="17">
        <f t="shared" si="17"/>
        <v>0</v>
      </c>
      <c r="G78" s="17">
        <f t="shared" si="17"/>
        <v>0</v>
      </c>
      <c r="H78" s="17">
        <f t="shared" si="17"/>
        <v>0</v>
      </c>
      <c r="I78" s="17">
        <f t="shared" si="17"/>
        <v>0</v>
      </c>
      <c r="J78" s="17">
        <f t="shared" si="17"/>
        <v>0</v>
      </c>
      <c r="K78" s="17">
        <f t="shared" si="17"/>
        <v>0</v>
      </c>
      <c r="L78" s="17">
        <f t="shared" si="17"/>
        <v>0</v>
      </c>
      <c r="M78" s="17">
        <f t="shared" si="17"/>
        <v>0</v>
      </c>
      <c r="N78" s="17">
        <f t="shared" si="17"/>
        <v>0</v>
      </c>
      <c r="O78" s="17">
        <f t="shared" si="17"/>
        <v>0</v>
      </c>
    </row>
    <row r="79" spans="1:16" ht="15" customHeight="1" x14ac:dyDescent="0.25">
      <c r="C79" s="20" t="b">
        <f>IF(C78&lt;C8+P8,TRUE,FALSE)</f>
        <v>0</v>
      </c>
      <c r="D79" s="20" t="b">
        <f>IF(D78&lt;D8+P8,TRUE,FALSE)</f>
        <v>0</v>
      </c>
      <c r="E79" s="20" t="b">
        <f>IF(E78&lt;E8+P8,TRUE,FALSE)</f>
        <v>0</v>
      </c>
      <c r="F79" s="20" t="b">
        <f>IF(F78&lt;F8+P8,TRUE,FALSE)</f>
        <v>0</v>
      </c>
      <c r="G79" s="20" t="b">
        <f>IF(G78&lt;G8+P8,TRUE,FALSE)</f>
        <v>0</v>
      </c>
      <c r="H79" s="20" t="b">
        <f>IF(H78&lt;H8+P8,TRUE,FALSE)</f>
        <v>0</v>
      </c>
      <c r="I79" s="20" t="b">
        <f>IF(I78&lt;I8+P8,TRUE,FALSE)</f>
        <v>0</v>
      </c>
      <c r="J79" s="20" t="b">
        <f>IF(J78&lt;J8+P8,TRUE,FALSE)</f>
        <v>0</v>
      </c>
      <c r="K79" s="20" t="b">
        <f>IF(K78&lt;K8+P8,TRUE,FALSE)</f>
        <v>0</v>
      </c>
      <c r="L79" s="20" t="b">
        <f>IF(L78&lt;L8+P8,TRUE,FALSE)</f>
        <v>0</v>
      </c>
      <c r="M79" s="20" t="b">
        <f>IF(M78&lt;M8+P8,TRUE,FALSE)</f>
        <v>0</v>
      </c>
      <c r="N79" s="20" t="b">
        <f>IF(N78&lt;N8+P8,TRUE,FALSE)</f>
        <v>0</v>
      </c>
      <c r="O79" s="20" t="b">
        <f>IF(O78&lt;O8+P8,TRUE,FALSE)</f>
        <v>0</v>
      </c>
      <c r="P79" s="17"/>
    </row>
    <row r="80" spans="1:16" ht="15" customHeight="1" x14ac:dyDescent="0.25">
      <c r="A80" s="3" t="s">
        <v>34</v>
      </c>
      <c r="B80" s="3"/>
      <c r="C80" s="17">
        <f>ABS(C6-Q6)*60</f>
        <v>2550</v>
      </c>
      <c r="D80" s="17">
        <f>ABS(D6-Q6)*60</f>
        <v>2551.8000000000002</v>
      </c>
      <c r="E80" s="17">
        <f>ABS(E6-Q6)*60</f>
        <v>0</v>
      </c>
      <c r="F80" s="17">
        <f>ABS(F6-Q6)*60</f>
        <v>0</v>
      </c>
      <c r="G80" s="17">
        <f>ABS(G6-Q6)*60</f>
        <v>0</v>
      </c>
      <c r="H80" s="17">
        <f>ABS(H6-Q6)*60</f>
        <v>0</v>
      </c>
      <c r="I80" s="17">
        <f>ABS(I6-Q6)*60</f>
        <v>0</v>
      </c>
      <c r="J80" s="17">
        <f>ABS(J6-Q6)*60</f>
        <v>0</v>
      </c>
      <c r="K80" s="17">
        <f>ABS(K6-Q6)*60</f>
        <v>0</v>
      </c>
      <c r="L80" s="17">
        <f>ABS(L6-Q6)*60</f>
        <v>0</v>
      </c>
      <c r="M80" s="17">
        <f>ABS(M6-Q6)*60</f>
        <v>0</v>
      </c>
      <c r="N80" s="17">
        <f>ABS(N6-Q6)*60</f>
        <v>0</v>
      </c>
      <c r="O80" s="17">
        <f>ABS(O6-Q6)*60</f>
        <v>0</v>
      </c>
      <c r="P80" s="17">
        <f>ABS(P6-Q6)*60</f>
        <v>0</v>
      </c>
    </row>
    <row r="81" spans="1:17" ht="15" customHeight="1" x14ac:dyDescent="0.25">
      <c r="C81" s="17">
        <f>ABS(C7-Q7)*60</f>
        <v>4207.2000000000007</v>
      </c>
      <c r="D81" s="17">
        <f>ABS(D7-Q7)*60</f>
        <v>4207.7999999999993</v>
      </c>
      <c r="E81" s="17">
        <f>ABS(E7-Q7)*60</f>
        <v>0</v>
      </c>
      <c r="F81" s="17">
        <f>ABS(F7-Q7)*60</f>
        <v>0</v>
      </c>
      <c r="G81" s="17">
        <f>ABS(G7-Q7)*60</f>
        <v>0</v>
      </c>
      <c r="H81" s="17">
        <f>ABS(H7-Q7)*60</f>
        <v>0</v>
      </c>
      <c r="I81" s="17">
        <f>ABS(I7-Q7)*60</f>
        <v>0</v>
      </c>
      <c r="J81" s="17">
        <f>ABS(J7-Q7)*60</f>
        <v>0</v>
      </c>
      <c r="K81" s="17">
        <f>ABS(K7-Q7)*60</f>
        <v>0</v>
      </c>
      <c r="L81" s="17">
        <f>ABS(L7-Q7)*60</f>
        <v>0</v>
      </c>
      <c r="M81" s="17">
        <f>ABS(M7-Q7)*60</f>
        <v>0</v>
      </c>
      <c r="N81" s="17">
        <f>ABS(N7-Q7)*60</f>
        <v>0</v>
      </c>
      <c r="O81" s="17">
        <f>ABS(O7-Q7)*60</f>
        <v>0</v>
      </c>
      <c r="P81" s="17">
        <f>ABS(P7-Q7)*60</f>
        <v>0</v>
      </c>
    </row>
    <row r="82" spans="1:17" ht="15" customHeight="1" x14ac:dyDescent="0.25">
      <c r="C82" s="19">
        <f>COS((C6+Q6)/2*PI()/180)</f>
        <v>0.93200786928279855</v>
      </c>
      <c r="D82" s="19">
        <f>COS((D6+Q6)/2*PI()/180)</f>
        <v>0.93191295128793872</v>
      </c>
      <c r="E82" s="19">
        <f>COS((E6+Q6)/2*PI()/180)</f>
        <v>1</v>
      </c>
      <c r="F82" s="19">
        <f>COS((F6+Q6)/2*PI()/180)</f>
        <v>1</v>
      </c>
      <c r="G82" s="19">
        <f>COS((G6+Q6)/2*PI()/180)</f>
        <v>1</v>
      </c>
      <c r="H82" s="19">
        <f>COS((H6+Q6)/2*PI()/180)</f>
        <v>1</v>
      </c>
      <c r="I82" s="19">
        <f>COS((I6+Q6)/2*PI()/180)</f>
        <v>1</v>
      </c>
      <c r="J82" s="19">
        <f>COS((J6+Q6)/2*PI()/180)</f>
        <v>1</v>
      </c>
      <c r="K82" s="19">
        <f>COS((K6+Q6)/2*PI()/180)</f>
        <v>1</v>
      </c>
      <c r="L82" s="19">
        <f>COS((L6+Q6)/2*PI()/180)</f>
        <v>1</v>
      </c>
      <c r="M82" s="19">
        <f>COS((M6+Q6)/2*PI()/180)</f>
        <v>1</v>
      </c>
      <c r="N82" s="19">
        <f>COS((N6+Q6)/2*PI()/180)</f>
        <v>1</v>
      </c>
      <c r="O82" s="19">
        <f>COS((O6+Q6)/2*PI()/180)</f>
        <v>1</v>
      </c>
      <c r="P82" s="19">
        <f>COS((P6+Q6)/2*PI()/180)</f>
        <v>1</v>
      </c>
    </row>
    <row r="83" spans="1:17" ht="15" customHeight="1" x14ac:dyDescent="0.25">
      <c r="C83" s="17">
        <f t="shared" ref="C83:P83" si="18">SQRT(C80*C80+C81*C82*(C81*C82))</f>
        <v>4677.3781552873197</v>
      </c>
      <c r="D83" s="17">
        <f t="shared" si="18"/>
        <v>4678.4936613658156</v>
      </c>
      <c r="E83" s="17">
        <f t="shared" si="18"/>
        <v>0</v>
      </c>
      <c r="F83" s="17">
        <f t="shared" si="18"/>
        <v>0</v>
      </c>
      <c r="G83" s="17">
        <f t="shared" si="18"/>
        <v>0</v>
      </c>
      <c r="H83" s="17">
        <f t="shared" si="18"/>
        <v>0</v>
      </c>
      <c r="I83" s="17">
        <f t="shared" si="18"/>
        <v>0</v>
      </c>
      <c r="J83" s="17">
        <f t="shared" si="18"/>
        <v>0</v>
      </c>
      <c r="K83" s="17">
        <f t="shared" si="18"/>
        <v>0</v>
      </c>
      <c r="L83" s="17">
        <f t="shared" si="18"/>
        <v>0</v>
      </c>
      <c r="M83" s="17">
        <f t="shared" si="18"/>
        <v>0</v>
      </c>
      <c r="N83" s="17">
        <f t="shared" si="18"/>
        <v>0</v>
      </c>
      <c r="O83" s="17">
        <f t="shared" si="18"/>
        <v>0</v>
      </c>
      <c r="P83" s="17">
        <f t="shared" si="18"/>
        <v>0</v>
      </c>
    </row>
    <row r="84" spans="1:17" s="6" customFormat="1" ht="15" customHeight="1" x14ac:dyDescent="0.25">
      <c r="C84" s="26" t="b">
        <f>IF(C83&lt;C8+Q8,TRUE,FALSE)</f>
        <v>0</v>
      </c>
      <c r="D84" s="26" t="b">
        <f>IF(D83&lt;D8+Q8,TRUE,FALSE)</f>
        <v>0</v>
      </c>
      <c r="E84" s="26" t="b">
        <f>IF(E83&lt;E8+Q8,TRUE,FALSE)</f>
        <v>0</v>
      </c>
      <c r="F84" s="26" t="b">
        <f>IF(F83&lt;F8+Q8,TRUE,FALSE)</f>
        <v>0</v>
      </c>
      <c r="G84" s="26" t="b">
        <f>IF(G83&lt;G8+Q8,TRUE,FALSE)</f>
        <v>0</v>
      </c>
      <c r="H84" s="26" t="b">
        <f>IF(H83&lt;H8+Q8,TRUE,FALSE)</f>
        <v>0</v>
      </c>
      <c r="I84" s="26" t="b">
        <f>IF(I83&lt;I8+Q8,TRUE,FALSE)</f>
        <v>0</v>
      </c>
      <c r="J84" s="26" t="b">
        <f>IF(J83&lt;J8+Q8,TRUE,FALSE)</f>
        <v>0</v>
      </c>
      <c r="K84" s="26" t="b">
        <f>IF(K83&lt;K8+Q8,TRUE,FALSE)</f>
        <v>0</v>
      </c>
      <c r="L84" s="26" t="b">
        <f>IF(L83&lt;L8+Q8,TRUE,FALSE)</f>
        <v>0</v>
      </c>
      <c r="M84" s="26" t="b">
        <f>IF(M83&lt;M8+Q8,TRUE,FALSE)</f>
        <v>0</v>
      </c>
      <c r="N84" s="26" t="b">
        <f>IF(N83&lt;N8+Q8,TRUE,FALSE)</f>
        <v>0</v>
      </c>
      <c r="O84" s="26" t="b">
        <f>IF(O83&lt;O8+Q8,TRUE,FALSE)</f>
        <v>0</v>
      </c>
      <c r="P84" s="26" t="b">
        <f>IF(P83&lt;P8+Q8,TRUE,FALSE)</f>
        <v>0</v>
      </c>
      <c r="Q84" s="25"/>
    </row>
    <row r="85" spans="1:17" ht="15" customHeight="1" x14ac:dyDescent="0.25">
      <c r="A85" s="3"/>
      <c r="B85" s="3"/>
      <c r="C85" s="17"/>
      <c r="D85" s="17"/>
      <c r="E85" s="17"/>
      <c r="F85" s="17"/>
      <c r="G85" s="17"/>
      <c r="H85" s="5"/>
      <c r="I85" s="3"/>
      <c r="L85" s="17"/>
      <c r="M85" s="17"/>
      <c r="N85" s="17"/>
      <c r="O85" s="17"/>
      <c r="P85" s="17"/>
      <c r="Q85" s="17"/>
    </row>
    <row r="86" spans="1:17" ht="15" customHeight="1" x14ac:dyDescent="0.25">
      <c r="A86" s="1" t="s">
        <v>19</v>
      </c>
      <c r="B86" s="1"/>
      <c r="C86" s="17">
        <f>MAX(C9:Q9)</f>
        <v>42.576102783587757</v>
      </c>
      <c r="D86" s="17"/>
      <c r="E86" s="17"/>
      <c r="F86" s="17"/>
      <c r="G86" s="17"/>
      <c r="H86" s="5"/>
      <c r="I86" s="3"/>
      <c r="L86" s="17"/>
      <c r="M86" s="17"/>
      <c r="N86" s="17"/>
      <c r="O86" s="17"/>
      <c r="P86" s="17"/>
      <c r="Q86" s="17"/>
    </row>
    <row r="87" spans="1:17" ht="15" customHeight="1" x14ac:dyDescent="0.25">
      <c r="A87" s="1" t="s">
        <v>20</v>
      </c>
      <c r="B87" s="1"/>
      <c r="C87" s="17">
        <f>MIN(C10:Q10)</f>
        <v>0</v>
      </c>
      <c r="D87" s="17"/>
      <c r="E87" s="17"/>
      <c r="F87" s="17"/>
      <c r="G87" s="17"/>
      <c r="H87" s="5"/>
      <c r="I87" s="3"/>
      <c r="L87" s="19"/>
      <c r="M87" s="19"/>
      <c r="N87" s="19"/>
      <c r="O87" s="19"/>
      <c r="P87" s="19"/>
      <c r="Q87" s="19"/>
    </row>
    <row r="88" spans="1:17" ht="15" customHeight="1" x14ac:dyDescent="0.25">
      <c r="A88" s="1" t="s">
        <v>21</v>
      </c>
      <c r="B88" s="1"/>
      <c r="C88" s="17">
        <f>MAX(C11:Q11)</f>
        <v>70.208432369418873</v>
      </c>
      <c r="D88" s="17"/>
      <c r="E88" s="17"/>
      <c r="F88" s="17"/>
      <c r="G88" s="17"/>
      <c r="H88" s="5"/>
      <c r="I88" s="3"/>
      <c r="L88" s="17"/>
      <c r="M88" s="17"/>
      <c r="N88" s="17"/>
      <c r="O88" s="17"/>
      <c r="P88" s="17"/>
      <c r="Q88" s="17"/>
    </row>
    <row r="89" spans="1:17" ht="15" customHeight="1" x14ac:dyDescent="0.25">
      <c r="A89" s="1" t="s">
        <v>22</v>
      </c>
      <c r="B89" s="1"/>
      <c r="C89" s="17">
        <f>MIN(C12:Q12)</f>
        <v>0</v>
      </c>
      <c r="D89" s="17"/>
      <c r="E89" s="17"/>
      <c r="F89" s="17"/>
      <c r="G89" s="17"/>
      <c r="H89" s="5"/>
      <c r="I89" s="3"/>
    </row>
    <row r="90" spans="1:17" ht="15" customHeight="1" x14ac:dyDescent="0.25">
      <c r="A90" s="21"/>
      <c r="B90" s="21"/>
      <c r="C90" s="17"/>
    </row>
    <row r="91" spans="1:17" ht="15" customHeight="1" x14ac:dyDescent="0.25">
      <c r="A91" s="3" t="s">
        <v>12</v>
      </c>
      <c r="B91" s="3"/>
      <c r="C91" s="17">
        <v>15</v>
      </c>
    </row>
    <row r="92" spans="1:17" ht="15" customHeight="1" x14ac:dyDescent="0.25">
      <c r="C92" s="17"/>
    </row>
    <row r="93" spans="1:17" ht="15" customHeight="1" x14ac:dyDescent="0.25">
      <c r="A93" s="3" t="s">
        <v>37</v>
      </c>
      <c r="B93" s="3"/>
      <c r="C93" s="17">
        <f>C86+(C91/60)</f>
        <v>42.826102783587757</v>
      </c>
      <c r="D93" s="22">
        <f>ROUNDDOWN(C93,0)</f>
        <v>42</v>
      </c>
      <c r="E93" s="22">
        <f>ROUND((C93-D93)*60,0)</f>
        <v>50</v>
      </c>
      <c r="F93" s="23">
        <f>D93+(E93/60)</f>
        <v>42.833333333333336</v>
      </c>
    </row>
    <row r="94" spans="1:17" ht="15" customHeight="1" x14ac:dyDescent="0.25">
      <c r="A94" s="3" t="s">
        <v>38</v>
      </c>
      <c r="B94" s="3"/>
      <c r="C94" s="17">
        <f>C87-(C91/60)</f>
        <v>-0.25</v>
      </c>
      <c r="D94" s="22">
        <f>ROUNDDOWN(C94,0)</f>
        <v>0</v>
      </c>
      <c r="E94" s="22">
        <f>ROUND((C94-D94)*60,0)</f>
        <v>-15</v>
      </c>
      <c r="F94" s="23">
        <f>D94+(E94/60)</f>
        <v>-0.25</v>
      </c>
    </row>
    <row r="95" spans="1:17" ht="15" customHeight="1" x14ac:dyDescent="0.25">
      <c r="A95" s="3" t="s">
        <v>39</v>
      </c>
      <c r="B95" s="3"/>
      <c r="C95" s="17">
        <f>C88+((C91/(COS(((C86+C87)/2)*PI()/180)))/60)</f>
        <v>70.476739800948351</v>
      </c>
      <c r="D95" s="22">
        <f>ROUNDDOWN(C95,0)</f>
        <v>70</v>
      </c>
      <c r="E95" s="22">
        <f>ROUND((C95-D95)*60,0)</f>
        <v>29</v>
      </c>
      <c r="F95" s="23">
        <f>D95+(E95/60)</f>
        <v>70.483333333333334</v>
      </c>
    </row>
    <row r="96" spans="1:17" ht="15" customHeight="1" x14ac:dyDescent="0.25">
      <c r="A96" s="3" t="s">
        <v>40</v>
      </c>
      <c r="B96" s="3"/>
      <c r="C96" s="17">
        <f>C89-((C91/(COS(((C86+C87)/2)*PI()/180)))/60)</f>
        <v>-0.26830743152947595</v>
      </c>
      <c r="D96" s="22">
        <f>ROUNDDOWN(C96,0)</f>
        <v>0</v>
      </c>
      <c r="E96" s="22">
        <f>ROUND((C96-D96)*60,0)</f>
        <v>-16</v>
      </c>
      <c r="F96" s="23">
        <f>D96+(E96/60)</f>
        <v>-0.26666666666666666</v>
      </c>
    </row>
    <row r="97" spans="1:8" ht="15" customHeight="1" x14ac:dyDescent="0.25">
      <c r="D97" s="24" t="s">
        <v>1</v>
      </c>
      <c r="E97" s="24" t="s">
        <v>2</v>
      </c>
      <c r="F97" s="1" t="s">
        <v>18</v>
      </c>
    </row>
    <row r="99" spans="1:8" ht="15" customHeight="1" x14ac:dyDescent="0.25">
      <c r="A99" s="3" t="s">
        <v>15</v>
      </c>
      <c r="B99" s="3"/>
      <c r="C99" s="4">
        <f>(F93-F94)*60</f>
        <v>2585</v>
      </c>
    </row>
    <row r="100" spans="1:8" ht="15" customHeight="1" x14ac:dyDescent="0.25">
      <c r="A100" s="3" t="s">
        <v>16</v>
      </c>
      <c r="B100" s="3"/>
      <c r="C100" s="2">
        <f>((F95-F96)*60)*COS(((C93+C94)/2)*PI()/180)</f>
        <v>3955.3507480220965</v>
      </c>
    </row>
    <row r="102" spans="1:8" ht="15" customHeight="1" x14ac:dyDescent="0.25">
      <c r="A102" s="1" t="s">
        <v>17</v>
      </c>
      <c r="B102" s="1"/>
      <c r="C102" s="2">
        <f>C99*C100</f>
        <v>10224581.68363712</v>
      </c>
      <c r="D102" s="3" t="s">
        <v>13</v>
      </c>
    </row>
    <row r="103" spans="1:8" s="6" customFormat="1" ht="15" customHeight="1" x14ac:dyDescent="0.25">
      <c r="A103" s="9"/>
      <c r="B103" s="9"/>
      <c r="C103" s="10"/>
      <c r="D103" s="11"/>
    </row>
    <row r="105" spans="1:8" ht="15" customHeight="1" x14ac:dyDescent="0.25">
      <c r="A105" s="3" t="s">
        <v>35</v>
      </c>
      <c r="B105" s="3"/>
      <c r="E105" s="8">
        <v>40941</v>
      </c>
      <c r="G105" s="5" t="s">
        <v>36</v>
      </c>
      <c r="H105" s="7">
        <f>E105+15</f>
        <v>40956</v>
      </c>
    </row>
    <row r="106" spans="1:8" s="6" customFormat="1" ht="15" customHeight="1" x14ac:dyDescent="0.25"/>
  </sheetData>
  <phoneticPr fontId="0" type="noConversion"/>
  <pageMargins left="0.75" right="0.75" top="1" bottom="1" header="0.5" footer="0.5"/>
  <pageSetup orientation="portrait" r:id="rId1"/>
  <headerFooter alignWithMargins="0">
    <oddHeader>&amp;C&amp;Z&amp;F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zoomScale="85" zoomScaleNormal="85" workbookViewId="0">
      <pane xSplit="1" ySplit="11" topLeftCell="B79" activePane="bottomRight" state="frozen"/>
      <selection pane="topRight" activeCell="B1" sqref="B1"/>
      <selection pane="bottomLeft" activeCell="A13" sqref="A13"/>
      <selection pane="bottomRight" activeCell="B94" sqref="B94"/>
    </sheetView>
  </sheetViews>
  <sheetFormatPr defaultColWidth="9.140625" defaultRowHeight="15" x14ac:dyDescent="0.25"/>
  <cols>
    <col min="1" max="1" width="21" style="4" customWidth="1"/>
    <col min="2" max="10" width="10.85546875" style="4" customWidth="1"/>
    <col min="11" max="16" width="10.42578125" style="4" bestFit="1" customWidth="1"/>
    <col min="17" max="16384" width="9.140625" style="4"/>
  </cols>
  <sheetData>
    <row r="1" spans="1:16" ht="15" customHeight="1" x14ac:dyDescent="0.25">
      <c r="A1" s="27" t="s">
        <v>45</v>
      </c>
      <c r="B1" s="28" t="s">
        <v>44</v>
      </c>
      <c r="C1" s="13"/>
      <c r="D1" s="13"/>
      <c r="E1" s="13"/>
    </row>
    <row r="2" spans="1:16" ht="15" customHeight="1" x14ac:dyDescent="0.25">
      <c r="A2" s="29" t="s">
        <v>46</v>
      </c>
      <c r="B2" s="30" t="s">
        <v>48</v>
      </c>
      <c r="C2" s="12"/>
      <c r="D2" s="12"/>
      <c r="E2" s="12"/>
    </row>
    <row r="3" spans="1:16" ht="15" customHeight="1" x14ac:dyDescent="0.25">
      <c r="A3" s="31" t="s">
        <v>47</v>
      </c>
      <c r="B3" s="32" t="s">
        <v>49</v>
      </c>
      <c r="C3" s="14"/>
      <c r="D3" s="14"/>
      <c r="E3" s="14"/>
    </row>
    <row r="4" spans="1:16" x14ac:dyDescent="0.2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23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  <c r="O4" s="3" t="s">
        <v>33</v>
      </c>
      <c r="P4" s="3" t="s">
        <v>34</v>
      </c>
    </row>
    <row r="5" spans="1:16" x14ac:dyDescent="0.25">
      <c r="A5" s="3" t="s">
        <v>50</v>
      </c>
      <c r="B5" s="34">
        <v>42.532170000000001</v>
      </c>
      <c r="C5" s="34">
        <v>42.53425</v>
      </c>
      <c r="D5" s="34">
        <v>42.532170000000001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x14ac:dyDescent="0.25">
      <c r="A6" s="3" t="s">
        <v>51</v>
      </c>
      <c r="B6" s="16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x14ac:dyDescent="0.25">
      <c r="A7" s="3" t="s">
        <v>53</v>
      </c>
      <c r="B7" s="4">
        <v>68.196659999999994</v>
      </c>
      <c r="C7" s="15">
        <v>68.196169999999995</v>
      </c>
      <c r="D7" s="15">
        <v>68.196659999999994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x14ac:dyDescent="0.25">
      <c r="A8" s="3" t="s">
        <v>52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x14ac:dyDescent="0.25">
      <c r="A9" s="3" t="s">
        <v>25</v>
      </c>
      <c r="B9" s="16">
        <v>2</v>
      </c>
      <c r="C9" s="16">
        <v>2</v>
      </c>
      <c r="D9" s="16">
        <v>2</v>
      </c>
      <c r="E9" s="16"/>
      <c r="F9" s="16"/>
      <c r="G9" s="16"/>
      <c r="H9" s="16"/>
      <c r="I9" s="16"/>
      <c r="J9" s="16"/>
      <c r="K9" s="16"/>
      <c r="L9" s="15"/>
      <c r="M9" s="15"/>
      <c r="N9" s="15"/>
      <c r="O9" s="15"/>
      <c r="P9" s="15"/>
    </row>
    <row r="10" spans="1:16" x14ac:dyDescent="0.25">
      <c r="A10" s="3" t="s">
        <v>0</v>
      </c>
      <c r="B10" s="17">
        <f t="shared" ref="B10:P10" si="0">B5+(B6/60)</f>
        <v>42.532170000000001</v>
      </c>
      <c r="C10" s="17">
        <f t="shared" si="0"/>
        <v>42.53425</v>
      </c>
      <c r="D10" s="17">
        <f t="shared" si="0"/>
        <v>42.532170000000001</v>
      </c>
      <c r="E10" s="17">
        <f t="shared" si="0"/>
        <v>0</v>
      </c>
      <c r="F10" s="17">
        <f t="shared" si="0"/>
        <v>0</v>
      </c>
      <c r="G10" s="17">
        <f t="shared" si="0"/>
        <v>0</v>
      </c>
      <c r="H10" s="17">
        <f t="shared" si="0"/>
        <v>0</v>
      </c>
      <c r="I10" s="17">
        <f t="shared" si="0"/>
        <v>0</v>
      </c>
      <c r="J10" s="17">
        <f t="shared" si="0"/>
        <v>0</v>
      </c>
      <c r="K10" s="17">
        <f t="shared" si="0"/>
        <v>0</v>
      </c>
      <c r="L10" s="17">
        <f t="shared" si="0"/>
        <v>0</v>
      </c>
      <c r="M10" s="17">
        <f t="shared" si="0"/>
        <v>0</v>
      </c>
      <c r="N10" s="17">
        <f t="shared" si="0"/>
        <v>0</v>
      </c>
      <c r="O10" s="17">
        <f t="shared" si="0"/>
        <v>0</v>
      </c>
      <c r="P10" s="17">
        <f t="shared" si="0"/>
        <v>0</v>
      </c>
    </row>
    <row r="11" spans="1:16" x14ac:dyDescent="0.25">
      <c r="A11" s="3" t="s">
        <v>41</v>
      </c>
      <c r="B11" s="17">
        <f t="shared" ref="B11:P11" si="1">B7+(B8/60)</f>
        <v>68.196659999999994</v>
      </c>
      <c r="C11" s="17">
        <f t="shared" si="1"/>
        <v>68.196169999999995</v>
      </c>
      <c r="D11" s="17">
        <f t="shared" si="1"/>
        <v>68.196659999999994</v>
      </c>
      <c r="E11" s="17">
        <f t="shared" si="1"/>
        <v>0</v>
      </c>
      <c r="F11" s="17">
        <f t="shared" si="1"/>
        <v>0</v>
      </c>
      <c r="G11" s="17">
        <f t="shared" si="1"/>
        <v>0</v>
      </c>
      <c r="H11" s="17">
        <f t="shared" si="1"/>
        <v>0</v>
      </c>
      <c r="I11" s="17">
        <f t="shared" si="1"/>
        <v>0</v>
      </c>
      <c r="J11" s="17">
        <f t="shared" si="1"/>
        <v>0</v>
      </c>
      <c r="K11" s="17">
        <f t="shared" si="1"/>
        <v>0</v>
      </c>
      <c r="L11" s="17">
        <f t="shared" si="1"/>
        <v>0</v>
      </c>
      <c r="M11" s="17">
        <f t="shared" si="1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16" x14ac:dyDescent="0.25">
      <c r="A12" s="3" t="s">
        <v>14</v>
      </c>
      <c r="B12" s="17">
        <f t="shared" ref="B12:P12" si="2">SQRT(B9/(PI()*0.0416))</f>
        <v>3.9119509087771345</v>
      </c>
      <c r="C12" s="17">
        <f t="shared" si="2"/>
        <v>3.9119509087771345</v>
      </c>
      <c r="D12" s="17">
        <f t="shared" si="2"/>
        <v>3.9119509087771345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</row>
    <row r="13" spans="1:16" x14ac:dyDescent="0.25">
      <c r="A13" s="3" t="s">
        <v>10</v>
      </c>
      <c r="B13" s="17">
        <f t="shared" ref="B13:P13" si="3">B10+(B12/60)</f>
        <v>42.597369181812951</v>
      </c>
      <c r="C13" s="17">
        <f t="shared" si="3"/>
        <v>42.59944918181295</v>
      </c>
      <c r="D13" s="17">
        <f t="shared" si="3"/>
        <v>42.597369181812951</v>
      </c>
      <c r="E13" s="17">
        <f t="shared" si="3"/>
        <v>0</v>
      </c>
      <c r="F13" s="17">
        <f t="shared" si="3"/>
        <v>0</v>
      </c>
      <c r="G13" s="17">
        <f t="shared" si="3"/>
        <v>0</v>
      </c>
      <c r="H13" s="17">
        <f t="shared" si="3"/>
        <v>0</v>
      </c>
      <c r="I13" s="17">
        <f t="shared" si="3"/>
        <v>0</v>
      </c>
      <c r="J13" s="17">
        <f t="shared" si="3"/>
        <v>0</v>
      </c>
      <c r="K13" s="17">
        <f t="shared" si="3"/>
        <v>0</v>
      </c>
      <c r="L13" s="17">
        <f t="shared" si="3"/>
        <v>0</v>
      </c>
      <c r="M13" s="17">
        <f t="shared" si="3"/>
        <v>0</v>
      </c>
      <c r="N13" s="17">
        <f t="shared" si="3"/>
        <v>0</v>
      </c>
      <c r="O13" s="17">
        <f t="shared" si="3"/>
        <v>0</v>
      </c>
      <c r="P13" s="17">
        <f t="shared" si="3"/>
        <v>0</v>
      </c>
    </row>
    <row r="14" spans="1:16" x14ac:dyDescent="0.25">
      <c r="A14" s="3" t="s">
        <v>11</v>
      </c>
      <c r="B14" s="4">
        <f t="shared" ref="B14:P14" si="4">B10-(B12/60)</f>
        <v>42.46697081818705</v>
      </c>
      <c r="C14" s="4">
        <f t="shared" si="4"/>
        <v>42.46905081818705</v>
      </c>
      <c r="D14" s="4">
        <f t="shared" si="4"/>
        <v>42.46697081818705</v>
      </c>
      <c r="E14" s="4">
        <f t="shared" si="4"/>
        <v>0</v>
      </c>
      <c r="F14" s="4">
        <f t="shared" si="4"/>
        <v>0</v>
      </c>
      <c r="G14" s="4">
        <f t="shared" si="4"/>
        <v>0</v>
      </c>
      <c r="H14" s="4">
        <f t="shared" si="4"/>
        <v>0</v>
      </c>
      <c r="I14" s="4">
        <f t="shared" si="4"/>
        <v>0</v>
      </c>
      <c r="J14" s="4">
        <f t="shared" si="4"/>
        <v>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4"/>
        <v>0</v>
      </c>
      <c r="P14" s="4">
        <f t="shared" si="4"/>
        <v>0</v>
      </c>
    </row>
    <row r="15" spans="1:16" x14ac:dyDescent="0.25">
      <c r="A15" s="3" t="s">
        <v>8</v>
      </c>
      <c r="B15" s="17">
        <f t="shared" ref="B15:P15" si="5">B11+((B12/(COS(B10*PI()/180)))/60)</f>
        <v>68.285137904774345</v>
      </c>
      <c r="C15" s="17">
        <f t="shared" si="5"/>
        <v>68.28465085150593</v>
      </c>
      <c r="D15" s="17">
        <f t="shared" si="5"/>
        <v>68.285137904774345</v>
      </c>
      <c r="E15" s="17">
        <f t="shared" si="5"/>
        <v>0</v>
      </c>
      <c r="F15" s="17">
        <f t="shared" si="5"/>
        <v>0</v>
      </c>
      <c r="G15" s="17">
        <f t="shared" si="5"/>
        <v>0</v>
      </c>
      <c r="H15" s="17">
        <f t="shared" si="5"/>
        <v>0</v>
      </c>
      <c r="I15" s="17">
        <f t="shared" si="5"/>
        <v>0</v>
      </c>
      <c r="J15" s="17">
        <f t="shared" si="5"/>
        <v>0</v>
      </c>
      <c r="K15" s="17">
        <f t="shared" si="5"/>
        <v>0</v>
      </c>
      <c r="L15" s="17">
        <f t="shared" si="5"/>
        <v>0</v>
      </c>
      <c r="M15" s="17">
        <f t="shared" si="5"/>
        <v>0</v>
      </c>
      <c r="N15" s="17">
        <f t="shared" si="5"/>
        <v>0</v>
      </c>
      <c r="O15" s="17">
        <f t="shared" si="5"/>
        <v>0</v>
      </c>
      <c r="P15" s="17">
        <f t="shared" si="5"/>
        <v>0</v>
      </c>
    </row>
    <row r="16" spans="1:16" x14ac:dyDescent="0.25">
      <c r="A16" s="3" t="s">
        <v>9</v>
      </c>
      <c r="B16" s="17">
        <f t="shared" ref="B16:P16" si="6">B11-((B12/(COS(B10*PI()/180)))/60)</f>
        <v>68.108182095225644</v>
      </c>
      <c r="C16" s="17">
        <f t="shared" si="6"/>
        <v>68.10768914849406</v>
      </c>
      <c r="D16" s="17">
        <f t="shared" si="6"/>
        <v>68.108182095225644</v>
      </c>
      <c r="E16" s="17">
        <f t="shared" si="6"/>
        <v>0</v>
      </c>
      <c r="F16" s="17">
        <f t="shared" si="6"/>
        <v>0</v>
      </c>
      <c r="G16" s="17">
        <f t="shared" si="6"/>
        <v>0</v>
      </c>
      <c r="H16" s="17">
        <f t="shared" si="6"/>
        <v>0</v>
      </c>
      <c r="I16" s="17">
        <f t="shared" si="6"/>
        <v>0</v>
      </c>
      <c r="J16" s="17">
        <f t="shared" si="6"/>
        <v>0</v>
      </c>
      <c r="K16" s="17">
        <f t="shared" si="6"/>
        <v>0</v>
      </c>
      <c r="L16" s="17">
        <f t="shared" si="6"/>
        <v>0</v>
      </c>
      <c r="M16" s="17">
        <f t="shared" si="6"/>
        <v>0</v>
      </c>
      <c r="N16" s="17">
        <f t="shared" si="6"/>
        <v>0</v>
      </c>
      <c r="O16" s="17">
        <f t="shared" si="6"/>
        <v>0</v>
      </c>
      <c r="P16" s="17">
        <f t="shared" si="6"/>
        <v>0</v>
      </c>
    </row>
    <row r="17" spans="1:16" s="6" customFormat="1" x14ac:dyDescent="0.25">
      <c r="A17" s="11"/>
      <c r="B17" s="25"/>
      <c r="C17" s="25"/>
      <c r="D17" s="25"/>
      <c r="E17" s="25"/>
      <c r="F17" s="25"/>
      <c r="G17" s="33"/>
      <c r="H17" s="11"/>
    </row>
    <row r="18" spans="1:16" x14ac:dyDescent="0.25">
      <c r="A18" s="18" t="s">
        <v>24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23</v>
      </c>
      <c r="H18" s="3" t="s">
        <v>26</v>
      </c>
      <c r="I18" s="3" t="s">
        <v>27</v>
      </c>
      <c r="J18" s="3" t="s">
        <v>28</v>
      </c>
      <c r="K18" s="3" t="s">
        <v>29</v>
      </c>
      <c r="L18" s="3" t="s">
        <v>30</v>
      </c>
      <c r="M18" s="3" t="s">
        <v>31</v>
      </c>
      <c r="N18" s="3" t="s">
        <v>32</v>
      </c>
      <c r="O18" s="3" t="s">
        <v>33</v>
      </c>
      <c r="P18" s="3" t="s">
        <v>34</v>
      </c>
    </row>
    <row r="19" spans="1:16" x14ac:dyDescent="0.25">
      <c r="A19" s="3" t="s">
        <v>4</v>
      </c>
      <c r="B19" s="17">
        <f>ABS(B10-C10)*60</f>
        <v>0.12479999999996494</v>
      </c>
      <c r="C19" s="17"/>
      <c r="D19" s="17"/>
      <c r="E19" s="17"/>
      <c r="F19" s="17"/>
      <c r="G19" s="17"/>
      <c r="H19" s="3"/>
    </row>
    <row r="20" spans="1:16" x14ac:dyDescent="0.25">
      <c r="A20" s="3"/>
      <c r="B20" s="17">
        <f>ABS(B11-C11)*60</f>
        <v>2.9399999999952797E-2</v>
      </c>
      <c r="C20" s="17"/>
      <c r="D20" s="17"/>
      <c r="E20" s="17"/>
      <c r="F20" s="17"/>
      <c r="G20" s="17"/>
      <c r="H20" s="3"/>
    </row>
    <row r="21" spans="1:16" x14ac:dyDescent="0.25">
      <c r="A21" s="3"/>
      <c r="B21" s="19">
        <f>COS((B10+C10)/2*PI()/180)</f>
        <v>0.73688562478930208</v>
      </c>
      <c r="C21" s="17"/>
      <c r="D21" s="17"/>
      <c r="E21" s="17"/>
      <c r="F21" s="17"/>
      <c r="G21" s="17"/>
      <c r="H21" s="3"/>
    </row>
    <row r="22" spans="1:16" x14ac:dyDescent="0.25">
      <c r="A22" s="3"/>
      <c r="B22" s="17">
        <f>SQRT(B19*B19+B20*B21*(B20*B21))</f>
        <v>0.12666644325351778</v>
      </c>
      <c r="C22" s="17"/>
      <c r="D22" s="17"/>
      <c r="E22" s="17"/>
      <c r="F22" s="17"/>
      <c r="G22" s="17"/>
      <c r="H22" s="3"/>
    </row>
    <row r="23" spans="1:16" x14ac:dyDescent="0.25">
      <c r="A23" s="3"/>
      <c r="B23" s="20" t="b">
        <f>IF(B22&lt;B12+C12,TRUE,FALSE)</f>
        <v>1</v>
      </c>
      <c r="C23" s="17"/>
      <c r="D23" s="17"/>
      <c r="E23" s="17"/>
      <c r="F23" s="17"/>
      <c r="G23" s="17"/>
      <c r="H23" s="3"/>
    </row>
    <row r="24" spans="1:16" x14ac:dyDescent="0.25">
      <c r="A24" s="3" t="s">
        <v>5</v>
      </c>
      <c r="B24" s="17">
        <f>ABS(B10-D10)*60</f>
        <v>0</v>
      </c>
      <c r="C24" s="17">
        <f>ABS(C10-D10)*60</f>
        <v>0.12479999999996494</v>
      </c>
      <c r="D24" s="17"/>
      <c r="E24" s="17"/>
      <c r="F24" s="17"/>
      <c r="G24" s="17"/>
      <c r="H24" s="3"/>
    </row>
    <row r="25" spans="1:16" x14ac:dyDescent="0.25">
      <c r="A25" s="3"/>
      <c r="B25" s="17">
        <f>ABS(B11-D11)*60</f>
        <v>0</v>
      </c>
      <c r="C25" s="17">
        <f>ABS(C11-D11)*60</f>
        <v>2.9399999999952797E-2</v>
      </c>
      <c r="D25" s="17"/>
      <c r="E25" s="17"/>
      <c r="F25" s="17"/>
      <c r="G25" s="17"/>
      <c r="H25" s="3"/>
    </row>
    <row r="26" spans="1:16" x14ac:dyDescent="0.25">
      <c r="A26" s="3"/>
      <c r="B26" s="19">
        <f>COS((B10+D10)/2*PI()/180)</f>
        <v>0.73689789534719996</v>
      </c>
      <c r="C26" s="19">
        <f>COS((C10+D10)/2*PI()/180)</f>
        <v>0.73688562478930208</v>
      </c>
      <c r="D26" s="17"/>
      <c r="E26" s="17"/>
      <c r="F26" s="17"/>
      <c r="G26" s="17"/>
      <c r="H26" s="3"/>
    </row>
    <row r="27" spans="1:16" x14ac:dyDescent="0.25">
      <c r="A27" s="3"/>
      <c r="B27" s="17">
        <f>SQRT(B24*B24+B25*B26*(B25*B26))</f>
        <v>0</v>
      </c>
      <c r="C27" s="17">
        <f>SQRT(C24*C24+C25*C26*(C25*C26))</f>
        <v>0.12666644325351778</v>
      </c>
      <c r="D27" s="17"/>
      <c r="E27" s="17"/>
      <c r="F27" s="17"/>
      <c r="G27" s="17"/>
      <c r="H27" s="3"/>
    </row>
    <row r="28" spans="1:16" x14ac:dyDescent="0.25">
      <c r="A28" s="3"/>
      <c r="B28" s="20" t="b">
        <f>IF(B27&lt;B12+D12,TRUE,FALSE)</f>
        <v>1</v>
      </c>
      <c r="C28" s="20" t="b">
        <f>IF(C27&lt;C12+D12,TRUE,FALSE)</f>
        <v>1</v>
      </c>
      <c r="D28" s="17"/>
      <c r="E28" s="17"/>
      <c r="F28" s="17"/>
      <c r="G28" s="17"/>
      <c r="H28" s="3"/>
    </row>
    <row r="29" spans="1:16" x14ac:dyDescent="0.25">
      <c r="A29" s="3" t="s">
        <v>6</v>
      </c>
      <c r="B29" s="17">
        <f>ABS(B10-E10)*60</f>
        <v>2551.9302000000002</v>
      </c>
      <c r="C29" s="17">
        <f>ABS(C10-E10)*60</f>
        <v>2552.0549999999998</v>
      </c>
      <c r="D29" s="17">
        <f>ABS(D10-E10)*60</f>
        <v>2551.9302000000002</v>
      </c>
      <c r="E29" s="17"/>
      <c r="F29" s="17"/>
      <c r="G29" s="17"/>
      <c r="H29" s="3"/>
    </row>
    <row r="30" spans="1:16" x14ac:dyDescent="0.25">
      <c r="A30" s="3"/>
      <c r="B30" s="17">
        <f>ABS(B11-E11)*60</f>
        <v>4091.7995999999998</v>
      </c>
      <c r="C30" s="17">
        <f>ABS(C11-E11)*60</f>
        <v>4091.7701999999999</v>
      </c>
      <c r="D30" s="17">
        <f>ABS(D11-E11)*60</f>
        <v>4091.7995999999998</v>
      </c>
      <c r="E30" s="17"/>
      <c r="F30" s="17"/>
      <c r="G30" s="17"/>
      <c r="H30" s="3"/>
    </row>
    <row r="31" spans="1:16" x14ac:dyDescent="0.25">
      <c r="A31" s="3"/>
      <c r="B31" s="19">
        <f>COS((B10+E10)/2*PI()/180)</f>
        <v>0.93190608307575717</v>
      </c>
      <c r="C31" s="19">
        <f>COS((C10+E10)/2*PI()/180)</f>
        <v>0.93189949940662042</v>
      </c>
      <c r="D31" s="19">
        <f>COS((D10+E10)/2*PI()/180)</f>
        <v>0.93190608307575717</v>
      </c>
      <c r="E31" s="17"/>
      <c r="F31" s="17"/>
      <c r="G31" s="17"/>
      <c r="H31" s="3"/>
    </row>
    <row r="32" spans="1:16" x14ac:dyDescent="0.25">
      <c r="A32" s="3"/>
      <c r="B32" s="17">
        <f>SQRT(B29*B29+B30*B31*(B30*B31))</f>
        <v>4588.3151156514459</v>
      </c>
      <c r="C32" s="17">
        <f>SQRT(C29*C29+C30*C31*(C30*C31))</f>
        <v>4588.339371583972</v>
      </c>
      <c r="D32" s="17">
        <f>SQRT(D29*D29+D30*D31*(D30*D31))</f>
        <v>4588.3151156514459</v>
      </c>
      <c r="E32" s="17"/>
      <c r="F32" s="17"/>
      <c r="G32" s="17"/>
      <c r="H32" s="3"/>
    </row>
    <row r="33" spans="1:8" x14ac:dyDescent="0.25">
      <c r="A33" s="3"/>
      <c r="B33" s="20" t="b">
        <f>IF(B32&lt;B12+E12,TRUE,FALSE)</f>
        <v>0</v>
      </c>
      <c r="C33" s="20" t="b">
        <f>IF(C32&lt;C12+E12,TRUE,FALSE)</f>
        <v>0</v>
      </c>
      <c r="D33" s="20" t="b">
        <f>IF(D32&lt;D12+E12,TRUE,FALSE)</f>
        <v>0</v>
      </c>
      <c r="E33" s="17"/>
      <c r="F33" s="17"/>
      <c r="G33" s="17"/>
      <c r="H33" s="3"/>
    </row>
    <row r="34" spans="1:8" x14ac:dyDescent="0.25">
      <c r="A34" s="3" t="s">
        <v>7</v>
      </c>
      <c r="B34" s="17">
        <f>ABS(B10-F10)*60</f>
        <v>2551.9302000000002</v>
      </c>
      <c r="C34" s="17">
        <f>ABS(C10-F10)*60</f>
        <v>2552.0549999999998</v>
      </c>
      <c r="D34" s="17">
        <f>ABS(D10-F10)*60</f>
        <v>2551.9302000000002</v>
      </c>
      <c r="E34" s="17">
        <f>ABS(E10-F10)*60</f>
        <v>0</v>
      </c>
      <c r="F34" s="17"/>
      <c r="G34" s="17"/>
      <c r="H34" s="3"/>
    </row>
    <row r="35" spans="1:8" x14ac:dyDescent="0.25">
      <c r="A35" s="3"/>
      <c r="B35" s="17">
        <f>ABS(B11-F11)*60</f>
        <v>4091.7995999999998</v>
      </c>
      <c r="C35" s="17">
        <f>ABS(C11-F11)*60</f>
        <v>4091.7701999999999</v>
      </c>
      <c r="D35" s="17">
        <f>ABS(D11-F11)*60</f>
        <v>4091.7995999999998</v>
      </c>
      <c r="E35" s="17">
        <f>ABS(E11-F11)*60</f>
        <v>0</v>
      </c>
      <c r="F35" s="17"/>
      <c r="G35" s="17"/>
      <c r="H35" s="3"/>
    </row>
    <row r="36" spans="1:8" x14ac:dyDescent="0.25">
      <c r="A36" s="3"/>
      <c r="B36" s="19">
        <f>COS((B10+F10)/2*PI()/180)</f>
        <v>0.93190608307575717</v>
      </c>
      <c r="C36" s="19">
        <f>COS((C10+F10)/2*PI()/180)</f>
        <v>0.93189949940662042</v>
      </c>
      <c r="D36" s="19">
        <f>COS((D10+F10)/2*PI()/180)</f>
        <v>0.93190608307575717</v>
      </c>
      <c r="E36" s="19">
        <f>COS((E10+F10)/2*PI()/180)</f>
        <v>1</v>
      </c>
      <c r="F36" s="17"/>
      <c r="G36" s="17"/>
      <c r="H36" s="3"/>
    </row>
    <row r="37" spans="1:8" x14ac:dyDescent="0.25">
      <c r="A37" s="3"/>
      <c r="B37" s="17">
        <f>SQRT(B34*B34+B35*B36*(B35*B36))</f>
        <v>4588.3151156514459</v>
      </c>
      <c r="C37" s="17">
        <f>SQRT(C34*C34+C35*C36*(C35*C36))</f>
        <v>4588.339371583972</v>
      </c>
      <c r="D37" s="17">
        <f>SQRT(D34*D34+D35*D36*(D35*D36))</f>
        <v>4588.3151156514459</v>
      </c>
      <c r="E37" s="17">
        <f>SQRT(E34*E34+E35*E36*(E35*E36))</f>
        <v>0</v>
      </c>
      <c r="F37" s="17"/>
      <c r="G37" s="17"/>
      <c r="H37" s="3"/>
    </row>
    <row r="38" spans="1:8" x14ac:dyDescent="0.25">
      <c r="A38" s="3"/>
      <c r="B38" s="20" t="b">
        <f>IF(B37&lt;B12+F12,TRUE,FALSE)</f>
        <v>0</v>
      </c>
      <c r="C38" s="20" t="b">
        <f>IF(C37&lt;C12+F12,TRUE,FALSE)</f>
        <v>0</v>
      </c>
      <c r="D38" s="20" t="b">
        <f>IF(D37&lt;D12+F12,TRUE,FALSE)</f>
        <v>0</v>
      </c>
      <c r="E38" s="20" t="b">
        <f>IF(E37&lt;E12+F12,TRUE,FALSE)</f>
        <v>0</v>
      </c>
      <c r="F38" s="17"/>
      <c r="G38" s="17"/>
      <c r="H38" s="3"/>
    </row>
    <row r="39" spans="1:8" x14ac:dyDescent="0.25">
      <c r="A39" s="3" t="s">
        <v>23</v>
      </c>
      <c r="B39" s="17">
        <f>ABS(B10-G10)*60</f>
        <v>2551.9302000000002</v>
      </c>
      <c r="C39" s="17">
        <f>ABS(C10-G10)*60</f>
        <v>2552.0549999999998</v>
      </c>
      <c r="D39" s="17">
        <f>ABS(D10-G10)*60</f>
        <v>2551.9302000000002</v>
      </c>
      <c r="E39" s="17">
        <f>ABS(E10-G10)*60</f>
        <v>0</v>
      </c>
      <c r="F39" s="17">
        <f>ABS(F10-G10)*60</f>
        <v>0</v>
      </c>
      <c r="G39" s="17"/>
      <c r="H39" s="3"/>
    </row>
    <row r="40" spans="1:8" x14ac:dyDescent="0.25">
      <c r="A40" s="3"/>
      <c r="B40" s="17">
        <f>ABS(B11-G11)*60</f>
        <v>4091.7995999999998</v>
      </c>
      <c r="C40" s="17">
        <f>ABS(C11-G11)*60</f>
        <v>4091.7701999999999</v>
      </c>
      <c r="D40" s="17">
        <f>ABS(D11-G11)*60</f>
        <v>4091.7995999999998</v>
      </c>
      <c r="E40" s="17">
        <f>ABS(E11-G11)*60</f>
        <v>0</v>
      </c>
      <c r="F40" s="17">
        <f>ABS(F11-G11)*60</f>
        <v>0</v>
      </c>
      <c r="G40" s="5"/>
      <c r="H40" s="3"/>
    </row>
    <row r="41" spans="1:8" x14ac:dyDescent="0.25">
      <c r="A41" s="3"/>
      <c r="B41" s="19">
        <f>COS((B10+G10)/2*PI()/180)</f>
        <v>0.93190608307575717</v>
      </c>
      <c r="C41" s="19">
        <f>COS((C10+G10)/2*PI()/180)</f>
        <v>0.93189949940662042</v>
      </c>
      <c r="D41" s="19">
        <f>COS((D10+G10)/2*PI()/180)</f>
        <v>0.93190608307575717</v>
      </c>
      <c r="E41" s="19">
        <f>COS((E10+G10)/2*PI()/180)</f>
        <v>1</v>
      </c>
      <c r="F41" s="19">
        <f>COS((F10+G10)/2*PI()/180)</f>
        <v>1</v>
      </c>
      <c r="G41" s="5"/>
      <c r="H41" s="3"/>
    </row>
    <row r="42" spans="1:8" x14ac:dyDescent="0.25">
      <c r="A42" s="3"/>
      <c r="B42" s="17">
        <f>SQRT(B39*B39+B40*B41*(B40*B41))</f>
        <v>4588.3151156514459</v>
      </c>
      <c r="C42" s="17">
        <f>SQRT(C39*C39+C40*C41*(C40*C41))</f>
        <v>4588.339371583972</v>
      </c>
      <c r="D42" s="17">
        <f>SQRT(D39*D39+D40*D41*(D40*D41))</f>
        <v>4588.3151156514459</v>
      </c>
      <c r="E42" s="17">
        <f>SQRT(E39*E39+E40*E41*(E40*E41))</f>
        <v>0</v>
      </c>
      <c r="F42" s="17">
        <f>SQRT(F39*F39+F40*F41*(F40*F41))</f>
        <v>0</v>
      </c>
      <c r="G42" s="5"/>
      <c r="H42" s="3"/>
    </row>
    <row r="43" spans="1:8" x14ac:dyDescent="0.25">
      <c r="A43" s="3"/>
      <c r="B43" s="20" t="b">
        <f>IF(B42&lt;B12+G12,TRUE,FALSE)</f>
        <v>0</v>
      </c>
      <c r="C43" s="20" t="b">
        <f>IF(C42&lt;C12+G12,TRUE,FALSE)</f>
        <v>0</v>
      </c>
      <c r="D43" s="20" t="b">
        <f>IF(D42&lt;D12+G12,TRUE,FALSE)</f>
        <v>0</v>
      </c>
      <c r="E43" s="20" t="b">
        <f>IF(E42&lt;E12+G12,TRUE,FALSE)</f>
        <v>0</v>
      </c>
      <c r="F43" s="20" t="b">
        <f>IF(F42&lt;F12+G12,TRUE,FALSE)</f>
        <v>0</v>
      </c>
      <c r="G43" s="17"/>
      <c r="H43" s="3"/>
    </row>
    <row r="44" spans="1:8" x14ac:dyDescent="0.25">
      <c r="A44" s="3" t="s">
        <v>26</v>
      </c>
      <c r="B44" s="17">
        <f>ABS(B10-H10)*60</f>
        <v>2551.9302000000002</v>
      </c>
      <c r="C44" s="17">
        <f>ABS(C10-H10)*60</f>
        <v>2552.0549999999998</v>
      </c>
      <c r="D44" s="17">
        <f>ABS(D10-H10)*60</f>
        <v>2551.9302000000002</v>
      </c>
      <c r="E44" s="17">
        <f>ABS(E10-H10)*60</f>
        <v>0</v>
      </c>
      <c r="F44" s="17">
        <f>ABS(F10-H10)*60</f>
        <v>0</v>
      </c>
      <c r="G44" s="17">
        <f>ABS(G10-H10)*60</f>
        <v>0</v>
      </c>
      <c r="H44" s="3"/>
    </row>
    <row r="45" spans="1:8" x14ac:dyDescent="0.25">
      <c r="A45" s="3"/>
      <c r="B45" s="17">
        <f>ABS(B11-H11)*60</f>
        <v>4091.7995999999998</v>
      </c>
      <c r="C45" s="17">
        <f>ABS(C11-H11)*60</f>
        <v>4091.7701999999999</v>
      </c>
      <c r="D45" s="17">
        <f>ABS(D11-H11)*60</f>
        <v>4091.7995999999998</v>
      </c>
      <c r="E45" s="17">
        <f>ABS(E11-H11)*60</f>
        <v>0</v>
      </c>
      <c r="F45" s="17">
        <f>ABS(F11-H11)*60</f>
        <v>0</v>
      </c>
      <c r="G45" s="17">
        <f>ABS(G11-H11)*60</f>
        <v>0</v>
      </c>
      <c r="H45" s="3"/>
    </row>
    <row r="46" spans="1:8" x14ac:dyDescent="0.25">
      <c r="A46" s="3"/>
      <c r="B46" s="19">
        <f>COS((B10+H10)/2*PI()/180)</f>
        <v>0.93190608307575717</v>
      </c>
      <c r="C46" s="19">
        <f>COS((C10+H10)/2*PI()/180)</f>
        <v>0.93189949940662042</v>
      </c>
      <c r="D46" s="19">
        <f>COS((D10+H10)/2*PI()/180)</f>
        <v>0.93190608307575717</v>
      </c>
      <c r="E46" s="19">
        <f>COS((E10+H10)/2*PI()/180)</f>
        <v>1</v>
      </c>
      <c r="F46" s="19">
        <f>COS((F10+H10)/2*PI()/180)</f>
        <v>1</v>
      </c>
      <c r="G46" s="19">
        <f>COS((G10+H10)/2*PI()/180)</f>
        <v>1</v>
      </c>
      <c r="H46" s="3"/>
    </row>
    <row r="47" spans="1:8" x14ac:dyDescent="0.25">
      <c r="A47" s="3"/>
      <c r="B47" s="17">
        <f t="shared" ref="B47:G47" si="7">SQRT(B44*B44+B45*B46*(B45*B46))</f>
        <v>4588.3151156514459</v>
      </c>
      <c r="C47" s="17">
        <f t="shared" si="7"/>
        <v>4588.339371583972</v>
      </c>
      <c r="D47" s="17">
        <f t="shared" si="7"/>
        <v>4588.3151156514459</v>
      </c>
      <c r="E47" s="17">
        <f t="shared" si="7"/>
        <v>0</v>
      </c>
      <c r="F47" s="17">
        <f t="shared" si="7"/>
        <v>0</v>
      </c>
      <c r="G47" s="17">
        <f t="shared" si="7"/>
        <v>0</v>
      </c>
      <c r="H47" s="3"/>
    </row>
    <row r="48" spans="1:8" x14ac:dyDescent="0.25">
      <c r="A48" s="3"/>
      <c r="B48" s="20" t="b">
        <f>IF(B47&lt;B12+H12,TRUE,FALSE)</f>
        <v>0</v>
      </c>
      <c r="C48" s="20" t="b">
        <f>IF(C47&lt;C12+H12,TRUE,FALSE)</f>
        <v>0</v>
      </c>
      <c r="D48" s="20" t="b">
        <f>IF(D47&lt;D12+H12,TRUE,FALSE)</f>
        <v>0</v>
      </c>
      <c r="E48" s="20" t="b">
        <f>IF(E47&lt;E12+H12,TRUE,FALSE)</f>
        <v>0</v>
      </c>
      <c r="F48" s="20" t="b">
        <f>IF(F47&lt;F12+H12,TRUE,FALSE)</f>
        <v>0</v>
      </c>
      <c r="G48" s="20" t="b">
        <f>IF(G47&lt;G12+H12,TRUE,FALSE)</f>
        <v>0</v>
      </c>
      <c r="H48" s="3"/>
    </row>
    <row r="49" spans="1:11" x14ac:dyDescent="0.25">
      <c r="A49" s="3" t="s">
        <v>27</v>
      </c>
      <c r="B49" s="17">
        <f>ABS(B10-I10)*60</f>
        <v>2551.9302000000002</v>
      </c>
      <c r="C49" s="17">
        <f>ABS(C10-I10)*60</f>
        <v>2552.0549999999998</v>
      </c>
      <c r="D49" s="17">
        <f>ABS(D10-I10)*60</f>
        <v>2551.9302000000002</v>
      </c>
      <c r="E49" s="17">
        <f>ABS(E10-I10)*60</f>
        <v>0</v>
      </c>
      <c r="F49" s="17">
        <f>ABS(F10-I10)*60</f>
        <v>0</v>
      </c>
      <c r="G49" s="17">
        <f>ABS(G10-I10)*60</f>
        <v>0</v>
      </c>
      <c r="H49" s="17">
        <f>ABS(H10-I10)*60</f>
        <v>0</v>
      </c>
    </row>
    <row r="50" spans="1:11" x14ac:dyDescent="0.25">
      <c r="A50" s="3"/>
      <c r="B50" s="17">
        <f>ABS(B11-I11)*60</f>
        <v>4091.7995999999998</v>
      </c>
      <c r="C50" s="17">
        <f>ABS(C11-I11)*60</f>
        <v>4091.7701999999999</v>
      </c>
      <c r="D50" s="17">
        <f>ABS(D11-I11)*60</f>
        <v>4091.7995999999998</v>
      </c>
      <c r="E50" s="17">
        <f>ABS(E11-I11)*60</f>
        <v>0</v>
      </c>
      <c r="F50" s="17">
        <f>ABS(F11-I11)*60</f>
        <v>0</v>
      </c>
      <c r="G50" s="17">
        <f>ABS(G11-I11)*60</f>
        <v>0</v>
      </c>
      <c r="H50" s="17">
        <f>ABS(H11-I11)*60</f>
        <v>0</v>
      </c>
    </row>
    <row r="51" spans="1:11" x14ac:dyDescent="0.25">
      <c r="A51" s="3"/>
      <c r="B51" s="19">
        <f>COS((B10+I10)/2*PI()/180)</f>
        <v>0.93190608307575717</v>
      </c>
      <c r="C51" s="19">
        <f>COS((C10+I10)/2*PI()/180)</f>
        <v>0.93189949940662042</v>
      </c>
      <c r="D51" s="19">
        <f>COS((D10+I10)/2*PI()/180)</f>
        <v>0.93190608307575717</v>
      </c>
      <c r="E51" s="19">
        <f>COS((E10+I10)/2*PI()/180)</f>
        <v>1</v>
      </c>
      <c r="F51" s="19">
        <f>COS((F10+I10)/2*PI()/180)</f>
        <v>1</v>
      </c>
      <c r="G51" s="19">
        <f>COS((G10+I10)/2*PI()/180)</f>
        <v>1</v>
      </c>
      <c r="H51" s="19">
        <f>COS((H10+I10)/2*PI()/180)</f>
        <v>1</v>
      </c>
    </row>
    <row r="52" spans="1:11" x14ac:dyDescent="0.25">
      <c r="A52" s="3"/>
      <c r="B52" s="17">
        <f t="shared" ref="B52:H52" si="8">SQRT(B49*B49+B50*B51*(B50*B51))</f>
        <v>4588.3151156514459</v>
      </c>
      <c r="C52" s="17">
        <f t="shared" si="8"/>
        <v>4588.339371583972</v>
      </c>
      <c r="D52" s="17">
        <f t="shared" si="8"/>
        <v>4588.3151156514459</v>
      </c>
      <c r="E52" s="17">
        <f t="shared" si="8"/>
        <v>0</v>
      </c>
      <c r="F52" s="17">
        <f t="shared" si="8"/>
        <v>0</v>
      </c>
      <c r="G52" s="17">
        <f t="shared" si="8"/>
        <v>0</v>
      </c>
      <c r="H52" s="17">
        <f t="shared" si="8"/>
        <v>0</v>
      </c>
    </row>
    <row r="53" spans="1:11" x14ac:dyDescent="0.25">
      <c r="A53" s="3"/>
      <c r="B53" s="20" t="b">
        <f>IF(B52&lt;B12+I12,TRUE,FALSE)</f>
        <v>0</v>
      </c>
      <c r="C53" s="20" t="b">
        <f>IF(C52&lt;C12+I12,TRUE,FALSE)</f>
        <v>0</v>
      </c>
      <c r="D53" s="20" t="b">
        <f>IF(D52&lt;D12+I12,TRUE,FALSE)</f>
        <v>0</v>
      </c>
      <c r="E53" s="20" t="b">
        <f>IF(E52&lt;E12+I12,TRUE,FALSE)</f>
        <v>0</v>
      </c>
      <c r="F53" s="20" t="b">
        <f>IF(F52&lt;F12+I12,TRUE,FALSE)</f>
        <v>0</v>
      </c>
      <c r="G53" s="20" t="b">
        <f>IF(G52&lt;G12+I12,TRUE,FALSE)</f>
        <v>0</v>
      </c>
      <c r="H53" s="20" t="b">
        <f>IF(H52&lt;H12+I12,TRUE,FALSE)</f>
        <v>0</v>
      </c>
    </row>
    <row r="54" spans="1:11" x14ac:dyDescent="0.25">
      <c r="A54" s="3" t="s">
        <v>28</v>
      </c>
      <c r="B54" s="17">
        <f>ABS(B10-J10)*60</f>
        <v>2551.9302000000002</v>
      </c>
      <c r="C54" s="17">
        <f>ABS(C10-J10)*60</f>
        <v>2552.0549999999998</v>
      </c>
      <c r="D54" s="17">
        <f>ABS(D10-J10)*60</f>
        <v>2551.9302000000002</v>
      </c>
      <c r="E54" s="17">
        <f>ABS(E10-J10)*60</f>
        <v>0</v>
      </c>
      <c r="F54" s="17">
        <f>ABS(F10-J10)*60</f>
        <v>0</v>
      </c>
      <c r="G54" s="17">
        <f>ABS(G10-J10)*60</f>
        <v>0</v>
      </c>
      <c r="H54" s="17">
        <f>ABS(H10-J10)*60</f>
        <v>0</v>
      </c>
      <c r="I54" s="17">
        <f>ABS(I10-J10)*60</f>
        <v>0</v>
      </c>
    </row>
    <row r="55" spans="1:11" x14ac:dyDescent="0.25">
      <c r="A55" s="3"/>
      <c r="B55" s="17">
        <f>ABS(B11-J11)*60</f>
        <v>4091.7995999999998</v>
      </c>
      <c r="C55" s="17">
        <f>ABS(C11-J11)*60</f>
        <v>4091.7701999999999</v>
      </c>
      <c r="D55" s="17">
        <f>ABS(D11-J11)*60</f>
        <v>4091.7995999999998</v>
      </c>
      <c r="E55" s="17">
        <f>ABS(E11-J11)*60</f>
        <v>0</v>
      </c>
      <c r="F55" s="17">
        <f>ABS(F11-J11)*60</f>
        <v>0</v>
      </c>
      <c r="G55" s="17">
        <f>ABS(G11-J11)*60</f>
        <v>0</v>
      </c>
      <c r="H55" s="17">
        <f>ABS(H11-J11)*60</f>
        <v>0</v>
      </c>
      <c r="I55" s="17">
        <f>ABS(I11-J11)*60</f>
        <v>0</v>
      </c>
    </row>
    <row r="56" spans="1:11" x14ac:dyDescent="0.25">
      <c r="A56" s="3"/>
      <c r="B56" s="19">
        <f>COS((B10+J10)/2*PI()/180)</f>
        <v>0.93190608307575717</v>
      </c>
      <c r="C56" s="19">
        <f>COS((C10+J10)/2*PI()/180)</f>
        <v>0.93189949940662042</v>
      </c>
      <c r="D56" s="19">
        <f>COS((D10+J10)/2*PI()/180)</f>
        <v>0.93190608307575717</v>
      </c>
      <c r="E56" s="19">
        <f>COS((E10+J10)/2*PI()/180)</f>
        <v>1</v>
      </c>
      <c r="F56" s="19">
        <f>COS((F10+J10)/2*PI()/180)</f>
        <v>1</v>
      </c>
      <c r="G56" s="19">
        <f>COS((G10+J10)/2*PI()/180)</f>
        <v>1</v>
      </c>
      <c r="H56" s="19">
        <f>COS((H10+J10)/2*PI()/180)</f>
        <v>1</v>
      </c>
      <c r="I56" s="19">
        <f>COS((I10+J10)/2*PI()/180)</f>
        <v>1</v>
      </c>
    </row>
    <row r="57" spans="1:11" x14ac:dyDescent="0.25">
      <c r="A57" s="3"/>
      <c r="B57" s="17">
        <f t="shared" ref="B57:I57" si="9">SQRT(B54*B54+B55*B56*(B55*B56))</f>
        <v>4588.3151156514459</v>
      </c>
      <c r="C57" s="17">
        <f t="shared" si="9"/>
        <v>4588.339371583972</v>
      </c>
      <c r="D57" s="17">
        <f t="shared" si="9"/>
        <v>4588.3151156514459</v>
      </c>
      <c r="E57" s="17">
        <f t="shared" si="9"/>
        <v>0</v>
      </c>
      <c r="F57" s="17">
        <f t="shared" si="9"/>
        <v>0</v>
      </c>
      <c r="G57" s="17">
        <f t="shared" si="9"/>
        <v>0</v>
      </c>
      <c r="H57" s="17">
        <f t="shared" si="9"/>
        <v>0</v>
      </c>
      <c r="I57" s="17">
        <f t="shared" si="9"/>
        <v>0</v>
      </c>
    </row>
    <row r="58" spans="1:11" x14ac:dyDescent="0.25">
      <c r="A58" s="3"/>
      <c r="B58" s="20" t="b">
        <f>IF(B57&lt;B12+J12,TRUE,FALSE)</f>
        <v>0</v>
      </c>
      <c r="C58" s="20" t="b">
        <f>IF(C57&lt;C12+J12,TRUE,FALSE)</f>
        <v>0</v>
      </c>
      <c r="D58" s="20" t="b">
        <f>IF(D57&lt;D12+J12,TRUE,FALSE)</f>
        <v>0</v>
      </c>
      <c r="E58" s="20" t="b">
        <f>IF(E57&lt;E12+J12,TRUE,FALSE)</f>
        <v>0</v>
      </c>
      <c r="F58" s="20" t="b">
        <f>IF(F57&lt;F12+J12,TRUE,FALSE)</f>
        <v>0</v>
      </c>
      <c r="G58" s="20" t="b">
        <f>IF(G57&lt;G12+J12,TRUE,FALSE)</f>
        <v>0</v>
      </c>
      <c r="H58" s="20" t="b">
        <f>IF(H57&lt;H12+J12,TRUE,FALSE)</f>
        <v>0</v>
      </c>
      <c r="I58" s="20" t="b">
        <f>IF(I57&lt;I12+J12,TRUE,FALSE)</f>
        <v>0</v>
      </c>
    </row>
    <row r="59" spans="1:11" x14ac:dyDescent="0.25">
      <c r="A59" s="3" t="s">
        <v>29</v>
      </c>
      <c r="B59" s="17">
        <f>ABS(B10-K10)*60</f>
        <v>2551.9302000000002</v>
      </c>
      <c r="C59" s="17">
        <f>ABS(C10-K10)*60</f>
        <v>2552.0549999999998</v>
      </c>
      <c r="D59" s="17">
        <f>ABS(D10-K10)*60</f>
        <v>2551.9302000000002</v>
      </c>
      <c r="E59" s="17">
        <f>ABS(E10-K10)*60</f>
        <v>0</v>
      </c>
      <c r="F59" s="17">
        <f>ABS(F10-K10)*60</f>
        <v>0</v>
      </c>
      <c r="G59" s="17">
        <f>ABS(G10-K10)*60</f>
        <v>0</v>
      </c>
      <c r="H59" s="17">
        <f>ABS(H10-K10)*60</f>
        <v>0</v>
      </c>
      <c r="I59" s="17">
        <f>ABS(I10-K10)*60</f>
        <v>0</v>
      </c>
      <c r="J59" s="17">
        <f>ABS(J10-K10)*60</f>
        <v>0</v>
      </c>
    </row>
    <row r="60" spans="1:11" x14ac:dyDescent="0.25">
      <c r="B60" s="17">
        <f>ABS(B11-K11)*60</f>
        <v>4091.7995999999998</v>
      </c>
      <c r="C60" s="17">
        <f>ABS(C11-K11)*60</f>
        <v>4091.7701999999999</v>
      </c>
      <c r="D60" s="17">
        <f>ABS(D11-K11)*60</f>
        <v>4091.7995999999998</v>
      </c>
      <c r="E60" s="17">
        <f>ABS(E11-K11)*60</f>
        <v>0</v>
      </c>
      <c r="F60" s="17">
        <f>ABS(F11-K11)*60</f>
        <v>0</v>
      </c>
      <c r="G60" s="17">
        <f>ABS(G11-K11)*60</f>
        <v>0</v>
      </c>
      <c r="H60" s="17">
        <f>ABS(H11-K11)*60</f>
        <v>0</v>
      </c>
      <c r="I60" s="17">
        <f>ABS(I11-K11)*60</f>
        <v>0</v>
      </c>
      <c r="J60" s="17">
        <f>ABS(J11-K11)*60</f>
        <v>0</v>
      </c>
    </row>
    <row r="61" spans="1:11" x14ac:dyDescent="0.25">
      <c r="B61" s="19">
        <f>COS((B10+K10)/2*PI()/180)</f>
        <v>0.93190608307575717</v>
      </c>
      <c r="C61" s="19">
        <f>COS((C10+K10)/2*PI()/180)</f>
        <v>0.93189949940662042</v>
      </c>
      <c r="D61" s="19">
        <f>COS((D10+K10)/2*PI()/180)</f>
        <v>0.93190608307575717</v>
      </c>
      <c r="E61" s="19">
        <f>COS((E10+K10)/2*PI()/180)</f>
        <v>1</v>
      </c>
      <c r="F61" s="19">
        <f>COS((F10+K10)/2*PI()/180)</f>
        <v>1</v>
      </c>
      <c r="G61" s="19">
        <f>COS((G10+K10)/2*PI()/180)</f>
        <v>1</v>
      </c>
      <c r="H61" s="19">
        <f>COS((H10+K10)/2*PI()/180)</f>
        <v>1</v>
      </c>
      <c r="I61" s="19">
        <f>COS((I10+K10)/2*PI()/180)</f>
        <v>1</v>
      </c>
      <c r="J61" s="19">
        <f>COS((J10+K10)/2*PI()/180)</f>
        <v>1</v>
      </c>
    </row>
    <row r="62" spans="1:11" x14ac:dyDescent="0.25">
      <c r="B62" s="17">
        <f t="shared" ref="B62:J62" si="10">SQRT(B59*B59+B60*B61*(B60*B61))</f>
        <v>4588.3151156514459</v>
      </c>
      <c r="C62" s="17">
        <f t="shared" si="10"/>
        <v>4588.339371583972</v>
      </c>
      <c r="D62" s="17">
        <f t="shared" si="10"/>
        <v>4588.3151156514459</v>
      </c>
      <c r="E62" s="17">
        <f t="shared" si="10"/>
        <v>0</v>
      </c>
      <c r="F62" s="17">
        <f t="shared" si="10"/>
        <v>0</v>
      </c>
      <c r="G62" s="17">
        <f t="shared" si="10"/>
        <v>0</v>
      </c>
      <c r="H62" s="17">
        <f t="shared" si="10"/>
        <v>0</v>
      </c>
      <c r="I62" s="17">
        <f t="shared" si="10"/>
        <v>0</v>
      </c>
      <c r="J62" s="17">
        <f t="shared" si="10"/>
        <v>0</v>
      </c>
    </row>
    <row r="63" spans="1:11" x14ac:dyDescent="0.25">
      <c r="B63" s="20" t="b">
        <f>IF(B62&lt;B12+K12,TRUE,FALSE)</f>
        <v>0</v>
      </c>
      <c r="C63" s="20" t="b">
        <f>IF(C62&lt;C12+K12,TRUE,FALSE)</f>
        <v>0</v>
      </c>
      <c r="D63" s="20" t="b">
        <f>IF(D62&lt;D12+K12,TRUE,FALSE)</f>
        <v>0</v>
      </c>
      <c r="E63" s="20" t="b">
        <f>IF(E62&lt;E12+K12,TRUE,FALSE)</f>
        <v>0</v>
      </c>
      <c r="F63" s="20" t="b">
        <f>IF(F62&lt;F12+K12,TRUE,FALSE)</f>
        <v>0</v>
      </c>
      <c r="G63" s="20" t="b">
        <f>IF(G62&lt;G12+K12,TRUE,FALSE)</f>
        <v>0</v>
      </c>
      <c r="H63" s="20" t="b">
        <f>IF(H62&lt;H12+K12,TRUE,FALSE)</f>
        <v>0</v>
      </c>
      <c r="I63" s="20" t="b">
        <f>IF(I62&lt;I12+K12,TRUE,FALSE)</f>
        <v>0</v>
      </c>
      <c r="J63" s="20" t="b">
        <f>IF(J62&lt;J12+K12,TRUE,FALSE)</f>
        <v>0</v>
      </c>
      <c r="K63" s="17"/>
    </row>
    <row r="64" spans="1:11" x14ac:dyDescent="0.25">
      <c r="A64" s="3" t="s">
        <v>30</v>
      </c>
      <c r="B64" s="17">
        <f>ABS(B10-L10)*60</f>
        <v>2551.9302000000002</v>
      </c>
      <c r="C64" s="17">
        <f>ABS(C10-L10)*60</f>
        <v>2552.0549999999998</v>
      </c>
      <c r="D64" s="17">
        <f>ABS(D10-L10)*60</f>
        <v>2551.9302000000002</v>
      </c>
      <c r="E64" s="17">
        <f>ABS(E10-L10)*60</f>
        <v>0</v>
      </c>
      <c r="F64" s="17">
        <f>ABS(F10-L10)*60</f>
        <v>0</v>
      </c>
      <c r="G64" s="17">
        <f>ABS(G10-L10)*60</f>
        <v>0</v>
      </c>
      <c r="H64" s="17">
        <f>ABS(H10-L10)*60</f>
        <v>0</v>
      </c>
      <c r="I64" s="17">
        <f>ABS(I10-L10)*60</f>
        <v>0</v>
      </c>
      <c r="J64" s="17">
        <f>ABS(J10-L10)*60</f>
        <v>0</v>
      </c>
      <c r="K64" s="17">
        <f>ABS(K10-L10)*60</f>
        <v>0</v>
      </c>
    </row>
    <row r="65" spans="1:14" x14ac:dyDescent="0.25">
      <c r="B65" s="17">
        <f>ABS(B11-L11)*60</f>
        <v>4091.7995999999998</v>
      </c>
      <c r="C65" s="17">
        <f>ABS(C11-L11)*60</f>
        <v>4091.7701999999999</v>
      </c>
      <c r="D65" s="17">
        <f>ABS(D11-L11)*60</f>
        <v>4091.7995999999998</v>
      </c>
      <c r="E65" s="17">
        <f>ABS(E11-L11)*60</f>
        <v>0</v>
      </c>
      <c r="F65" s="17">
        <f>ABS(F11-L11)*60</f>
        <v>0</v>
      </c>
      <c r="G65" s="17">
        <f>ABS(G11-L11)*60</f>
        <v>0</v>
      </c>
      <c r="H65" s="17">
        <f>ABS(H11-L11)*60</f>
        <v>0</v>
      </c>
      <c r="I65" s="17">
        <f>ABS(I11-L11)*60</f>
        <v>0</v>
      </c>
      <c r="J65" s="17">
        <f>ABS(J11-L11)*60</f>
        <v>0</v>
      </c>
      <c r="K65" s="17">
        <f>ABS(K11-L11)*60</f>
        <v>0</v>
      </c>
    </row>
    <row r="66" spans="1:14" x14ac:dyDescent="0.25">
      <c r="B66" s="19">
        <f>COS((B10+L10)/2*PI()/180)</f>
        <v>0.93190608307575717</v>
      </c>
      <c r="C66" s="19">
        <f>COS((C10+L10)/2*PI()/180)</f>
        <v>0.93189949940662042</v>
      </c>
      <c r="D66" s="19">
        <f>COS((D10+L10)/2*PI()/180)</f>
        <v>0.93190608307575717</v>
      </c>
      <c r="E66" s="19">
        <f>COS((E10+L10)/2*PI()/180)</f>
        <v>1</v>
      </c>
      <c r="F66" s="19">
        <f>COS((F10+L10)/2*PI()/180)</f>
        <v>1</v>
      </c>
      <c r="G66" s="19">
        <f>COS((G10+L10)/2*PI()/180)</f>
        <v>1</v>
      </c>
      <c r="H66" s="19">
        <f>COS((H10+L10)/2*PI()/180)</f>
        <v>1</v>
      </c>
      <c r="I66" s="19">
        <f>COS((I10+L10)/2*PI()/180)</f>
        <v>1</v>
      </c>
      <c r="J66" s="19">
        <f>COS((J10+L10)/2*PI()/180)</f>
        <v>1</v>
      </c>
      <c r="K66" s="19">
        <f>COS((K10+L10)/2*PI()/180)</f>
        <v>1</v>
      </c>
    </row>
    <row r="67" spans="1:14" x14ac:dyDescent="0.25">
      <c r="B67" s="17">
        <f t="shared" ref="B67:K67" si="11">SQRT(B64*B64+B65*B66*(B65*B66))</f>
        <v>4588.3151156514459</v>
      </c>
      <c r="C67" s="17">
        <f t="shared" si="11"/>
        <v>4588.339371583972</v>
      </c>
      <c r="D67" s="17">
        <f t="shared" si="11"/>
        <v>4588.3151156514459</v>
      </c>
      <c r="E67" s="17">
        <f t="shared" si="11"/>
        <v>0</v>
      </c>
      <c r="F67" s="17">
        <f t="shared" si="11"/>
        <v>0</v>
      </c>
      <c r="G67" s="17">
        <f t="shared" si="11"/>
        <v>0</v>
      </c>
      <c r="H67" s="17">
        <f t="shared" si="11"/>
        <v>0</v>
      </c>
      <c r="I67" s="17">
        <f t="shared" si="11"/>
        <v>0</v>
      </c>
      <c r="J67" s="17">
        <f t="shared" si="11"/>
        <v>0</v>
      </c>
      <c r="K67" s="17">
        <f t="shared" si="11"/>
        <v>0</v>
      </c>
    </row>
    <row r="68" spans="1:14" x14ac:dyDescent="0.25">
      <c r="B68" s="20" t="b">
        <f>IF(B67&lt;B12+L12,TRUE,FALSE)</f>
        <v>0</v>
      </c>
      <c r="C68" s="20" t="b">
        <f>IF(C67&lt;C12+L12,TRUE,FALSE)</f>
        <v>0</v>
      </c>
      <c r="D68" s="20" t="b">
        <f>IF(D67&lt;D12+L12,TRUE,FALSE)</f>
        <v>0</v>
      </c>
      <c r="E68" s="20" t="b">
        <f>IF(E67&lt;E12+L12,TRUE,FALSE)</f>
        <v>0</v>
      </c>
      <c r="F68" s="20" t="b">
        <f>IF(F67&lt;F12+L12,TRUE,FALSE)</f>
        <v>0</v>
      </c>
      <c r="G68" s="20" t="b">
        <f>IF(G67&lt;G12+L12,TRUE,FALSE)</f>
        <v>0</v>
      </c>
      <c r="H68" s="20" t="b">
        <f>IF(H67&lt;H12+L12,TRUE,FALSE)</f>
        <v>0</v>
      </c>
      <c r="I68" s="20" t="b">
        <f>IF(I67&lt;I12+L12,TRUE,FALSE)</f>
        <v>0</v>
      </c>
      <c r="J68" s="20" t="b">
        <f>IF(J67&lt;J12+L12,TRUE,FALSE)</f>
        <v>0</v>
      </c>
      <c r="K68" s="20" t="b">
        <f>IF(K67&lt;K12+L12,TRUE,FALSE)</f>
        <v>0</v>
      </c>
      <c r="L68" s="17"/>
    </row>
    <row r="69" spans="1:14" x14ac:dyDescent="0.25">
      <c r="A69" s="3" t="s">
        <v>31</v>
      </c>
      <c r="B69" s="17">
        <f>ABS(B10-M10)*60</f>
        <v>2551.9302000000002</v>
      </c>
      <c r="C69" s="17">
        <f>ABS(C10-M10)*60</f>
        <v>2552.0549999999998</v>
      </c>
      <c r="D69" s="17">
        <f>ABS(D10-M10)*60</f>
        <v>2551.9302000000002</v>
      </c>
      <c r="E69" s="17">
        <f>ABS(E10-M10)*60</f>
        <v>0</v>
      </c>
      <c r="F69" s="17">
        <f>ABS(F10-M10)*60</f>
        <v>0</v>
      </c>
      <c r="G69" s="17">
        <f>ABS(G10-M10)*60</f>
        <v>0</v>
      </c>
      <c r="H69" s="17">
        <f>ABS(H10-M10)*60</f>
        <v>0</v>
      </c>
      <c r="I69" s="17">
        <f>ABS(I10-M10)*60</f>
        <v>0</v>
      </c>
      <c r="J69" s="17">
        <f>ABS(J10-M10)*60</f>
        <v>0</v>
      </c>
      <c r="K69" s="17">
        <f>ABS(K10-M10)*60</f>
        <v>0</v>
      </c>
      <c r="L69" s="17">
        <f>ABS(L10-M10)*60</f>
        <v>0</v>
      </c>
    </row>
    <row r="70" spans="1:14" x14ac:dyDescent="0.25">
      <c r="B70" s="17">
        <f>ABS(B11-M11)*60</f>
        <v>4091.7995999999998</v>
      </c>
      <c r="C70" s="17">
        <f>ABS(C11-M11)*60</f>
        <v>4091.7701999999999</v>
      </c>
      <c r="D70" s="17">
        <f>ABS(D11-M11)*60</f>
        <v>4091.7995999999998</v>
      </c>
      <c r="E70" s="17">
        <f>ABS(E11-M11)*60</f>
        <v>0</v>
      </c>
      <c r="F70" s="17">
        <f>ABS(F11-M11)*60</f>
        <v>0</v>
      </c>
      <c r="G70" s="17">
        <f>ABS(G11-M11)*60</f>
        <v>0</v>
      </c>
      <c r="H70" s="17">
        <f>ABS(H11-M11)*60</f>
        <v>0</v>
      </c>
      <c r="I70" s="17">
        <f>ABS(I11-M11)*60</f>
        <v>0</v>
      </c>
      <c r="J70" s="17">
        <f>ABS(J11-M11)*60</f>
        <v>0</v>
      </c>
      <c r="K70" s="17">
        <f>ABS(K11-M11)*60</f>
        <v>0</v>
      </c>
      <c r="L70" s="17">
        <f>ABS(L11-M11)*60</f>
        <v>0</v>
      </c>
    </row>
    <row r="71" spans="1:14" x14ac:dyDescent="0.25">
      <c r="B71" s="19">
        <f>COS((B10+M10)/2*PI()/180)</f>
        <v>0.93190608307575717</v>
      </c>
      <c r="C71" s="19">
        <f>COS((C10+M10)/2*PI()/180)</f>
        <v>0.93189949940662042</v>
      </c>
      <c r="D71" s="19">
        <f>COS((D10+M10)/2*PI()/180)</f>
        <v>0.93190608307575717</v>
      </c>
      <c r="E71" s="19">
        <f>COS((E10+M10)/2*PI()/180)</f>
        <v>1</v>
      </c>
      <c r="F71" s="19">
        <f>COS((F10+M10)/2*PI()/180)</f>
        <v>1</v>
      </c>
      <c r="G71" s="19">
        <f>COS((G10+M10)/2*PI()/180)</f>
        <v>1</v>
      </c>
      <c r="H71" s="19">
        <f>COS((H10+M10)/2*PI()/180)</f>
        <v>1</v>
      </c>
      <c r="I71" s="19">
        <f>COS((I10+M10)/2*PI()/180)</f>
        <v>1</v>
      </c>
      <c r="J71" s="19">
        <f>COS((J10+M10)/2*PI()/180)</f>
        <v>1</v>
      </c>
      <c r="K71" s="19">
        <f>COS((K10+M10)/2*PI()/180)</f>
        <v>1</v>
      </c>
      <c r="L71" s="19">
        <f>COS((L10+M10)/2*PI()/180)</f>
        <v>1</v>
      </c>
    </row>
    <row r="72" spans="1:14" x14ac:dyDescent="0.25">
      <c r="B72" s="17">
        <f t="shared" ref="B72:L72" si="12">SQRT(B69*B69+B70*B71*(B70*B71))</f>
        <v>4588.3151156514459</v>
      </c>
      <c r="C72" s="17">
        <f t="shared" si="12"/>
        <v>4588.339371583972</v>
      </c>
      <c r="D72" s="17">
        <f t="shared" si="12"/>
        <v>4588.3151156514459</v>
      </c>
      <c r="E72" s="17">
        <f t="shared" si="12"/>
        <v>0</v>
      </c>
      <c r="F72" s="17">
        <f t="shared" si="12"/>
        <v>0</v>
      </c>
      <c r="G72" s="17">
        <f t="shared" si="12"/>
        <v>0</v>
      </c>
      <c r="H72" s="17">
        <f t="shared" si="12"/>
        <v>0</v>
      </c>
      <c r="I72" s="17">
        <f t="shared" si="12"/>
        <v>0</v>
      </c>
      <c r="J72" s="17">
        <f t="shared" si="12"/>
        <v>0</v>
      </c>
      <c r="K72" s="17">
        <f t="shared" si="12"/>
        <v>0</v>
      </c>
      <c r="L72" s="17">
        <f t="shared" si="12"/>
        <v>0</v>
      </c>
    </row>
    <row r="73" spans="1:14" x14ac:dyDescent="0.25">
      <c r="B73" s="20" t="b">
        <f>IF(B72&lt;B12+M12,TRUE,FALSE)</f>
        <v>0</v>
      </c>
      <c r="C73" s="20" t="b">
        <f>IF(C72&lt;C12+M12,TRUE,FALSE)</f>
        <v>0</v>
      </c>
      <c r="D73" s="20" t="b">
        <f>IF(D72&lt;D12+M12,TRUE,FALSE)</f>
        <v>0</v>
      </c>
      <c r="E73" s="20" t="b">
        <f>IF(E72&lt;E12+M12,TRUE,FALSE)</f>
        <v>0</v>
      </c>
      <c r="F73" s="20" t="b">
        <f>IF(F72&lt;F12+M12,TRUE,FALSE)</f>
        <v>0</v>
      </c>
      <c r="G73" s="20" t="b">
        <f>IF(G72&lt;G12+M12,TRUE,FALSE)</f>
        <v>0</v>
      </c>
      <c r="H73" s="20" t="b">
        <f>IF(H72&lt;H12+M12,TRUE,FALSE)</f>
        <v>0</v>
      </c>
      <c r="I73" s="20" t="b">
        <f>IF(I72&lt;I12+M12,TRUE,FALSE)</f>
        <v>0</v>
      </c>
      <c r="J73" s="20" t="b">
        <f>IF(J72&lt;J12+M12,TRUE,FALSE)</f>
        <v>0</v>
      </c>
      <c r="K73" s="20" t="b">
        <f>IF(K72&lt;K12+M12,TRUE,FALSE)</f>
        <v>0</v>
      </c>
      <c r="L73" s="20" t="b">
        <f>IF(L72&lt;L12+M12,TRUE,FALSE)</f>
        <v>0</v>
      </c>
      <c r="M73" s="17"/>
    </row>
    <row r="74" spans="1:14" x14ac:dyDescent="0.25">
      <c r="A74" s="3" t="s">
        <v>32</v>
      </c>
      <c r="B74" s="17">
        <f>ABS(B10-N10)*60</f>
        <v>2551.9302000000002</v>
      </c>
      <c r="C74" s="17">
        <f>ABS(C10-N10)*60</f>
        <v>2552.0549999999998</v>
      </c>
      <c r="D74" s="17">
        <f>ABS(D10-N10)*60</f>
        <v>2551.9302000000002</v>
      </c>
      <c r="E74" s="17">
        <f>ABS(E10-N10)*60</f>
        <v>0</v>
      </c>
      <c r="F74" s="17">
        <f>ABS(F10-N10)*60</f>
        <v>0</v>
      </c>
      <c r="G74" s="17">
        <f>ABS(G10-N10)*60</f>
        <v>0</v>
      </c>
      <c r="H74" s="17">
        <f>ABS(H10-N10)*60</f>
        <v>0</v>
      </c>
      <c r="I74" s="17">
        <f>ABS(I10-N10)*60</f>
        <v>0</v>
      </c>
      <c r="J74" s="17">
        <f>ABS(J10-N10)*60</f>
        <v>0</v>
      </c>
      <c r="K74" s="17">
        <f>ABS(K10-N10)*60</f>
        <v>0</v>
      </c>
      <c r="L74" s="17">
        <f>ABS(L10-N10)*60</f>
        <v>0</v>
      </c>
      <c r="M74" s="17">
        <f>ABS(M10-N10)*60</f>
        <v>0</v>
      </c>
    </row>
    <row r="75" spans="1:14" x14ac:dyDescent="0.25">
      <c r="B75" s="17">
        <f>ABS(B11-N11)*60</f>
        <v>4091.7995999999998</v>
      </c>
      <c r="C75" s="17">
        <f>ABS(C11-N11)*60</f>
        <v>4091.7701999999999</v>
      </c>
      <c r="D75" s="17">
        <f>ABS(D11-N11)*60</f>
        <v>4091.7995999999998</v>
      </c>
      <c r="E75" s="17">
        <f>ABS(E11-N11)*60</f>
        <v>0</v>
      </c>
      <c r="F75" s="17">
        <f>ABS(F11-N11)*60</f>
        <v>0</v>
      </c>
      <c r="G75" s="17">
        <f>ABS(G11-N11)*60</f>
        <v>0</v>
      </c>
      <c r="H75" s="17">
        <f>ABS(H11-N11)*60</f>
        <v>0</v>
      </c>
      <c r="I75" s="17">
        <f>ABS(I11-N11)*60</f>
        <v>0</v>
      </c>
      <c r="J75" s="17">
        <f>ABS(J11-N11)*60</f>
        <v>0</v>
      </c>
      <c r="K75" s="17">
        <f>ABS(K11-N11)*60</f>
        <v>0</v>
      </c>
      <c r="L75" s="17">
        <f>ABS(L11-N11)*60</f>
        <v>0</v>
      </c>
      <c r="M75" s="17">
        <f>ABS(M11-N11)*60</f>
        <v>0</v>
      </c>
    </row>
    <row r="76" spans="1:14" x14ac:dyDescent="0.25">
      <c r="B76" s="19">
        <f>COS((B10+N10)/2*PI()/180)</f>
        <v>0.93190608307575717</v>
      </c>
      <c r="C76" s="19">
        <f>COS((C10+N10)/2*PI()/180)</f>
        <v>0.93189949940662042</v>
      </c>
      <c r="D76" s="19">
        <f>COS((D10+N10)/2*PI()/180)</f>
        <v>0.93190608307575717</v>
      </c>
      <c r="E76" s="19">
        <f>COS((E10+N10)/2*PI()/180)</f>
        <v>1</v>
      </c>
      <c r="F76" s="19">
        <f>COS((F10+N10)/2*PI()/180)</f>
        <v>1</v>
      </c>
      <c r="G76" s="19">
        <f>COS((G10+N10)/2*PI()/180)</f>
        <v>1</v>
      </c>
      <c r="H76" s="19">
        <f>COS((H10+N10)/2*PI()/180)</f>
        <v>1</v>
      </c>
      <c r="I76" s="19">
        <f>COS((I10+N10)/2*PI()/180)</f>
        <v>1</v>
      </c>
      <c r="J76" s="19">
        <f>COS((J10+N10)/2*PI()/180)</f>
        <v>1</v>
      </c>
      <c r="K76" s="19">
        <f>COS((K10+N10)/2*PI()/180)</f>
        <v>1</v>
      </c>
      <c r="L76" s="19">
        <f>COS((L10+N10)/2*PI()/180)</f>
        <v>1</v>
      </c>
      <c r="M76" s="19">
        <f>COS((M10+N10)/2*PI()/180)</f>
        <v>1</v>
      </c>
    </row>
    <row r="77" spans="1:14" x14ac:dyDescent="0.25">
      <c r="B77" s="17">
        <f t="shared" ref="B77:M77" si="13">SQRT(B74*B74+B75*B76*(B75*B76))</f>
        <v>4588.3151156514459</v>
      </c>
      <c r="C77" s="17">
        <f t="shared" si="13"/>
        <v>4588.339371583972</v>
      </c>
      <c r="D77" s="17">
        <f t="shared" si="13"/>
        <v>4588.3151156514459</v>
      </c>
      <c r="E77" s="17">
        <f t="shared" si="13"/>
        <v>0</v>
      </c>
      <c r="F77" s="17">
        <f t="shared" si="13"/>
        <v>0</v>
      </c>
      <c r="G77" s="17">
        <f t="shared" si="13"/>
        <v>0</v>
      </c>
      <c r="H77" s="17">
        <f t="shared" si="13"/>
        <v>0</v>
      </c>
      <c r="I77" s="17">
        <f t="shared" si="13"/>
        <v>0</v>
      </c>
      <c r="J77" s="17">
        <f t="shared" si="13"/>
        <v>0</v>
      </c>
      <c r="K77" s="17">
        <f t="shared" si="13"/>
        <v>0</v>
      </c>
      <c r="L77" s="17">
        <f t="shared" si="13"/>
        <v>0</v>
      </c>
      <c r="M77" s="17">
        <f t="shared" si="13"/>
        <v>0</v>
      </c>
    </row>
    <row r="78" spans="1:14" x14ac:dyDescent="0.25">
      <c r="B78" s="20" t="b">
        <f>IF(B77&lt;B12+N12,TRUE,FALSE)</f>
        <v>0</v>
      </c>
      <c r="C78" s="20" t="b">
        <f>IF(C77&lt;C12+N12,TRUE,FALSE)</f>
        <v>0</v>
      </c>
      <c r="D78" s="20" t="b">
        <f>IF(D77&lt;D12+N12,TRUE,FALSE)</f>
        <v>0</v>
      </c>
      <c r="E78" s="20" t="b">
        <f>IF(E77&lt;E12+N12,TRUE,FALSE)</f>
        <v>0</v>
      </c>
      <c r="F78" s="20" t="b">
        <f>IF(F77&lt;F12+N12,TRUE,FALSE)</f>
        <v>0</v>
      </c>
      <c r="G78" s="20" t="b">
        <f>IF(G77&lt;G12+N12,TRUE,FALSE)</f>
        <v>0</v>
      </c>
      <c r="H78" s="20" t="b">
        <f>IF(H77&lt;H12+N12,TRUE,FALSE)</f>
        <v>0</v>
      </c>
      <c r="I78" s="20" t="b">
        <f>IF(I77&lt;I12+N12,TRUE,FALSE)</f>
        <v>0</v>
      </c>
      <c r="J78" s="20" t="b">
        <f>IF(J77&lt;J12+N12,TRUE,FALSE)</f>
        <v>0</v>
      </c>
      <c r="K78" s="20" t="b">
        <f>IF(K77&lt;K12+N12,TRUE,FALSE)</f>
        <v>0</v>
      </c>
      <c r="L78" s="20" t="b">
        <f>IF(L77&lt;L12+N12,TRUE,FALSE)</f>
        <v>0</v>
      </c>
      <c r="M78" s="20" t="b">
        <f>IF(M77&lt;M12+N12,TRUE,FALSE)</f>
        <v>0</v>
      </c>
      <c r="N78" s="17"/>
    </row>
    <row r="79" spans="1:14" x14ac:dyDescent="0.25">
      <c r="A79" s="3" t="s">
        <v>33</v>
      </c>
      <c r="B79" s="17">
        <f>ABS(B10-O10)*60</f>
        <v>2551.9302000000002</v>
      </c>
      <c r="C79" s="17">
        <f>ABS(C10-O10)*60</f>
        <v>2552.0549999999998</v>
      </c>
      <c r="D79" s="17">
        <f>ABS(D10-O10)*60</f>
        <v>2551.9302000000002</v>
      </c>
      <c r="E79" s="17">
        <f>ABS(E10-O10)*60</f>
        <v>0</v>
      </c>
      <c r="F79" s="17">
        <f>ABS(F10-O10)*60</f>
        <v>0</v>
      </c>
      <c r="G79" s="17">
        <f>ABS(G10-O10)*60</f>
        <v>0</v>
      </c>
      <c r="H79" s="17">
        <f>ABS(H10-O10)*60</f>
        <v>0</v>
      </c>
      <c r="I79" s="17">
        <f>ABS(I10-O10)*60</f>
        <v>0</v>
      </c>
      <c r="J79" s="17">
        <f>ABS(J10-O10)*60</f>
        <v>0</v>
      </c>
      <c r="K79" s="17">
        <f>ABS(K10-O10)*60</f>
        <v>0</v>
      </c>
      <c r="L79" s="17">
        <f>ABS(L10-O10)*60</f>
        <v>0</v>
      </c>
      <c r="M79" s="17">
        <f>ABS(M10-O10)*60</f>
        <v>0</v>
      </c>
      <c r="N79" s="17">
        <f>ABS(N10-O10)*60</f>
        <v>0</v>
      </c>
    </row>
    <row r="80" spans="1:14" x14ac:dyDescent="0.25">
      <c r="B80" s="17">
        <f>ABS(B11-O11)*60</f>
        <v>4091.7995999999998</v>
      </c>
      <c r="C80" s="17">
        <f>ABS(C11-O11)*60</f>
        <v>4091.7701999999999</v>
      </c>
      <c r="D80" s="17">
        <f>ABS(D11-O11)*60</f>
        <v>4091.7995999999998</v>
      </c>
      <c r="E80" s="17">
        <f>ABS(E11-O11)*60</f>
        <v>0</v>
      </c>
      <c r="F80" s="17">
        <f>ABS(F11-O11)*60</f>
        <v>0</v>
      </c>
      <c r="G80" s="17">
        <f>ABS(G11-O11)*60</f>
        <v>0</v>
      </c>
      <c r="H80" s="17">
        <f>ABS(H11-O11)*60</f>
        <v>0</v>
      </c>
      <c r="I80" s="17">
        <f>ABS(I11-O11)*60</f>
        <v>0</v>
      </c>
      <c r="J80" s="17">
        <f>ABS(J11-O11)*60</f>
        <v>0</v>
      </c>
      <c r="K80" s="17">
        <f>ABS(K11-O11)*60</f>
        <v>0</v>
      </c>
      <c r="L80" s="17">
        <f>ABS(L11-O11)*60</f>
        <v>0</v>
      </c>
      <c r="M80" s="17">
        <f>ABS(M11-O11)*60</f>
        <v>0</v>
      </c>
      <c r="N80" s="17">
        <f>ABS(N11-O11)*60</f>
        <v>0</v>
      </c>
    </row>
    <row r="81" spans="1:16" x14ac:dyDescent="0.25">
      <c r="B81" s="19">
        <f>COS((B10+O10)/2*PI()/180)</f>
        <v>0.93190608307575717</v>
      </c>
      <c r="C81" s="19">
        <f>COS((C10+O10)/2*PI()/180)</f>
        <v>0.93189949940662042</v>
      </c>
      <c r="D81" s="19">
        <f>COS((D10+O10)/2*PI()/180)</f>
        <v>0.93190608307575717</v>
      </c>
      <c r="E81" s="19">
        <f>COS((E10+O10)/2*PI()/180)</f>
        <v>1</v>
      </c>
      <c r="F81" s="19">
        <f>COS((F10+O10)/2*PI()/180)</f>
        <v>1</v>
      </c>
      <c r="G81" s="19">
        <f>COS((G10+O10)/2*PI()/180)</f>
        <v>1</v>
      </c>
      <c r="H81" s="19">
        <f>COS((H10+O10)/2*PI()/180)</f>
        <v>1</v>
      </c>
      <c r="I81" s="19">
        <f>COS((I10+O10)/2*PI()/180)</f>
        <v>1</v>
      </c>
      <c r="J81" s="19">
        <f>COS((J10+O10)/2*PI()/180)</f>
        <v>1</v>
      </c>
      <c r="K81" s="19">
        <f>COS((K10+O10)/2*PI()/180)</f>
        <v>1</v>
      </c>
      <c r="L81" s="19">
        <f>COS((L10+O10)/2*PI()/180)</f>
        <v>1</v>
      </c>
      <c r="M81" s="19">
        <f>COS((M10+O10)/2*PI()/180)</f>
        <v>1</v>
      </c>
      <c r="N81" s="19">
        <f>COS((N10+O10)/2*PI()/180)</f>
        <v>1</v>
      </c>
    </row>
    <row r="82" spans="1:16" x14ac:dyDescent="0.25">
      <c r="B82" s="17">
        <f t="shared" ref="B82:N82" si="14">SQRT(B79*B79+B80*B81*(B80*B81))</f>
        <v>4588.3151156514459</v>
      </c>
      <c r="C82" s="17">
        <f t="shared" si="14"/>
        <v>4588.339371583972</v>
      </c>
      <c r="D82" s="17">
        <f t="shared" si="14"/>
        <v>4588.3151156514459</v>
      </c>
      <c r="E82" s="17">
        <f t="shared" si="14"/>
        <v>0</v>
      </c>
      <c r="F82" s="17">
        <f t="shared" si="14"/>
        <v>0</v>
      </c>
      <c r="G82" s="17">
        <f t="shared" si="14"/>
        <v>0</v>
      </c>
      <c r="H82" s="17">
        <f t="shared" si="14"/>
        <v>0</v>
      </c>
      <c r="I82" s="17">
        <f t="shared" si="14"/>
        <v>0</v>
      </c>
      <c r="J82" s="17">
        <f t="shared" si="14"/>
        <v>0</v>
      </c>
      <c r="K82" s="17">
        <f t="shared" si="14"/>
        <v>0</v>
      </c>
      <c r="L82" s="17">
        <f t="shared" si="14"/>
        <v>0</v>
      </c>
      <c r="M82" s="17">
        <f t="shared" si="14"/>
        <v>0</v>
      </c>
      <c r="N82" s="17">
        <f t="shared" si="14"/>
        <v>0</v>
      </c>
    </row>
    <row r="83" spans="1:16" x14ac:dyDescent="0.25">
      <c r="B83" s="20" t="b">
        <f>IF(B82&lt;B12+O12,TRUE,FALSE)</f>
        <v>0</v>
      </c>
      <c r="C83" s="20" t="b">
        <f>IF(C82&lt;C12+O12,TRUE,FALSE)</f>
        <v>0</v>
      </c>
      <c r="D83" s="20" t="b">
        <f>IF(D82&lt;D12+O12,TRUE,FALSE)</f>
        <v>0</v>
      </c>
      <c r="E83" s="20" t="b">
        <f>IF(E82&lt;E12+O12,TRUE,FALSE)</f>
        <v>0</v>
      </c>
      <c r="F83" s="20" t="b">
        <f>IF(F82&lt;F12+O12,TRUE,FALSE)</f>
        <v>0</v>
      </c>
      <c r="G83" s="20" t="b">
        <f>IF(G82&lt;G12+O12,TRUE,FALSE)</f>
        <v>0</v>
      </c>
      <c r="H83" s="20" t="b">
        <f>IF(H82&lt;H12+O12,TRUE,FALSE)</f>
        <v>0</v>
      </c>
      <c r="I83" s="20" t="b">
        <f>IF(I82&lt;I12+O12,TRUE,FALSE)</f>
        <v>0</v>
      </c>
      <c r="J83" s="20" t="b">
        <f>IF(J82&lt;J12+O12,TRUE,FALSE)</f>
        <v>0</v>
      </c>
      <c r="K83" s="20" t="b">
        <f>IF(K82&lt;K12+O12,TRUE,FALSE)</f>
        <v>0</v>
      </c>
      <c r="L83" s="20" t="b">
        <f>IF(L82&lt;L12+O12,TRUE,FALSE)</f>
        <v>0</v>
      </c>
      <c r="M83" s="20" t="b">
        <f>IF(M82&lt;M12+O12,TRUE,FALSE)</f>
        <v>0</v>
      </c>
      <c r="N83" s="20" t="b">
        <f>IF(N82&lt;N12+O12,TRUE,FALSE)</f>
        <v>0</v>
      </c>
      <c r="O83" s="17"/>
    </row>
    <row r="84" spans="1:16" x14ac:dyDescent="0.25">
      <c r="A84" s="3" t="s">
        <v>34</v>
      </c>
      <c r="B84" s="17">
        <f>ABS(B10-P10)*60</f>
        <v>2551.9302000000002</v>
      </c>
      <c r="C84" s="17">
        <f>ABS(C10-P10)*60</f>
        <v>2552.0549999999998</v>
      </c>
      <c r="D84" s="17">
        <f>ABS(D10-P10)*60</f>
        <v>2551.9302000000002</v>
      </c>
      <c r="E84" s="17">
        <f>ABS(E10-P10)*60</f>
        <v>0</v>
      </c>
      <c r="F84" s="17">
        <f>ABS(F10-P10)*60</f>
        <v>0</v>
      </c>
      <c r="G84" s="17">
        <f>ABS(G10-P10)*60</f>
        <v>0</v>
      </c>
      <c r="H84" s="17">
        <f>ABS(H10-P10)*60</f>
        <v>0</v>
      </c>
      <c r="I84" s="17">
        <f>ABS(I10-P10)*60</f>
        <v>0</v>
      </c>
      <c r="J84" s="17">
        <f>ABS(J10-P10)*60</f>
        <v>0</v>
      </c>
      <c r="K84" s="17">
        <f>ABS(K10-P10)*60</f>
        <v>0</v>
      </c>
      <c r="L84" s="17">
        <f>ABS(L10-P10)*60</f>
        <v>0</v>
      </c>
      <c r="M84" s="17">
        <f>ABS(M10-P10)*60</f>
        <v>0</v>
      </c>
      <c r="N84" s="17">
        <f>ABS(N10-P10)*60</f>
        <v>0</v>
      </c>
      <c r="O84" s="17">
        <f>ABS(O10-P10)*60</f>
        <v>0</v>
      </c>
    </row>
    <row r="85" spans="1:16" x14ac:dyDescent="0.25">
      <c r="B85" s="17">
        <f>ABS(B11-P11)*60</f>
        <v>4091.7995999999998</v>
      </c>
      <c r="C85" s="17">
        <f>ABS(C11-P11)*60</f>
        <v>4091.7701999999999</v>
      </c>
      <c r="D85" s="17">
        <f>ABS(D11-P11)*60</f>
        <v>4091.7995999999998</v>
      </c>
      <c r="E85" s="17">
        <f>ABS(E11-P11)*60</f>
        <v>0</v>
      </c>
      <c r="F85" s="17">
        <f>ABS(F11-P11)*60</f>
        <v>0</v>
      </c>
      <c r="G85" s="17">
        <f>ABS(G11-P11)*60</f>
        <v>0</v>
      </c>
      <c r="H85" s="17">
        <f>ABS(H11-P11)*60</f>
        <v>0</v>
      </c>
      <c r="I85" s="17">
        <f>ABS(I11-P11)*60</f>
        <v>0</v>
      </c>
      <c r="J85" s="17">
        <f>ABS(J11-P11)*60</f>
        <v>0</v>
      </c>
      <c r="K85" s="17">
        <f>ABS(K11-P11)*60</f>
        <v>0</v>
      </c>
      <c r="L85" s="17">
        <f>ABS(L11-P11)*60</f>
        <v>0</v>
      </c>
      <c r="M85" s="17">
        <f>ABS(M11-P11)*60</f>
        <v>0</v>
      </c>
      <c r="N85" s="17">
        <f>ABS(N11-P11)*60</f>
        <v>0</v>
      </c>
      <c r="O85" s="17">
        <f>ABS(O11-P11)*60</f>
        <v>0</v>
      </c>
    </row>
    <row r="86" spans="1:16" x14ac:dyDescent="0.25">
      <c r="B86" s="19">
        <f>COS((B10+P10)/2*PI()/180)</f>
        <v>0.93190608307575717</v>
      </c>
      <c r="C86" s="19">
        <f>COS((C10+P10)/2*PI()/180)</f>
        <v>0.93189949940662042</v>
      </c>
      <c r="D86" s="19">
        <f>COS((D10+P10)/2*PI()/180)</f>
        <v>0.93190608307575717</v>
      </c>
      <c r="E86" s="19">
        <f>COS((E10+P10)/2*PI()/180)</f>
        <v>1</v>
      </c>
      <c r="F86" s="19">
        <f>COS((F10+P10)/2*PI()/180)</f>
        <v>1</v>
      </c>
      <c r="G86" s="19">
        <f>COS((G10+P10)/2*PI()/180)</f>
        <v>1</v>
      </c>
      <c r="H86" s="19">
        <f>COS((H10+P10)/2*PI()/180)</f>
        <v>1</v>
      </c>
      <c r="I86" s="19">
        <f>COS((I10+P10)/2*PI()/180)</f>
        <v>1</v>
      </c>
      <c r="J86" s="19">
        <f>COS((J10+P10)/2*PI()/180)</f>
        <v>1</v>
      </c>
      <c r="K86" s="19">
        <f>COS((K10+P10)/2*PI()/180)</f>
        <v>1</v>
      </c>
      <c r="L86" s="19">
        <f>COS((L10+P10)/2*PI()/180)</f>
        <v>1</v>
      </c>
      <c r="M86" s="19">
        <f>COS((M10+P10)/2*PI()/180)</f>
        <v>1</v>
      </c>
      <c r="N86" s="19">
        <f>COS((N10+P10)/2*PI()/180)</f>
        <v>1</v>
      </c>
      <c r="O86" s="19">
        <f>COS((O10+P10)/2*PI()/180)</f>
        <v>1</v>
      </c>
    </row>
    <row r="87" spans="1:16" x14ac:dyDescent="0.25">
      <c r="B87" s="17">
        <f t="shared" ref="B87:O87" si="15">SQRT(B84*B84+B85*B86*(B85*B86))</f>
        <v>4588.3151156514459</v>
      </c>
      <c r="C87" s="17">
        <f t="shared" si="15"/>
        <v>4588.339371583972</v>
      </c>
      <c r="D87" s="17">
        <f t="shared" si="15"/>
        <v>4588.3151156514459</v>
      </c>
      <c r="E87" s="17">
        <f t="shared" si="15"/>
        <v>0</v>
      </c>
      <c r="F87" s="17">
        <f t="shared" si="15"/>
        <v>0</v>
      </c>
      <c r="G87" s="17">
        <f t="shared" si="15"/>
        <v>0</v>
      </c>
      <c r="H87" s="17">
        <f t="shared" si="15"/>
        <v>0</v>
      </c>
      <c r="I87" s="17">
        <f t="shared" si="15"/>
        <v>0</v>
      </c>
      <c r="J87" s="17">
        <f t="shared" si="15"/>
        <v>0</v>
      </c>
      <c r="K87" s="17">
        <f t="shared" si="15"/>
        <v>0</v>
      </c>
      <c r="L87" s="17">
        <f t="shared" si="15"/>
        <v>0</v>
      </c>
      <c r="M87" s="17">
        <f t="shared" si="15"/>
        <v>0</v>
      </c>
      <c r="N87" s="17">
        <f t="shared" si="15"/>
        <v>0</v>
      </c>
      <c r="O87" s="17">
        <f t="shared" si="15"/>
        <v>0</v>
      </c>
    </row>
    <row r="88" spans="1:16" s="6" customFormat="1" x14ac:dyDescent="0.25">
      <c r="B88" s="26" t="b">
        <f>IF(B87&lt;B12+P12,TRUE,FALSE)</f>
        <v>0</v>
      </c>
      <c r="C88" s="26" t="b">
        <f>IF(C87&lt;C12+P12,TRUE,FALSE)</f>
        <v>0</v>
      </c>
      <c r="D88" s="26" t="b">
        <f>IF(D87&lt;D12+P12,TRUE,FALSE)</f>
        <v>0</v>
      </c>
      <c r="E88" s="26" t="b">
        <f>IF(E87&lt;E12+P12,TRUE,FALSE)</f>
        <v>0</v>
      </c>
      <c r="F88" s="26" t="b">
        <f>IF(F87&lt;F12+P12,TRUE,FALSE)</f>
        <v>0</v>
      </c>
      <c r="G88" s="26" t="b">
        <f>IF(G87&lt;G12+P12,TRUE,FALSE)</f>
        <v>0</v>
      </c>
      <c r="H88" s="26" t="b">
        <f>IF(H87&lt;H12+P12,TRUE,FALSE)</f>
        <v>0</v>
      </c>
      <c r="I88" s="26" t="b">
        <f>IF(I87&lt;I12+P12,TRUE,FALSE)</f>
        <v>0</v>
      </c>
      <c r="J88" s="26" t="b">
        <f>IF(J87&lt;J12+P12,TRUE,FALSE)</f>
        <v>0</v>
      </c>
      <c r="K88" s="26" t="b">
        <f>IF(K87&lt;K12+P12,TRUE,FALSE)</f>
        <v>0</v>
      </c>
      <c r="L88" s="26" t="b">
        <f>IF(L87&lt;L12+P12,TRUE,FALSE)</f>
        <v>0</v>
      </c>
      <c r="M88" s="26" t="b">
        <f>IF(M87&lt;M12+P12,TRUE,FALSE)</f>
        <v>0</v>
      </c>
      <c r="N88" s="26" t="b">
        <f>IF(N87&lt;N12+P12,TRUE,FALSE)</f>
        <v>0</v>
      </c>
      <c r="O88" s="26" t="b">
        <f>IF(O87&lt;O12+P12,TRUE,FALSE)</f>
        <v>0</v>
      </c>
      <c r="P88" s="25"/>
    </row>
    <row r="89" spans="1:16" x14ac:dyDescent="0.25">
      <c r="A89" s="3"/>
      <c r="B89" s="17"/>
      <c r="C89" s="17"/>
      <c r="D89" s="17"/>
      <c r="E89" s="17"/>
      <c r="F89" s="17"/>
      <c r="G89" s="5"/>
      <c r="H89" s="3"/>
      <c r="K89" s="17"/>
      <c r="L89" s="17"/>
      <c r="M89" s="17"/>
      <c r="N89" s="17"/>
      <c r="O89" s="17"/>
      <c r="P89" s="17"/>
    </row>
    <row r="90" spans="1:16" x14ac:dyDescent="0.25">
      <c r="A90" s="1" t="s">
        <v>19</v>
      </c>
      <c r="B90" s="17">
        <f>MAX(B13:P13)</f>
        <v>42.59944918181295</v>
      </c>
      <c r="C90" s="17"/>
      <c r="D90" s="17"/>
      <c r="E90" s="17"/>
      <c r="F90" s="17"/>
      <c r="G90" s="5"/>
      <c r="H90" s="3"/>
      <c r="K90" s="17"/>
      <c r="L90" s="17"/>
      <c r="M90" s="17"/>
      <c r="N90" s="17"/>
      <c r="O90" s="17"/>
      <c r="P90" s="17"/>
    </row>
    <row r="91" spans="1:16" x14ac:dyDescent="0.25">
      <c r="A91" s="1" t="s">
        <v>20</v>
      </c>
      <c r="B91" s="17">
        <f>MIN(B14:D14)</f>
        <v>42.46697081818705</v>
      </c>
      <c r="C91" s="17"/>
      <c r="D91" s="17"/>
      <c r="E91" s="17"/>
      <c r="F91" s="17"/>
      <c r="G91" s="5"/>
      <c r="H91" s="3"/>
      <c r="K91" s="19"/>
      <c r="L91" s="19"/>
      <c r="M91" s="19"/>
      <c r="N91" s="19"/>
      <c r="O91" s="19"/>
      <c r="P91" s="19"/>
    </row>
    <row r="92" spans="1:16" x14ac:dyDescent="0.25">
      <c r="A92" s="1" t="s">
        <v>21</v>
      </c>
      <c r="B92" s="17">
        <f>MAX(B15:P15)</f>
        <v>68.285137904774345</v>
      </c>
      <c r="C92" s="17"/>
      <c r="D92" s="17"/>
      <c r="E92" s="17"/>
      <c r="F92" s="17"/>
      <c r="G92" s="5"/>
      <c r="H92" s="3"/>
      <c r="K92" s="17"/>
      <c r="L92" s="17"/>
      <c r="M92" s="17"/>
      <c r="N92" s="17"/>
      <c r="O92" s="17"/>
      <c r="P92" s="17"/>
    </row>
    <row r="93" spans="1:16" x14ac:dyDescent="0.25">
      <c r="A93" s="1" t="s">
        <v>22</v>
      </c>
      <c r="B93" s="17">
        <f>MIN(B16:D16)</f>
        <v>68.10768914849406</v>
      </c>
      <c r="C93" s="17"/>
      <c r="D93" s="17"/>
      <c r="E93" s="17"/>
      <c r="F93" s="17"/>
      <c r="G93" s="5"/>
      <c r="H93" s="3"/>
    </row>
    <row r="94" spans="1:16" x14ac:dyDescent="0.25">
      <c r="A94" s="21"/>
      <c r="B94" s="17"/>
    </row>
    <row r="95" spans="1:16" x14ac:dyDescent="0.25">
      <c r="A95" s="3" t="s">
        <v>12</v>
      </c>
      <c r="B95" s="17">
        <v>15</v>
      </c>
    </row>
    <row r="96" spans="1:16" x14ac:dyDescent="0.25">
      <c r="B96" s="17"/>
    </row>
    <row r="97" spans="1:7" x14ac:dyDescent="0.25">
      <c r="A97" s="3" t="s">
        <v>37</v>
      </c>
      <c r="B97" s="17">
        <f>B90+(B95/60)</f>
        <v>42.84944918181295</v>
      </c>
      <c r="C97" s="22">
        <f>ROUNDDOWN(B97,0)</f>
        <v>42</v>
      </c>
      <c r="D97" s="22">
        <f>ROUND((B97-C97)*60,0)</f>
        <v>51</v>
      </c>
      <c r="E97" s="23">
        <f>C97+(D97/60)</f>
        <v>42.85</v>
      </c>
    </row>
    <row r="98" spans="1:7" x14ac:dyDescent="0.25">
      <c r="A98" s="3" t="s">
        <v>38</v>
      </c>
      <c r="B98" s="17">
        <f>B91-(B95/60)</f>
        <v>42.21697081818705</v>
      </c>
      <c r="C98" s="22">
        <f>ROUNDDOWN(B98,0)</f>
        <v>42</v>
      </c>
      <c r="D98" s="22">
        <f>ROUND((B98-C98)*60,0)</f>
        <v>13</v>
      </c>
      <c r="E98" s="23">
        <f>C98+(D98/60)</f>
        <v>42.216666666666669</v>
      </c>
    </row>
    <row r="99" spans="1:7" x14ac:dyDescent="0.25">
      <c r="A99" s="3" t="s">
        <v>39</v>
      </c>
      <c r="B99" s="17">
        <f>B92+((B95/(COS(((B90+B91)/2)*PI()/180)))/60)</f>
        <v>68.62440358127806</v>
      </c>
      <c r="C99" s="22">
        <f>ROUNDDOWN(B99,0)</f>
        <v>68</v>
      </c>
      <c r="D99" s="22">
        <f>ROUND((B99-C99)*60,0)</f>
        <v>37</v>
      </c>
      <c r="E99" s="23">
        <f>C99+(D99/60)</f>
        <v>68.61666666666666</v>
      </c>
    </row>
    <row r="100" spans="1:7" x14ac:dyDescent="0.25">
      <c r="A100" s="3" t="s">
        <v>40</v>
      </c>
      <c r="B100" s="17">
        <f>B93-((B95/(COS(((B90+B91)/2)*PI()/180)))/60)</f>
        <v>67.768423471990346</v>
      </c>
      <c r="C100" s="22">
        <f>ROUNDDOWN(B100,0)</f>
        <v>67</v>
      </c>
      <c r="D100" s="22">
        <f>ROUND((B100-C100)*60,0)</f>
        <v>46</v>
      </c>
      <c r="E100" s="23">
        <f>C100+(D100/60)</f>
        <v>67.766666666666666</v>
      </c>
    </row>
    <row r="101" spans="1:7" x14ac:dyDescent="0.25">
      <c r="C101" s="24" t="s">
        <v>1</v>
      </c>
      <c r="D101" s="24" t="s">
        <v>2</v>
      </c>
      <c r="E101" s="1" t="s">
        <v>18</v>
      </c>
    </row>
    <row r="103" spans="1:7" x14ac:dyDescent="0.25">
      <c r="A103" s="3" t="s">
        <v>15</v>
      </c>
      <c r="B103" s="4">
        <f>(E97-E98)*60</f>
        <v>37.999999999999972</v>
      </c>
    </row>
    <row r="104" spans="1:7" x14ac:dyDescent="0.25">
      <c r="A104" s="3" t="s">
        <v>16</v>
      </c>
      <c r="B104" s="2">
        <f>((E99-E100)*60)*COS(((B97+B98)/2)*PI()/180)</f>
        <v>37.581166864254158</v>
      </c>
    </row>
    <row r="106" spans="1:7" x14ac:dyDescent="0.25">
      <c r="A106" s="1" t="s">
        <v>17</v>
      </c>
      <c r="B106" s="2">
        <f>B103*B104</f>
        <v>1428.084340841657</v>
      </c>
      <c r="C106" s="3" t="s">
        <v>13</v>
      </c>
    </row>
    <row r="107" spans="1:7" s="6" customFormat="1" x14ac:dyDescent="0.25">
      <c r="A107" s="9"/>
      <c r="B107" s="10"/>
      <c r="C107" s="11"/>
    </row>
    <row r="109" spans="1:7" x14ac:dyDescent="0.25">
      <c r="A109" s="3" t="s">
        <v>35</v>
      </c>
      <c r="D109" s="8">
        <v>40941</v>
      </c>
      <c r="F109" s="5" t="s">
        <v>36</v>
      </c>
      <c r="G109" s="7">
        <f>D109+15</f>
        <v>40956</v>
      </c>
    </row>
    <row r="110" spans="1:7" s="6" customFormat="1" x14ac:dyDescent="0.25"/>
  </sheetData>
  <pageMargins left="0.75" right="0.75" top="1" bottom="1" header="0.5" footer="0.5"/>
  <pageSetup orientation="portrait" r:id="rId1"/>
  <headerFooter alignWithMargins="0">
    <oddHeader>&amp;C&amp;Z&amp;F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decimal degrees</vt:lpstr>
      <vt:lpstr>degrees minutes</vt:lpstr>
    </vt:vector>
  </TitlesOfParts>
  <Company>nmfs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cole</dc:creator>
  <cp:lastModifiedBy>Leah.Crowe</cp:lastModifiedBy>
  <cp:lastPrinted>2002-11-25T23:23:09Z</cp:lastPrinted>
  <dcterms:created xsi:type="dcterms:W3CDTF">2002-11-20T21:49:45Z</dcterms:created>
  <dcterms:modified xsi:type="dcterms:W3CDTF">2018-10-17T20:56:58Z</dcterms:modified>
</cp:coreProperties>
</file>