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5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ortatil Lenovo\Desktop\Universidade\2º ano\1º semestre\Lab mec newt\"/>
    </mc:Choice>
  </mc:AlternateContent>
  <xr:revisionPtr revIDLastSave="0" documentId="13_ncr:1_{763ACA3B-1731-4D95-95C5-E8AEAC2D4A7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arte 1" sheetId="1" r:id="rId1"/>
    <sheet name="Madeira 2" sheetId="10" r:id="rId2"/>
    <sheet name="Madeira 3" sheetId="11" r:id="rId3"/>
    <sheet name="Madeira 4" sheetId="12" r:id="rId4"/>
    <sheet name="madeira5" sheetId="13" r:id="rId5"/>
    <sheet name="Folha7" sheetId="14" r:id="rId6"/>
  </sheets>
  <externalReferences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04" i="10" l="1"/>
  <c r="H11" i="14"/>
  <c r="F11" i="14"/>
  <c r="G4" i="14"/>
  <c r="F4" i="14"/>
  <c r="AC93" i="13"/>
  <c r="X86" i="12"/>
  <c r="AC92" i="13"/>
  <c r="X85" i="12"/>
  <c r="AB87" i="13" a="1"/>
  <c r="AB88" i="13" s="1"/>
  <c r="Q59" i="13"/>
  <c r="U59" i="13" s="1"/>
  <c r="R59" i="13"/>
  <c r="S59" i="13"/>
  <c r="V59" i="13" s="1"/>
  <c r="S60" i="13"/>
  <c r="S61" i="13"/>
  <c r="S62" i="13"/>
  <c r="AC87" i="13" l="1"/>
  <c r="AB87" i="13"/>
  <c r="AC88" i="13"/>
  <c r="Y32" i="11"/>
  <c r="Y31" i="11"/>
  <c r="U84" i="12" a="1"/>
  <c r="U84" i="12" s="1"/>
  <c r="Z59" i="10"/>
  <c r="Z56" i="10"/>
  <c r="F1" i="12"/>
  <c r="X54" i="12" s="1"/>
  <c r="C32" i="12"/>
  <c r="C33" i="12"/>
  <c r="C34" i="12"/>
  <c r="D34" i="12" s="1"/>
  <c r="C35" i="12"/>
  <c r="D35" i="12"/>
  <c r="C36" i="12"/>
  <c r="D36" i="12"/>
  <c r="C37" i="12"/>
  <c r="C38" i="12"/>
  <c r="D38" i="12" s="1"/>
  <c r="C39" i="12"/>
  <c r="D39" i="12"/>
  <c r="C40" i="12"/>
  <c r="D40" i="12"/>
  <c r="Q40" i="12"/>
  <c r="U40" i="12" s="1"/>
  <c r="C41" i="12"/>
  <c r="D41" i="12"/>
  <c r="Q41" i="12"/>
  <c r="U41" i="12"/>
  <c r="C42" i="12"/>
  <c r="D42" i="12" s="1"/>
  <c r="Q42" i="12"/>
  <c r="U42" i="12"/>
  <c r="C43" i="12"/>
  <c r="D43" i="12"/>
  <c r="Q43" i="12"/>
  <c r="U43" i="12"/>
  <c r="C44" i="12"/>
  <c r="D44" i="12" s="1"/>
  <c r="Q44" i="12"/>
  <c r="U44" i="12" s="1"/>
  <c r="X40" i="12" s="1"/>
  <c r="C45" i="12"/>
  <c r="D45" i="12"/>
  <c r="Q45" i="12"/>
  <c r="U45" i="12"/>
  <c r="C46" i="12"/>
  <c r="D46" i="12" s="1"/>
  <c r="Q46" i="12"/>
  <c r="U46" i="12"/>
  <c r="C47" i="12"/>
  <c r="D47" i="12"/>
  <c r="C48" i="12"/>
  <c r="C49" i="12"/>
  <c r="D49" i="12" s="1"/>
  <c r="C50" i="12"/>
  <c r="D50" i="12"/>
  <c r="C51" i="12"/>
  <c r="D51" i="12"/>
  <c r="C52" i="12"/>
  <c r="C53" i="12"/>
  <c r="D53" i="12" s="1"/>
  <c r="S53" i="12"/>
  <c r="C54" i="12"/>
  <c r="D54" i="12" s="1"/>
  <c r="S54" i="12"/>
  <c r="V54" i="12"/>
  <c r="C55" i="12"/>
  <c r="D55" i="12" s="1"/>
  <c r="C56" i="12"/>
  <c r="D56" i="12"/>
  <c r="V56" i="12"/>
  <c r="C57" i="12"/>
  <c r="D57" i="12" s="1"/>
  <c r="V57" i="12"/>
  <c r="X57" i="12" s="1"/>
  <c r="C58" i="12"/>
  <c r="D58" i="12"/>
  <c r="C59" i="12"/>
  <c r="D59" i="12"/>
  <c r="S59" i="12"/>
  <c r="C60" i="12"/>
  <c r="C61" i="12"/>
  <c r="D61" i="12" s="1"/>
  <c r="S61" i="12"/>
  <c r="C62" i="12"/>
  <c r="D62" i="12" s="1"/>
  <c r="S62" i="12"/>
  <c r="V62" i="12"/>
  <c r="C63" i="12"/>
  <c r="D63" i="12" s="1"/>
  <c r="C64" i="12"/>
  <c r="D64" i="12" s="1"/>
  <c r="V64" i="12"/>
  <c r="C65" i="12"/>
  <c r="D65" i="12" s="1"/>
  <c r="V65" i="12"/>
  <c r="X65" i="12"/>
  <c r="C66" i="12"/>
  <c r="D66" i="12"/>
  <c r="C67" i="12"/>
  <c r="D67" i="12"/>
  <c r="C68" i="12"/>
  <c r="D68" i="12" s="1"/>
  <c r="C69" i="12"/>
  <c r="D69" i="12" s="1"/>
  <c r="C70" i="12"/>
  <c r="D70" i="12" s="1"/>
  <c r="C71" i="12"/>
  <c r="D71" i="12"/>
  <c r="C72" i="12"/>
  <c r="D72" i="12" s="1"/>
  <c r="C73" i="12"/>
  <c r="D73" i="12" s="1"/>
  <c r="C74" i="12"/>
  <c r="D74" i="12" s="1"/>
  <c r="C75" i="12"/>
  <c r="D75" i="12"/>
  <c r="C76" i="12"/>
  <c r="D76" i="12" s="1"/>
  <c r="C77" i="12"/>
  <c r="D77" i="12" s="1"/>
  <c r="C78" i="12"/>
  <c r="D78" i="12" s="1"/>
  <c r="C79" i="12"/>
  <c r="D79" i="12"/>
  <c r="C80" i="12"/>
  <c r="D80" i="12" s="1"/>
  <c r="C81" i="12"/>
  <c r="D81" i="12" s="1"/>
  <c r="C82" i="12"/>
  <c r="D82" i="12" s="1"/>
  <c r="C83" i="12"/>
  <c r="D83" i="12"/>
  <c r="C84" i="12"/>
  <c r="D84" i="12" s="1"/>
  <c r="C85" i="12"/>
  <c r="D85" i="12" s="1"/>
  <c r="C86" i="12"/>
  <c r="D86" i="12" s="1"/>
  <c r="C87" i="12"/>
  <c r="D87" i="12"/>
  <c r="C88" i="12"/>
  <c r="D88" i="12" s="1"/>
  <c r="C89" i="12"/>
  <c r="D89" i="12" s="1"/>
  <c r="C90" i="12"/>
  <c r="D90" i="12" s="1"/>
  <c r="C91" i="12"/>
  <c r="D91" i="12"/>
  <c r="C92" i="12"/>
  <c r="D92" i="12" s="1"/>
  <c r="C93" i="12"/>
  <c r="D93" i="12" s="1"/>
  <c r="C94" i="12"/>
  <c r="D94" i="12" s="1"/>
  <c r="C95" i="12"/>
  <c r="D95" i="12"/>
  <c r="C96" i="12"/>
  <c r="D96" i="12" s="1"/>
  <c r="C97" i="12"/>
  <c r="D97" i="12" s="1"/>
  <c r="C98" i="12"/>
  <c r="D98" i="12" s="1"/>
  <c r="C99" i="12"/>
  <c r="D99" i="12"/>
  <c r="C100" i="12"/>
  <c r="D100" i="12" s="1"/>
  <c r="C101" i="12"/>
  <c r="D101" i="12" s="1"/>
  <c r="C102" i="12"/>
  <c r="D102" i="12" s="1"/>
  <c r="C103" i="12"/>
  <c r="D103" i="12"/>
  <c r="C104" i="12"/>
  <c r="D104" i="12" s="1"/>
  <c r="C105" i="12"/>
  <c r="D105" i="12" s="1"/>
  <c r="C106" i="12"/>
  <c r="D106" i="12" s="1"/>
  <c r="C107" i="12"/>
  <c r="D107" i="12"/>
  <c r="C108" i="12"/>
  <c r="D108" i="12" s="1"/>
  <c r="C109" i="12"/>
  <c r="D109" i="12" s="1"/>
  <c r="C110" i="12"/>
  <c r="D110" i="12" s="1"/>
  <c r="C111" i="12"/>
  <c r="D111" i="12"/>
  <c r="C112" i="12"/>
  <c r="D112" i="12" s="1"/>
  <c r="C113" i="12"/>
  <c r="D113" i="12" s="1"/>
  <c r="C114" i="12"/>
  <c r="D114" i="12" s="1"/>
  <c r="C115" i="12"/>
  <c r="D115" i="12"/>
  <c r="C116" i="12"/>
  <c r="D116" i="12" s="1"/>
  <c r="C117" i="12"/>
  <c r="D117" i="12" s="1"/>
  <c r="C118" i="12"/>
  <c r="D118" i="12" s="1"/>
  <c r="C119" i="12"/>
  <c r="D119" i="12"/>
  <c r="C120" i="12"/>
  <c r="D120" i="12" s="1"/>
  <c r="C121" i="12"/>
  <c r="D121" i="12" s="1"/>
  <c r="C122" i="12"/>
  <c r="D122" i="12" s="1"/>
  <c r="C123" i="12"/>
  <c r="D123" i="12"/>
  <c r="C124" i="12"/>
  <c r="D124" i="12" s="1"/>
  <c r="C125" i="12"/>
  <c r="D125" i="12" s="1"/>
  <c r="C126" i="12"/>
  <c r="D126" i="12" s="1"/>
  <c r="C127" i="12"/>
  <c r="D127" i="12"/>
  <c r="C128" i="12"/>
  <c r="D128" i="12" s="1"/>
  <c r="C129" i="12"/>
  <c r="D129" i="12" s="1"/>
  <c r="C130" i="12"/>
  <c r="D130" i="12" s="1"/>
  <c r="C131" i="12"/>
  <c r="D131" i="12"/>
  <c r="C132" i="12"/>
  <c r="D132" i="12" s="1"/>
  <c r="C133" i="12"/>
  <c r="D133" i="12" s="1"/>
  <c r="C134" i="12"/>
  <c r="D134" i="12" s="1"/>
  <c r="C135" i="12"/>
  <c r="D135" i="12"/>
  <c r="C136" i="12"/>
  <c r="D136" i="12" s="1"/>
  <c r="C137" i="12"/>
  <c r="D137" i="12" s="1"/>
  <c r="C138" i="12"/>
  <c r="D138" i="12" s="1"/>
  <c r="C139" i="12"/>
  <c r="D139" i="12"/>
  <c r="C140" i="12"/>
  <c r="D140" i="12" s="1"/>
  <c r="C141" i="12"/>
  <c r="D141" i="12" s="1"/>
  <c r="C142" i="12"/>
  <c r="D142" i="12" s="1"/>
  <c r="C143" i="12"/>
  <c r="D143" i="12"/>
  <c r="C144" i="12"/>
  <c r="D144" i="12" s="1"/>
  <c r="C145" i="12"/>
  <c r="D145" i="12" s="1"/>
  <c r="C146" i="12"/>
  <c r="D146" i="12" s="1"/>
  <c r="C147" i="12"/>
  <c r="D147" i="12"/>
  <c r="C148" i="12"/>
  <c r="D148" i="12" s="1"/>
  <c r="C149" i="12"/>
  <c r="D149" i="12" s="1"/>
  <c r="C150" i="12"/>
  <c r="D150" i="12" s="1"/>
  <c r="C151" i="12"/>
  <c r="D151" i="12"/>
  <c r="C152" i="12"/>
  <c r="D152" i="12" s="1"/>
  <c r="C153" i="12"/>
  <c r="D153" i="12" s="1"/>
  <c r="C154" i="12"/>
  <c r="D154" i="12" s="1"/>
  <c r="C155" i="12"/>
  <c r="D155" i="12"/>
  <c r="C156" i="12"/>
  <c r="D156" i="12" s="1"/>
  <c r="C157" i="12"/>
  <c r="D157" i="12" s="1"/>
  <c r="C158" i="12"/>
  <c r="D158" i="12" s="1"/>
  <c r="C159" i="12"/>
  <c r="D159" i="12"/>
  <c r="C160" i="12"/>
  <c r="D160" i="12" s="1"/>
  <c r="C161" i="12"/>
  <c r="D161" i="12" s="1"/>
  <c r="C162" i="12"/>
  <c r="D162" i="12" s="1"/>
  <c r="C163" i="12"/>
  <c r="D163" i="12"/>
  <c r="C164" i="12"/>
  <c r="D164" i="12" s="1"/>
  <c r="C165" i="12"/>
  <c r="D165" i="12" s="1"/>
  <c r="C166" i="12"/>
  <c r="D166" i="12" s="1"/>
  <c r="C167" i="12"/>
  <c r="D167" i="12"/>
  <c r="C168" i="12"/>
  <c r="D168" i="12" s="1"/>
  <c r="C169" i="12"/>
  <c r="D169" i="12" s="1"/>
  <c r="C170" i="12"/>
  <c r="D170" i="12" s="1"/>
  <c r="C171" i="12"/>
  <c r="D171" i="12"/>
  <c r="C172" i="12"/>
  <c r="D172" i="12" s="1"/>
  <c r="C173" i="12"/>
  <c r="D173" i="12" s="1"/>
  <c r="C174" i="12"/>
  <c r="D174" i="12" s="1"/>
  <c r="C175" i="12"/>
  <c r="D175" i="12"/>
  <c r="C176" i="12"/>
  <c r="D176" i="12" s="1"/>
  <c r="C177" i="12"/>
  <c r="D177" i="12" s="1"/>
  <c r="C178" i="12"/>
  <c r="D178" i="12" s="1"/>
  <c r="C179" i="12"/>
  <c r="D179" i="12"/>
  <c r="C180" i="12"/>
  <c r="D180" i="12" s="1"/>
  <c r="C181" i="12"/>
  <c r="D181" i="12" s="1"/>
  <c r="C182" i="12"/>
  <c r="D182" i="12" s="1"/>
  <c r="C183" i="12"/>
  <c r="D183" i="12"/>
  <c r="C184" i="12"/>
  <c r="D184" i="12" s="1"/>
  <c r="C185" i="12"/>
  <c r="D185" i="12" s="1"/>
  <c r="C186" i="12"/>
  <c r="D186" i="12" s="1"/>
  <c r="C187" i="12"/>
  <c r="D187" i="12"/>
  <c r="C188" i="12"/>
  <c r="D188" i="12" s="1"/>
  <c r="C189" i="12"/>
  <c r="D189" i="12" s="1"/>
  <c r="C190" i="12"/>
  <c r="D190" i="12" s="1"/>
  <c r="C191" i="12"/>
  <c r="D191" i="12"/>
  <c r="C192" i="12"/>
  <c r="D192" i="12" s="1"/>
  <c r="C193" i="12"/>
  <c r="D193" i="12" s="1"/>
  <c r="C194" i="12"/>
  <c r="D194" i="12" s="1"/>
  <c r="C195" i="12"/>
  <c r="D195" i="12"/>
  <c r="C196" i="12"/>
  <c r="D196" i="12" s="1"/>
  <c r="C197" i="12"/>
  <c r="D197" i="12" s="1"/>
  <c r="C198" i="12"/>
  <c r="D198" i="12" s="1"/>
  <c r="C199" i="12"/>
  <c r="D199" i="12"/>
  <c r="C200" i="12"/>
  <c r="D200" i="12" s="1"/>
  <c r="C201" i="12"/>
  <c r="D201" i="12" s="1"/>
  <c r="C202" i="12"/>
  <c r="D202" i="12" s="1"/>
  <c r="C203" i="12"/>
  <c r="D203" i="12"/>
  <c r="C204" i="12"/>
  <c r="D204" i="12" s="1"/>
  <c r="C205" i="12"/>
  <c r="D205" i="12" s="1"/>
  <c r="C206" i="12"/>
  <c r="D206" i="12" s="1"/>
  <c r="C207" i="12"/>
  <c r="D207" i="12"/>
  <c r="C208" i="12"/>
  <c r="D208" i="12" s="1"/>
  <c r="C209" i="12"/>
  <c r="D209" i="12" s="1"/>
  <c r="C210" i="12"/>
  <c r="D210" i="12" s="1"/>
  <c r="C211" i="12"/>
  <c r="D211" i="12"/>
  <c r="C212" i="12"/>
  <c r="D212" i="12" s="1"/>
  <c r="C213" i="12"/>
  <c r="D213" i="12" s="1"/>
  <c r="C214" i="12"/>
  <c r="D214" i="12" s="1"/>
  <c r="C215" i="12"/>
  <c r="D215" i="12"/>
  <c r="C216" i="12"/>
  <c r="D216" i="12" s="1"/>
  <c r="C217" i="12"/>
  <c r="D217" i="12" s="1"/>
  <c r="C218" i="12"/>
  <c r="D218" i="12" s="1"/>
  <c r="C219" i="12"/>
  <c r="D219" i="12"/>
  <c r="C220" i="12"/>
  <c r="D220" i="12" s="1"/>
  <c r="C221" i="12"/>
  <c r="D221" i="12" s="1"/>
  <c r="C222" i="12"/>
  <c r="D222" i="12" s="1"/>
  <c r="C223" i="12"/>
  <c r="D223" i="12"/>
  <c r="C224" i="12"/>
  <c r="D224" i="12" s="1"/>
  <c r="C225" i="12"/>
  <c r="D225" i="12" s="1"/>
  <c r="C226" i="12"/>
  <c r="D226" i="12" s="1"/>
  <c r="C227" i="12"/>
  <c r="D227" i="12"/>
  <c r="C228" i="12"/>
  <c r="D228" i="12" s="1"/>
  <c r="C229" i="12"/>
  <c r="D229" i="12" s="1"/>
  <c r="C230" i="12"/>
  <c r="D230" i="12" s="1"/>
  <c r="C231" i="12"/>
  <c r="D231" i="12"/>
  <c r="C232" i="12"/>
  <c r="D232" i="12" s="1"/>
  <c r="C233" i="12"/>
  <c r="D233" i="12" s="1"/>
  <c r="C234" i="12"/>
  <c r="D234" i="12" s="1"/>
  <c r="C235" i="12"/>
  <c r="D235" i="12"/>
  <c r="C236" i="12"/>
  <c r="D236" i="12" s="1"/>
  <c r="C237" i="12"/>
  <c r="D237" i="12" s="1"/>
  <c r="C238" i="12"/>
  <c r="D238" i="12" s="1"/>
  <c r="C239" i="12"/>
  <c r="D239" i="12"/>
  <c r="C240" i="12"/>
  <c r="D240" i="12" s="1"/>
  <c r="C241" i="12"/>
  <c r="D241" i="12" s="1"/>
  <c r="C242" i="12"/>
  <c r="D242" i="12" s="1"/>
  <c r="C243" i="12"/>
  <c r="D243" i="12"/>
  <c r="C244" i="12"/>
  <c r="D244" i="12" s="1"/>
  <c r="C245" i="12"/>
  <c r="D245" i="12" s="1"/>
  <c r="C246" i="12"/>
  <c r="D246" i="12" s="1"/>
  <c r="C247" i="12"/>
  <c r="D247" i="12"/>
  <c r="C248" i="12"/>
  <c r="D248" i="12" s="1"/>
  <c r="C249" i="12"/>
  <c r="D249" i="12" s="1"/>
  <c r="C250" i="12"/>
  <c r="D250" i="12" s="1"/>
  <c r="C251" i="12"/>
  <c r="D251" i="12"/>
  <c r="C252" i="12"/>
  <c r="D252" i="12" s="1"/>
  <c r="C253" i="12"/>
  <c r="D253" i="12" s="1"/>
  <c r="C254" i="12"/>
  <c r="D254" i="12" s="1"/>
  <c r="C255" i="12"/>
  <c r="D255" i="12"/>
  <c r="C256" i="12"/>
  <c r="D256" i="12" s="1"/>
  <c r="C257" i="12"/>
  <c r="D257" i="12" s="1"/>
  <c r="C258" i="12"/>
  <c r="D258" i="12" s="1"/>
  <c r="C259" i="12"/>
  <c r="D259" i="12"/>
  <c r="C260" i="12"/>
  <c r="D260" i="12" s="1"/>
  <c r="C261" i="12"/>
  <c r="D261" i="12" s="1"/>
  <c r="C262" i="12"/>
  <c r="D262" i="12" s="1"/>
  <c r="C263" i="12"/>
  <c r="D263" i="12"/>
  <c r="C264" i="12"/>
  <c r="D264" i="12" s="1"/>
  <c r="C265" i="12"/>
  <c r="D265" i="12" s="1"/>
  <c r="C266" i="12"/>
  <c r="D266" i="12" s="1"/>
  <c r="C267" i="12"/>
  <c r="D267" i="12"/>
  <c r="C268" i="12"/>
  <c r="D268" i="12" s="1"/>
  <c r="C269" i="12"/>
  <c r="D269" i="12" s="1"/>
  <c r="C270" i="12"/>
  <c r="D270" i="12" s="1"/>
  <c r="C271" i="12"/>
  <c r="D271" i="12"/>
  <c r="C272" i="12"/>
  <c r="D272" i="12" s="1"/>
  <c r="C273" i="12"/>
  <c r="D273" i="12" s="1"/>
  <c r="C274" i="12"/>
  <c r="D274" i="12" s="1"/>
  <c r="C275" i="12"/>
  <c r="D275" i="12"/>
  <c r="C276" i="12"/>
  <c r="D276" i="12" s="1"/>
  <c r="C277" i="12"/>
  <c r="D277" i="12" s="1"/>
  <c r="C278" i="12"/>
  <c r="D278" i="12" s="1"/>
  <c r="C279" i="12"/>
  <c r="D279" i="12"/>
  <c r="C280" i="12"/>
  <c r="D280" i="12" s="1"/>
  <c r="C281" i="12"/>
  <c r="D281" i="12" s="1"/>
  <c r="C282" i="12"/>
  <c r="D282" i="12" s="1"/>
  <c r="C283" i="12"/>
  <c r="D283" i="12"/>
  <c r="C284" i="12"/>
  <c r="D284" i="12" s="1"/>
  <c r="C285" i="12"/>
  <c r="D285" i="12" s="1"/>
  <c r="C286" i="12"/>
  <c r="D286" i="12" s="1"/>
  <c r="C287" i="12"/>
  <c r="D287" i="12"/>
  <c r="C288" i="12"/>
  <c r="D288" i="12" s="1"/>
  <c r="C289" i="12"/>
  <c r="D289" i="12" s="1"/>
  <c r="C290" i="12"/>
  <c r="D290" i="12" s="1"/>
  <c r="C291" i="12"/>
  <c r="D291" i="12"/>
  <c r="C292" i="12"/>
  <c r="D292" i="12" s="1"/>
  <c r="C293" i="12"/>
  <c r="D293" i="12" s="1"/>
  <c r="C294" i="12"/>
  <c r="D294" i="12" s="1"/>
  <c r="C295" i="12"/>
  <c r="D295" i="12"/>
  <c r="C296" i="12"/>
  <c r="D296" i="12" s="1"/>
  <c r="C297" i="12"/>
  <c r="D297" i="12" s="1"/>
  <c r="C298" i="12"/>
  <c r="D298" i="12" s="1"/>
  <c r="C299" i="12"/>
  <c r="D299" i="12"/>
  <c r="C300" i="12"/>
  <c r="D300" i="12" s="1"/>
  <c r="C301" i="12"/>
  <c r="D301" i="12" s="1"/>
  <c r="C302" i="12"/>
  <c r="D302" i="12" s="1"/>
  <c r="C303" i="12"/>
  <c r="D303" i="12"/>
  <c r="C304" i="12"/>
  <c r="D304" i="12" s="1"/>
  <c r="C305" i="12"/>
  <c r="D305" i="12" s="1"/>
  <c r="C306" i="12"/>
  <c r="D306" i="12" s="1"/>
  <c r="C307" i="12"/>
  <c r="D307" i="12"/>
  <c r="C308" i="12"/>
  <c r="D308" i="12" s="1"/>
  <c r="C309" i="12"/>
  <c r="D309" i="12" s="1"/>
  <c r="C310" i="12"/>
  <c r="D310" i="12" s="1"/>
  <c r="C311" i="12"/>
  <c r="D311" i="12"/>
  <c r="C312" i="12"/>
  <c r="D312" i="12" s="1"/>
  <c r="C313" i="12"/>
  <c r="D313" i="12" s="1"/>
  <c r="C314" i="12"/>
  <c r="D314" i="12" s="1"/>
  <c r="C315" i="12"/>
  <c r="D315" i="12" s="1"/>
  <c r="C316" i="12"/>
  <c r="D316" i="12" s="1"/>
  <c r="C317" i="12"/>
  <c r="D317" i="12" s="1"/>
  <c r="C318" i="12"/>
  <c r="D318" i="12" s="1"/>
  <c r="C319" i="12"/>
  <c r="D319" i="12" s="1"/>
  <c r="C320" i="12"/>
  <c r="D320" i="12" s="1"/>
  <c r="C321" i="12"/>
  <c r="D321" i="12" s="1"/>
  <c r="C322" i="12"/>
  <c r="D322" i="12" s="1"/>
  <c r="C323" i="12"/>
  <c r="D323" i="12" s="1"/>
  <c r="C324" i="12"/>
  <c r="D324" i="12" s="1"/>
  <c r="C325" i="12"/>
  <c r="D325" i="12" s="1"/>
  <c r="C326" i="12"/>
  <c r="D326" i="12" s="1"/>
  <c r="C327" i="12"/>
  <c r="D327" i="12"/>
  <c r="C328" i="12"/>
  <c r="D328" i="12" s="1"/>
  <c r="C329" i="12"/>
  <c r="D329" i="12" s="1"/>
  <c r="C330" i="12"/>
  <c r="D330" i="12" s="1"/>
  <c r="C331" i="12"/>
  <c r="D331" i="12"/>
  <c r="C332" i="12"/>
  <c r="D332" i="12" s="1"/>
  <c r="C333" i="12"/>
  <c r="D333" i="12" s="1"/>
  <c r="C334" i="12"/>
  <c r="D334" i="12" s="1"/>
  <c r="C335" i="12"/>
  <c r="D335" i="12"/>
  <c r="C336" i="12"/>
  <c r="D336" i="12" s="1"/>
  <c r="C337" i="12"/>
  <c r="D337" i="12" s="1"/>
  <c r="C338" i="12"/>
  <c r="D338" i="12" s="1"/>
  <c r="C339" i="12"/>
  <c r="D339" i="12"/>
  <c r="C340" i="12"/>
  <c r="D340" i="12" s="1"/>
  <c r="C341" i="12"/>
  <c r="D341" i="12" s="1"/>
  <c r="C342" i="12"/>
  <c r="D342" i="12" s="1"/>
  <c r="C343" i="12"/>
  <c r="D343" i="12" s="1"/>
  <c r="C344" i="12"/>
  <c r="D344" i="12" s="1"/>
  <c r="C345" i="12"/>
  <c r="D345" i="12" s="1"/>
  <c r="C346" i="12"/>
  <c r="D346" i="12" s="1"/>
  <c r="C347" i="12"/>
  <c r="D347" i="12" s="1"/>
  <c r="C348" i="12"/>
  <c r="D348" i="12" s="1"/>
  <c r="C349" i="12"/>
  <c r="D349" i="12" s="1"/>
  <c r="C350" i="12"/>
  <c r="D350" i="12" s="1"/>
  <c r="C351" i="12"/>
  <c r="D351" i="12" s="1"/>
  <c r="C352" i="12"/>
  <c r="D352" i="12" s="1"/>
  <c r="C353" i="12"/>
  <c r="D353" i="12" s="1"/>
  <c r="C354" i="12"/>
  <c r="D354" i="12" s="1"/>
  <c r="C355" i="12"/>
  <c r="D355" i="12" s="1"/>
  <c r="C356" i="12"/>
  <c r="D356" i="12" s="1"/>
  <c r="C357" i="12"/>
  <c r="D357" i="12" s="1"/>
  <c r="C358" i="12"/>
  <c r="D358" i="12" s="1"/>
  <c r="C359" i="12"/>
  <c r="D359" i="12"/>
  <c r="C360" i="12"/>
  <c r="D360" i="12" s="1"/>
  <c r="C361" i="12"/>
  <c r="D361" i="12" s="1"/>
  <c r="C362" i="12"/>
  <c r="D362" i="12" s="1"/>
  <c r="C363" i="12"/>
  <c r="D363" i="12"/>
  <c r="C364" i="12"/>
  <c r="D364" i="12" s="1"/>
  <c r="C365" i="12"/>
  <c r="D365" i="12" s="1"/>
  <c r="C366" i="12"/>
  <c r="D366" i="12" s="1"/>
  <c r="C367" i="12"/>
  <c r="D367" i="12"/>
  <c r="C368" i="12"/>
  <c r="D368" i="12" s="1"/>
  <c r="C369" i="12"/>
  <c r="D369" i="12" s="1"/>
  <c r="C370" i="12"/>
  <c r="D370" i="12" s="1"/>
  <c r="C371" i="12"/>
  <c r="D371" i="12"/>
  <c r="C372" i="12"/>
  <c r="D372" i="12" s="1"/>
  <c r="C373" i="12"/>
  <c r="D373" i="12" s="1"/>
  <c r="C374" i="12"/>
  <c r="D374" i="12" s="1"/>
  <c r="C375" i="12"/>
  <c r="D375" i="12"/>
  <c r="C376" i="12"/>
  <c r="D376" i="12" s="1"/>
  <c r="C377" i="12"/>
  <c r="D377" i="12"/>
  <c r="C378" i="12"/>
  <c r="D378" i="12"/>
  <c r="C379" i="12"/>
  <c r="D379" i="12" s="1"/>
  <c r="C380" i="12"/>
  <c r="D380" i="12" s="1"/>
  <c r="C381" i="12"/>
  <c r="D381" i="12"/>
  <c r="C382" i="12"/>
  <c r="D382" i="12"/>
  <c r="C383" i="12"/>
  <c r="D383" i="12" s="1"/>
  <c r="C384" i="12"/>
  <c r="D384" i="12" s="1"/>
  <c r="C385" i="12"/>
  <c r="D385" i="12"/>
  <c r="C386" i="12"/>
  <c r="D386" i="12"/>
  <c r="C387" i="12"/>
  <c r="D387" i="12" s="1"/>
  <c r="C388" i="12"/>
  <c r="D388" i="12" s="1"/>
  <c r="C389" i="12"/>
  <c r="D389" i="12"/>
  <c r="C390" i="12"/>
  <c r="D390" i="12"/>
  <c r="C391" i="12"/>
  <c r="D391" i="12" s="1"/>
  <c r="C392" i="12"/>
  <c r="D392" i="12" s="1"/>
  <c r="C393" i="12"/>
  <c r="D393" i="12"/>
  <c r="C394" i="12"/>
  <c r="D394" i="12"/>
  <c r="C395" i="12"/>
  <c r="D395" i="12" s="1"/>
  <c r="C396" i="12"/>
  <c r="D396" i="12" s="1"/>
  <c r="C397" i="12"/>
  <c r="D397" i="12"/>
  <c r="C398" i="12"/>
  <c r="D398" i="12"/>
  <c r="C399" i="12"/>
  <c r="D399" i="12" s="1"/>
  <c r="C400" i="12"/>
  <c r="D400" i="12" s="1"/>
  <c r="C401" i="12"/>
  <c r="D401" i="12"/>
  <c r="C402" i="12"/>
  <c r="D402" i="12"/>
  <c r="C403" i="12"/>
  <c r="D403" i="12" s="1"/>
  <c r="C404" i="12"/>
  <c r="D404" i="12" s="1"/>
  <c r="C405" i="12"/>
  <c r="D405" i="12"/>
  <c r="C406" i="12"/>
  <c r="D406" i="12"/>
  <c r="C407" i="12"/>
  <c r="D407" i="12" s="1"/>
  <c r="C408" i="12"/>
  <c r="D408" i="12" s="1"/>
  <c r="C409" i="12"/>
  <c r="D409" i="12"/>
  <c r="C410" i="12"/>
  <c r="D410" i="12"/>
  <c r="C411" i="12"/>
  <c r="D411" i="12" s="1"/>
  <c r="C412" i="12"/>
  <c r="D412" i="12" s="1"/>
  <c r="C413" i="12"/>
  <c r="D413" i="12"/>
  <c r="C414" i="12"/>
  <c r="D414" i="12"/>
  <c r="C415" i="12"/>
  <c r="D415" i="12" s="1"/>
  <c r="C416" i="12"/>
  <c r="D416" i="12" s="1"/>
  <c r="C417" i="12"/>
  <c r="D417" i="12"/>
  <c r="C418" i="12"/>
  <c r="D418" i="12"/>
  <c r="C419" i="12"/>
  <c r="D419" i="12" s="1"/>
  <c r="C420" i="12"/>
  <c r="D420" i="12" s="1"/>
  <c r="C421" i="12"/>
  <c r="D421" i="12"/>
  <c r="C422" i="12"/>
  <c r="D422" i="12"/>
  <c r="C423" i="12"/>
  <c r="D423" i="12" s="1"/>
  <c r="C424" i="12"/>
  <c r="D424" i="12" s="1"/>
  <c r="C425" i="12"/>
  <c r="D425" i="12"/>
  <c r="C426" i="12"/>
  <c r="D426" i="12"/>
  <c r="C427" i="12"/>
  <c r="D427" i="12" s="1"/>
  <c r="C428" i="12"/>
  <c r="D428" i="12" s="1"/>
  <c r="C429" i="12"/>
  <c r="D429" i="12"/>
  <c r="C430" i="12"/>
  <c r="D430" i="12"/>
  <c r="C431" i="12"/>
  <c r="D431" i="12" s="1"/>
  <c r="C432" i="12"/>
  <c r="D432" i="12" s="1"/>
  <c r="C433" i="12"/>
  <c r="D433" i="12"/>
  <c r="C434" i="12"/>
  <c r="D434" i="12"/>
  <c r="C435" i="12"/>
  <c r="D435" i="12" s="1"/>
  <c r="C436" i="12"/>
  <c r="D436" i="12" s="1"/>
  <c r="C437" i="12"/>
  <c r="D437" i="12"/>
  <c r="C438" i="12"/>
  <c r="D438" i="12"/>
  <c r="C439" i="12"/>
  <c r="D439" i="12" s="1"/>
  <c r="C440" i="12"/>
  <c r="D440" i="12" s="1"/>
  <c r="C441" i="12"/>
  <c r="D441" i="12"/>
  <c r="C442" i="12"/>
  <c r="D442" i="12"/>
  <c r="C443" i="12"/>
  <c r="D443" i="12" s="1"/>
  <c r="C444" i="12"/>
  <c r="D444" i="12" s="1"/>
  <c r="C445" i="12"/>
  <c r="D445" i="12"/>
  <c r="C446" i="12"/>
  <c r="D446" i="12"/>
  <c r="C447" i="12"/>
  <c r="D447" i="12" s="1"/>
  <c r="C448" i="12"/>
  <c r="D448" i="12" s="1"/>
  <c r="C449" i="12"/>
  <c r="D449" i="12"/>
  <c r="C450" i="12"/>
  <c r="D450" i="12"/>
  <c r="C451" i="12"/>
  <c r="D451" i="12" s="1"/>
  <c r="C452" i="12"/>
  <c r="D452" i="12" s="1"/>
  <c r="C453" i="12"/>
  <c r="D453" i="12"/>
  <c r="C454" i="12"/>
  <c r="D454" i="12"/>
  <c r="C455" i="12"/>
  <c r="D455" i="12" s="1"/>
  <c r="C456" i="12"/>
  <c r="D456" i="12" s="1"/>
  <c r="C457" i="12"/>
  <c r="D457" i="12"/>
  <c r="C458" i="12"/>
  <c r="D458" i="12"/>
  <c r="C459" i="12"/>
  <c r="D459" i="12" s="1"/>
  <c r="C460" i="12"/>
  <c r="D460" i="12" s="1"/>
  <c r="C461" i="12"/>
  <c r="D461" i="12"/>
  <c r="C462" i="12"/>
  <c r="D462" i="12"/>
  <c r="C463" i="12"/>
  <c r="D463" i="12" s="1"/>
  <c r="C464" i="12"/>
  <c r="D464" i="12" s="1"/>
  <c r="C465" i="12"/>
  <c r="D465" i="12"/>
  <c r="C466" i="12"/>
  <c r="D466" i="12"/>
  <c r="C467" i="12"/>
  <c r="D467" i="12" s="1"/>
  <c r="C468" i="12"/>
  <c r="D468" i="12" s="1"/>
  <c r="C469" i="12"/>
  <c r="D469" i="12"/>
  <c r="C470" i="12"/>
  <c r="D470" i="12"/>
  <c r="C471" i="12"/>
  <c r="D471" i="12" s="1"/>
  <c r="C472" i="12"/>
  <c r="D472" i="12" s="1"/>
  <c r="C473" i="12"/>
  <c r="D473" i="12"/>
  <c r="C474" i="12"/>
  <c r="D474" i="12"/>
  <c r="C475" i="12"/>
  <c r="D475" i="12" s="1"/>
  <c r="C476" i="12"/>
  <c r="D476" i="12" s="1"/>
  <c r="C477" i="12"/>
  <c r="D477" i="12"/>
  <c r="C478" i="12"/>
  <c r="D478" i="12"/>
  <c r="C479" i="12"/>
  <c r="D479" i="12" s="1"/>
  <c r="C480" i="12"/>
  <c r="D480" i="12" s="1"/>
  <c r="C481" i="12"/>
  <c r="D481" i="12"/>
  <c r="C482" i="12"/>
  <c r="D482" i="12"/>
  <c r="C483" i="12"/>
  <c r="D483" i="12" s="1"/>
  <c r="C484" i="12"/>
  <c r="D484" i="12" s="1"/>
  <c r="C485" i="12"/>
  <c r="D485" i="12"/>
  <c r="C486" i="12"/>
  <c r="D486" i="12"/>
  <c r="C487" i="12"/>
  <c r="D487" i="12" s="1"/>
  <c r="C488" i="12"/>
  <c r="D488" i="12" s="1"/>
  <c r="C489" i="12"/>
  <c r="D489" i="12"/>
  <c r="C490" i="12"/>
  <c r="D490" i="12"/>
  <c r="C491" i="12"/>
  <c r="D491" i="12" s="1"/>
  <c r="C492" i="12"/>
  <c r="D492" i="12" s="1"/>
  <c r="C493" i="12"/>
  <c r="D493" i="12"/>
  <c r="C494" i="12"/>
  <c r="D494" i="12"/>
  <c r="C495" i="12"/>
  <c r="D495" i="12" s="1"/>
  <c r="C496" i="12"/>
  <c r="D496" i="12" s="1"/>
  <c r="C497" i="12"/>
  <c r="D497" i="12"/>
  <c r="C498" i="12"/>
  <c r="D498" i="12"/>
  <c r="C499" i="12"/>
  <c r="D499" i="12" s="1"/>
  <c r="C500" i="12"/>
  <c r="D500" i="12" s="1"/>
  <c r="C501" i="12"/>
  <c r="D501" i="12"/>
  <c r="C502" i="12"/>
  <c r="D502" i="12"/>
  <c r="C503" i="12"/>
  <c r="D503" i="12" s="1"/>
  <c r="F1" i="11"/>
  <c r="R22" i="11"/>
  <c r="N23" i="11"/>
  <c r="P22" i="11" s="1"/>
  <c r="R23" i="11"/>
  <c r="N24" i="11"/>
  <c r="R24" i="11" s="1"/>
  <c r="N25" i="11"/>
  <c r="R25" i="11" s="1"/>
  <c r="N26" i="11"/>
  <c r="R26" i="11"/>
  <c r="N27" i="11"/>
  <c r="R27" i="11"/>
  <c r="N28" i="11"/>
  <c r="R28" i="11" s="1"/>
  <c r="N29" i="11"/>
  <c r="R29" i="11" s="1"/>
  <c r="C34" i="11"/>
  <c r="C35" i="11"/>
  <c r="D35" i="11"/>
  <c r="C36" i="11"/>
  <c r="D36" i="11" s="1"/>
  <c r="H36" i="11"/>
  <c r="C37" i="11"/>
  <c r="D37" i="11" s="1"/>
  <c r="H37" i="11"/>
  <c r="J37" i="11"/>
  <c r="C38" i="11"/>
  <c r="D38" i="11" s="1"/>
  <c r="C39" i="11"/>
  <c r="D39" i="11"/>
  <c r="J39" i="11"/>
  <c r="C40" i="11"/>
  <c r="D40" i="11" s="1"/>
  <c r="J40" i="11"/>
  <c r="M40" i="11" s="1"/>
  <c r="C41" i="11"/>
  <c r="D41" i="11"/>
  <c r="C42" i="11"/>
  <c r="D42" i="11"/>
  <c r="H42" i="11"/>
  <c r="C43" i="11"/>
  <c r="C44" i="11"/>
  <c r="D44" i="11" s="1"/>
  <c r="H44" i="11"/>
  <c r="C45" i="11"/>
  <c r="D45" i="11" s="1"/>
  <c r="H45" i="11"/>
  <c r="J45" i="11"/>
  <c r="C46" i="11"/>
  <c r="D46" i="11" s="1"/>
  <c r="C47" i="11"/>
  <c r="D47" i="11"/>
  <c r="J47" i="11"/>
  <c r="C48" i="11"/>
  <c r="D48" i="11" s="1"/>
  <c r="J48" i="11"/>
  <c r="M48" i="11" s="1"/>
  <c r="C49" i="11"/>
  <c r="D49" i="11"/>
  <c r="C50" i="11"/>
  <c r="D50" i="11"/>
  <c r="C51" i="11"/>
  <c r="D51" i="11" s="1"/>
  <c r="C52" i="11"/>
  <c r="D52" i="11" s="1"/>
  <c r="C53" i="11"/>
  <c r="D53" i="11" s="1"/>
  <c r="C54" i="11"/>
  <c r="D54" i="11"/>
  <c r="C55" i="11"/>
  <c r="D55" i="11" s="1"/>
  <c r="C56" i="11"/>
  <c r="D56" i="11" s="1"/>
  <c r="C57" i="11"/>
  <c r="D57" i="11" s="1"/>
  <c r="C58" i="11"/>
  <c r="D58" i="11"/>
  <c r="C59" i="11"/>
  <c r="D59" i="11" s="1"/>
  <c r="C60" i="11"/>
  <c r="D60" i="11" s="1"/>
  <c r="C61" i="11"/>
  <c r="D61" i="11" s="1"/>
  <c r="C62" i="11"/>
  <c r="D62" i="11"/>
  <c r="C63" i="11"/>
  <c r="D63" i="11" s="1"/>
  <c r="C64" i="11"/>
  <c r="D64" i="11" s="1"/>
  <c r="G64" i="11" a="1"/>
  <c r="G64" i="11" s="1"/>
  <c r="C65" i="11"/>
  <c r="D65" i="11"/>
  <c r="G65" i="11"/>
  <c r="C66" i="11"/>
  <c r="D66" i="11"/>
  <c r="C67" i="11"/>
  <c r="D67" i="11"/>
  <c r="C68" i="11"/>
  <c r="D68" i="11" s="1"/>
  <c r="C69" i="11"/>
  <c r="D69" i="11"/>
  <c r="C70" i="11"/>
  <c r="D70" i="11"/>
  <c r="C71" i="11"/>
  <c r="D71" i="11"/>
  <c r="C72" i="11"/>
  <c r="D72" i="11" s="1"/>
  <c r="C73" i="11"/>
  <c r="D73" i="11" s="1"/>
  <c r="C74" i="11"/>
  <c r="D74" i="11"/>
  <c r="C75" i="11"/>
  <c r="D75" i="11"/>
  <c r="C76" i="11"/>
  <c r="D76" i="11" s="1"/>
  <c r="C77" i="11"/>
  <c r="D77" i="11"/>
  <c r="C78" i="11"/>
  <c r="D78" i="11"/>
  <c r="C79" i="11"/>
  <c r="D79" i="11"/>
  <c r="C80" i="11"/>
  <c r="D80" i="11" s="1"/>
  <c r="C81" i="11"/>
  <c r="D81" i="11" s="1"/>
  <c r="C82" i="11"/>
  <c r="D82" i="11"/>
  <c r="C83" i="11"/>
  <c r="D83" i="11"/>
  <c r="C84" i="11"/>
  <c r="D84" i="11" s="1"/>
  <c r="C85" i="11"/>
  <c r="D85" i="11"/>
  <c r="C86" i="11"/>
  <c r="D86" i="11"/>
  <c r="C87" i="11"/>
  <c r="D87" i="11"/>
  <c r="C88" i="11"/>
  <c r="D88" i="11" s="1"/>
  <c r="C89" i="11"/>
  <c r="D89" i="11" s="1"/>
  <c r="C90" i="11"/>
  <c r="D90" i="11"/>
  <c r="C91" i="11"/>
  <c r="D91" i="11"/>
  <c r="C92" i="11"/>
  <c r="D92" i="11" s="1"/>
  <c r="C93" i="11"/>
  <c r="D93" i="11" s="1"/>
  <c r="C94" i="11"/>
  <c r="D94" i="11"/>
  <c r="C95" i="11"/>
  <c r="D95" i="11"/>
  <c r="C96" i="11"/>
  <c r="D96" i="11" s="1"/>
  <c r="C97" i="11"/>
  <c r="D97" i="11"/>
  <c r="C98" i="11"/>
  <c r="D98" i="11"/>
  <c r="C99" i="11"/>
  <c r="D99" i="11"/>
  <c r="C100" i="11"/>
  <c r="D100" i="11" s="1"/>
  <c r="C101" i="11"/>
  <c r="D101" i="11"/>
  <c r="C102" i="11"/>
  <c r="D102" i="11"/>
  <c r="C103" i="11"/>
  <c r="D103" i="11"/>
  <c r="C104" i="11"/>
  <c r="D104" i="11" s="1"/>
  <c r="C105" i="11"/>
  <c r="D105" i="11" s="1"/>
  <c r="C106" i="11"/>
  <c r="D106" i="11"/>
  <c r="C107" i="11"/>
  <c r="D107" i="11"/>
  <c r="C108" i="11"/>
  <c r="D108" i="11" s="1"/>
  <c r="C109" i="11"/>
  <c r="D109" i="11"/>
  <c r="C110" i="11"/>
  <c r="D110" i="11"/>
  <c r="C111" i="11"/>
  <c r="D111" i="11"/>
  <c r="C112" i="11"/>
  <c r="D112" i="11" s="1"/>
  <c r="C113" i="11"/>
  <c r="D113" i="11" s="1"/>
  <c r="C114" i="11"/>
  <c r="D114" i="11"/>
  <c r="C115" i="11"/>
  <c r="D115" i="11"/>
  <c r="C116" i="11"/>
  <c r="D116" i="11" s="1"/>
  <c r="C117" i="11"/>
  <c r="D117" i="11"/>
  <c r="C118" i="11"/>
  <c r="D118" i="11"/>
  <c r="C119" i="11"/>
  <c r="D119" i="11"/>
  <c r="C120" i="11"/>
  <c r="D120" i="11" s="1"/>
  <c r="C121" i="11"/>
  <c r="D121" i="11" s="1"/>
  <c r="C122" i="11"/>
  <c r="D122" i="11"/>
  <c r="C123" i="11"/>
  <c r="D123" i="11"/>
  <c r="C124" i="11"/>
  <c r="D124" i="11" s="1"/>
  <c r="C125" i="11"/>
  <c r="D125" i="11" s="1"/>
  <c r="C126" i="11"/>
  <c r="D126" i="11"/>
  <c r="C127" i="11"/>
  <c r="D127" i="11"/>
  <c r="C128" i="11"/>
  <c r="D128" i="11" s="1"/>
  <c r="C129" i="11"/>
  <c r="D129" i="11"/>
  <c r="C130" i="11"/>
  <c r="D130" i="11"/>
  <c r="C131" i="11"/>
  <c r="D131" i="11"/>
  <c r="C132" i="11"/>
  <c r="D132" i="11" s="1"/>
  <c r="C133" i="11"/>
  <c r="D133" i="11"/>
  <c r="C134" i="11"/>
  <c r="D134" i="11"/>
  <c r="C135" i="11"/>
  <c r="D135" i="11"/>
  <c r="C136" i="11"/>
  <c r="D136" i="11" s="1"/>
  <c r="C137" i="11"/>
  <c r="D137" i="11" s="1"/>
  <c r="C138" i="11"/>
  <c r="D138" i="11"/>
  <c r="C139" i="11"/>
  <c r="D139" i="11"/>
  <c r="C140" i="11"/>
  <c r="D140" i="11" s="1"/>
  <c r="C141" i="11"/>
  <c r="D141" i="11"/>
  <c r="C142" i="11"/>
  <c r="D142" i="11"/>
  <c r="C143" i="11"/>
  <c r="D143" i="11"/>
  <c r="C144" i="11"/>
  <c r="D144" i="11" s="1"/>
  <c r="C145" i="11"/>
  <c r="D145" i="11" s="1"/>
  <c r="C146" i="11"/>
  <c r="D146" i="11"/>
  <c r="C147" i="11"/>
  <c r="D147" i="11"/>
  <c r="C148" i="11"/>
  <c r="D148" i="11" s="1"/>
  <c r="C149" i="11"/>
  <c r="D149" i="11"/>
  <c r="C150" i="11"/>
  <c r="D150" i="11"/>
  <c r="C151" i="11"/>
  <c r="D151" i="11"/>
  <c r="C152" i="11"/>
  <c r="D152" i="11" s="1"/>
  <c r="C153" i="11"/>
  <c r="D153" i="11" s="1"/>
  <c r="C154" i="11"/>
  <c r="D154" i="11"/>
  <c r="C155" i="11"/>
  <c r="D155" i="11"/>
  <c r="C156" i="11"/>
  <c r="D156" i="11" s="1"/>
  <c r="C157" i="11"/>
  <c r="D157" i="11" s="1"/>
  <c r="C158" i="11"/>
  <c r="D158" i="11"/>
  <c r="C159" i="11"/>
  <c r="D159" i="11"/>
  <c r="C160" i="11"/>
  <c r="D160" i="11" s="1"/>
  <c r="C161" i="11"/>
  <c r="D161" i="11"/>
  <c r="C162" i="11"/>
  <c r="D162" i="11"/>
  <c r="C163" i="11"/>
  <c r="D163" i="11"/>
  <c r="C164" i="11"/>
  <c r="D164" i="11" s="1"/>
  <c r="C165" i="11"/>
  <c r="D165" i="11"/>
  <c r="C166" i="11"/>
  <c r="D166" i="11"/>
  <c r="C167" i="11"/>
  <c r="D167" i="11"/>
  <c r="C168" i="11"/>
  <c r="D168" i="11" s="1"/>
  <c r="C169" i="11"/>
  <c r="D169" i="11" s="1"/>
  <c r="C170" i="11"/>
  <c r="D170" i="11"/>
  <c r="C171" i="11"/>
  <c r="D171" i="11"/>
  <c r="C172" i="11"/>
  <c r="D172" i="11" s="1"/>
  <c r="C173" i="11"/>
  <c r="D173" i="11"/>
  <c r="C174" i="11"/>
  <c r="D174" i="11"/>
  <c r="C175" i="11"/>
  <c r="D175" i="11"/>
  <c r="C176" i="11"/>
  <c r="D176" i="11" s="1"/>
  <c r="C177" i="11"/>
  <c r="D177" i="11" s="1"/>
  <c r="C178" i="11"/>
  <c r="D178" i="11"/>
  <c r="C179" i="11"/>
  <c r="D179" i="11"/>
  <c r="C180" i="11"/>
  <c r="D180" i="11" s="1"/>
  <c r="C181" i="11"/>
  <c r="D181" i="11"/>
  <c r="C182" i="11"/>
  <c r="D182" i="11"/>
  <c r="C183" i="11"/>
  <c r="D183" i="11"/>
  <c r="C184" i="11"/>
  <c r="D184" i="11" s="1"/>
  <c r="C185" i="11"/>
  <c r="D185" i="11" s="1"/>
  <c r="C186" i="11"/>
  <c r="D186" i="11"/>
  <c r="C187" i="11"/>
  <c r="D187" i="11"/>
  <c r="C188" i="11"/>
  <c r="D188" i="11" s="1"/>
  <c r="C189" i="11"/>
  <c r="D189" i="11" s="1"/>
  <c r="C190" i="11"/>
  <c r="D190" i="11"/>
  <c r="C191" i="11"/>
  <c r="D191" i="11"/>
  <c r="C192" i="11"/>
  <c r="D192" i="11" s="1"/>
  <c r="C193" i="11"/>
  <c r="D193" i="11"/>
  <c r="C194" i="11"/>
  <c r="D194" i="11"/>
  <c r="C195" i="11"/>
  <c r="D195" i="11"/>
  <c r="C196" i="11"/>
  <c r="D196" i="11" s="1"/>
  <c r="C197" i="11"/>
  <c r="D197" i="11"/>
  <c r="C198" i="11"/>
  <c r="D198" i="11"/>
  <c r="C199" i="11"/>
  <c r="D199" i="11"/>
  <c r="C200" i="11"/>
  <c r="D200" i="11" s="1"/>
  <c r="C201" i="11"/>
  <c r="D201" i="11" s="1"/>
  <c r="C202" i="11"/>
  <c r="D202" i="11"/>
  <c r="C203" i="11"/>
  <c r="D203" i="11"/>
  <c r="C204" i="11"/>
  <c r="D204" i="11" s="1"/>
  <c r="C205" i="11"/>
  <c r="D205" i="11"/>
  <c r="C206" i="11"/>
  <c r="D206" i="11"/>
  <c r="C207" i="11"/>
  <c r="D207" i="11"/>
  <c r="C208" i="11"/>
  <c r="D208" i="11" s="1"/>
  <c r="C209" i="11"/>
  <c r="D209" i="11" s="1"/>
  <c r="C210" i="11"/>
  <c r="D210" i="11"/>
  <c r="C211" i="11"/>
  <c r="D211" i="11"/>
  <c r="C212" i="11"/>
  <c r="D212" i="11" s="1"/>
  <c r="C213" i="11"/>
  <c r="D213" i="11"/>
  <c r="C214" i="11"/>
  <c r="D214" i="11"/>
  <c r="C215" i="11"/>
  <c r="D215" i="11"/>
  <c r="C216" i="11"/>
  <c r="D216" i="11" s="1"/>
  <c r="C217" i="11"/>
  <c r="D217" i="11" s="1"/>
  <c r="C218" i="11"/>
  <c r="D218" i="11"/>
  <c r="C219" i="11"/>
  <c r="D219" i="11"/>
  <c r="C220" i="11"/>
  <c r="D220" i="11" s="1"/>
  <c r="C221" i="11"/>
  <c r="D221" i="11" s="1"/>
  <c r="C222" i="11"/>
  <c r="D222" i="11"/>
  <c r="C223" i="11"/>
  <c r="D223" i="11"/>
  <c r="C224" i="11"/>
  <c r="D224" i="11" s="1"/>
  <c r="C225" i="11"/>
  <c r="D225" i="11"/>
  <c r="C226" i="11"/>
  <c r="D226" i="11"/>
  <c r="C227" i="11"/>
  <c r="D227" i="11"/>
  <c r="C228" i="11"/>
  <c r="D228" i="11" s="1"/>
  <c r="C229" i="11"/>
  <c r="D229" i="11"/>
  <c r="C230" i="11"/>
  <c r="D230" i="11"/>
  <c r="C231" i="11"/>
  <c r="D231" i="11"/>
  <c r="C232" i="11"/>
  <c r="D232" i="11" s="1"/>
  <c r="C233" i="11"/>
  <c r="D233" i="11" s="1"/>
  <c r="C234" i="11"/>
  <c r="D234" i="11"/>
  <c r="C235" i="11"/>
  <c r="D235" i="11"/>
  <c r="C236" i="11"/>
  <c r="D236" i="11" s="1"/>
  <c r="C237" i="11"/>
  <c r="D237" i="11"/>
  <c r="C238" i="11"/>
  <c r="D238" i="11"/>
  <c r="C239" i="11"/>
  <c r="D239" i="11"/>
  <c r="C240" i="11"/>
  <c r="D240" i="11" s="1"/>
  <c r="C241" i="11"/>
  <c r="D241" i="11" s="1"/>
  <c r="C242" i="11"/>
  <c r="D242" i="11"/>
  <c r="C243" i="11"/>
  <c r="D243" i="11"/>
  <c r="C244" i="11"/>
  <c r="D244" i="11" s="1"/>
  <c r="C245" i="11"/>
  <c r="D245" i="11"/>
  <c r="C246" i="11"/>
  <c r="D246" i="11"/>
  <c r="C247" i="11"/>
  <c r="D247" i="11"/>
  <c r="C248" i="11"/>
  <c r="D248" i="11" s="1"/>
  <c r="C249" i="11"/>
  <c r="D249" i="11" s="1"/>
  <c r="C250" i="11"/>
  <c r="D250" i="11"/>
  <c r="C251" i="11"/>
  <c r="D251" i="11"/>
  <c r="C252" i="11"/>
  <c r="D252" i="11" s="1"/>
  <c r="C253" i="11"/>
  <c r="D253" i="11" s="1"/>
  <c r="C254" i="11"/>
  <c r="D254" i="11"/>
  <c r="C255" i="11"/>
  <c r="D255" i="11"/>
  <c r="C256" i="11"/>
  <c r="D256" i="11" s="1"/>
  <c r="C257" i="11"/>
  <c r="D257" i="11"/>
  <c r="C258" i="11"/>
  <c r="D258" i="11"/>
  <c r="C259" i="11"/>
  <c r="D259" i="11"/>
  <c r="C260" i="11"/>
  <c r="D260" i="11" s="1"/>
  <c r="C261" i="11"/>
  <c r="D261" i="11"/>
  <c r="C262" i="11"/>
  <c r="D262" i="11"/>
  <c r="C263" i="11"/>
  <c r="D263" i="11"/>
  <c r="C264" i="11"/>
  <c r="D264" i="11" s="1"/>
  <c r="C265" i="11"/>
  <c r="D265" i="11" s="1"/>
  <c r="C266" i="11"/>
  <c r="D266" i="11"/>
  <c r="C267" i="11"/>
  <c r="D267" i="11"/>
  <c r="C268" i="11"/>
  <c r="D268" i="11" s="1"/>
  <c r="C269" i="11"/>
  <c r="D269" i="11"/>
  <c r="C270" i="11"/>
  <c r="D270" i="11"/>
  <c r="C271" i="11"/>
  <c r="D271" i="11"/>
  <c r="C272" i="11"/>
  <c r="D272" i="11" s="1"/>
  <c r="C273" i="11"/>
  <c r="D273" i="11" s="1"/>
  <c r="C274" i="11"/>
  <c r="D274" i="11"/>
  <c r="C275" i="11"/>
  <c r="D275" i="11"/>
  <c r="C276" i="11"/>
  <c r="D276" i="11" s="1"/>
  <c r="C277" i="11"/>
  <c r="D277" i="11"/>
  <c r="C278" i="11"/>
  <c r="D278" i="11"/>
  <c r="C279" i="11"/>
  <c r="D279" i="11"/>
  <c r="C280" i="11"/>
  <c r="D280" i="11" s="1"/>
  <c r="C281" i="11"/>
  <c r="D281" i="11" s="1"/>
  <c r="C282" i="11"/>
  <c r="D282" i="11"/>
  <c r="C283" i="11"/>
  <c r="D283" i="11"/>
  <c r="C284" i="11"/>
  <c r="D284" i="11" s="1"/>
  <c r="C285" i="11"/>
  <c r="D285" i="11" s="1"/>
  <c r="C286" i="11"/>
  <c r="D286" i="11"/>
  <c r="C287" i="11"/>
  <c r="D287" i="11"/>
  <c r="C288" i="11"/>
  <c r="D288" i="11" s="1"/>
  <c r="C289" i="11"/>
  <c r="D289" i="11"/>
  <c r="C290" i="11"/>
  <c r="D290" i="11"/>
  <c r="C291" i="11"/>
  <c r="D291" i="11"/>
  <c r="C292" i="11"/>
  <c r="D292" i="11" s="1"/>
  <c r="C293" i="11"/>
  <c r="D293" i="11"/>
  <c r="C294" i="11"/>
  <c r="D294" i="11"/>
  <c r="C295" i="11"/>
  <c r="D295" i="11"/>
  <c r="C296" i="11"/>
  <c r="D296" i="11" s="1"/>
  <c r="C297" i="11"/>
  <c r="D297" i="11" s="1"/>
  <c r="C298" i="11"/>
  <c r="D298" i="11"/>
  <c r="C299" i="11"/>
  <c r="D299" i="11" s="1"/>
  <c r="C300" i="11"/>
  <c r="D300" i="11" s="1"/>
  <c r="C301" i="11"/>
  <c r="D301" i="11"/>
  <c r="C302" i="11"/>
  <c r="D302" i="11"/>
  <c r="C303" i="11"/>
  <c r="D303" i="11"/>
  <c r="C304" i="11"/>
  <c r="D304" i="11" s="1"/>
  <c r="C305" i="11"/>
  <c r="D305" i="11" s="1"/>
  <c r="C306" i="11"/>
  <c r="D306" i="11"/>
  <c r="C307" i="11"/>
  <c r="D307" i="11"/>
  <c r="C308" i="11"/>
  <c r="D308" i="11" s="1"/>
  <c r="C309" i="11"/>
  <c r="D309" i="11"/>
  <c r="C310" i="11"/>
  <c r="D310" i="11"/>
  <c r="C311" i="11"/>
  <c r="D311" i="11"/>
  <c r="C312" i="11"/>
  <c r="D312" i="11" s="1"/>
  <c r="C313" i="11"/>
  <c r="D313" i="11" s="1"/>
  <c r="C314" i="11"/>
  <c r="D314" i="11"/>
  <c r="C315" i="11"/>
  <c r="D315" i="11" s="1"/>
  <c r="C316" i="11"/>
  <c r="D316" i="11" s="1"/>
  <c r="C317" i="11"/>
  <c r="D317" i="11"/>
  <c r="C318" i="11"/>
  <c r="D318" i="11"/>
  <c r="C319" i="11"/>
  <c r="D319" i="11"/>
  <c r="C320" i="11"/>
  <c r="D320" i="11" s="1"/>
  <c r="C321" i="11"/>
  <c r="D321" i="11"/>
  <c r="C322" i="11"/>
  <c r="D322" i="11"/>
  <c r="C323" i="11"/>
  <c r="D323" i="11" s="1"/>
  <c r="C324" i="11"/>
  <c r="D324" i="11" s="1"/>
  <c r="C325" i="11"/>
  <c r="D325" i="11"/>
  <c r="C326" i="11"/>
  <c r="D326" i="11"/>
  <c r="C327" i="11"/>
  <c r="D327" i="11"/>
  <c r="C328" i="11"/>
  <c r="D328" i="11" s="1"/>
  <c r="C329" i="11"/>
  <c r="D329" i="11" s="1"/>
  <c r="C330" i="11"/>
  <c r="D330" i="11"/>
  <c r="C331" i="11"/>
  <c r="D331" i="11" s="1"/>
  <c r="C332" i="11"/>
  <c r="D332" i="11" s="1"/>
  <c r="C333" i="11"/>
  <c r="D333" i="11"/>
  <c r="C334" i="11"/>
  <c r="D334" i="11"/>
  <c r="C335" i="11"/>
  <c r="D335" i="11"/>
  <c r="C336" i="11"/>
  <c r="D336" i="11" s="1"/>
  <c r="C337" i="11"/>
  <c r="D337" i="11" s="1"/>
  <c r="C338" i="11"/>
  <c r="D338" i="11"/>
  <c r="C339" i="11"/>
  <c r="D339" i="11"/>
  <c r="C340" i="11"/>
  <c r="D340" i="11" s="1"/>
  <c r="C341" i="11"/>
  <c r="D341" i="11"/>
  <c r="C342" i="11"/>
  <c r="D342" i="11"/>
  <c r="C343" i="11"/>
  <c r="D343" i="11"/>
  <c r="C344" i="11"/>
  <c r="D344" i="11" s="1"/>
  <c r="C345" i="11"/>
  <c r="D345" i="11" s="1"/>
  <c r="C346" i="11"/>
  <c r="D346" i="11"/>
  <c r="C347" i="11"/>
  <c r="D347" i="11" s="1"/>
  <c r="C348" i="11"/>
  <c r="D348" i="11" s="1"/>
  <c r="C349" i="11"/>
  <c r="D349" i="11"/>
  <c r="C350" i="11"/>
  <c r="D350" i="11"/>
  <c r="C351" i="11"/>
  <c r="D351" i="11"/>
  <c r="C352" i="11"/>
  <c r="D352" i="11" s="1"/>
  <c r="C353" i="11"/>
  <c r="D353" i="11"/>
  <c r="C354" i="11"/>
  <c r="D354" i="11"/>
  <c r="C355" i="11"/>
  <c r="D355" i="11" s="1"/>
  <c r="C356" i="11"/>
  <c r="D356" i="11" s="1"/>
  <c r="C357" i="11"/>
  <c r="D357" i="11"/>
  <c r="C358" i="11"/>
  <c r="D358" i="11"/>
  <c r="C359" i="11"/>
  <c r="D359" i="11"/>
  <c r="C360" i="11"/>
  <c r="D360" i="11" s="1"/>
  <c r="C361" i="11"/>
  <c r="D361" i="11" s="1"/>
  <c r="C362" i="11"/>
  <c r="D362" i="11"/>
  <c r="C363" i="11"/>
  <c r="D363" i="11" s="1"/>
  <c r="C364" i="11"/>
  <c r="D364" i="11" s="1"/>
  <c r="C365" i="11"/>
  <c r="D365" i="11"/>
  <c r="C366" i="11"/>
  <c r="D366" i="11"/>
  <c r="C367" i="11"/>
  <c r="D367" i="11"/>
  <c r="C368" i="11"/>
  <c r="D368" i="11" s="1"/>
  <c r="C369" i="11"/>
  <c r="D369" i="11" s="1"/>
  <c r="C370" i="11"/>
  <c r="D370" i="11" s="1"/>
  <c r="C371" i="11"/>
  <c r="D371" i="11"/>
  <c r="C372" i="11"/>
  <c r="D372" i="11" s="1"/>
  <c r="C373" i="11"/>
  <c r="D373" i="11"/>
  <c r="C374" i="11"/>
  <c r="D374" i="11"/>
  <c r="C375" i="11"/>
  <c r="D375" i="11"/>
  <c r="C376" i="11"/>
  <c r="D376" i="11" s="1"/>
  <c r="C377" i="11"/>
  <c r="D377" i="11" s="1"/>
  <c r="C378" i="11"/>
  <c r="D378" i="11" s="1"/>
  <c r="C379" i="11"/>
  <c r="D379" i="11" s="1"/>
  <c r="C380" i="11"/>
  <c r="D380" i="11"/>
  <c r="C381" i="11"/>
  <c r="D381" i="11" s="1"/>
  <c r="C382" i="11"/>
  <c r="D382" i="11" s="1"/>
  <c r="C383" i="11"/>
  <c r="D383" i="11" s="1"/>
  <c r="C384" i="11"/>
  <c r="D384" i="11"/>
  <c r="C385" i="11"/>
  <c r="D385" i="11" s="1"/>
  <c r="C386" i="11"/>
  <c r="D386" i="11" s="1"/>
  <c r="C387" i="11"/>
  <c r="D387" i="11" s="1"/>
  <c r="C388" i="11"/>
  <c r="D388" i="11"/>
  <c r="C389" i="11"/>
  <c r="D389" i="11" s="1"/>
  <c r="C390" i="11"/>
  <c r="D390" i="11" s="1"/>
  <c r="C391" i="11"/>
  <c r="D391" i="11" s="1"/>
  <c r="C392" i="11"/>
  <c r="D392" i="11"/>
  <c r="C393" i="11"/>
  <c r="D393" i="11" s="1"/>
  <c r="C394" i="11"/>
  <c r="D394" i="11" s="1"/>
  <c r="C395" i="11"/>
  <c r="D395" i="11" s="1"/>
  <c r="C396" i="11"/>
  <c r="D396" i="11"/>
  <c r="C397" i="11"/>
  <c r="D397" i="11" s="1"/>
  <c r="C398" i="11"/>
  <c r="D398" i="11" s="1"/>
  <c r="C399" i="11"/>
  <c r="D399" i="11" s="1"/>
  <c r="C400" i="11"/>
  <c r="D400" i="11"/>
  <c r="C401" i="11"/>
  <c r="D401" i="11" s="1"/>
  <c r="C402" i="11"/>
  <c r="D402" i="11" s="1"/>
  <c r="C403" i="11"/>
  <c r="D403" i="11" s="1"/>
  <c r="C404" i="11"/>
  <c r="D404" i="11"/>
  <c r="C405" i="11"/>
  <c r="D405" i="11" s="1"/>
  <c r="C406" i="11"/>
  <c r="D406" i="11" s="1"/>
  <c r="C407" i="11"/>
  <c r="D407" i="11" s="1"/>
  <c r="C408" i="11"/>
  <c r="D408" i="11"/>
  <c r="C409" i="11"/>
  <c r="D409" i="11" s="1"/>
  <c r="C410" i="11"/>
  <c r="D410" i="11" s="1"/>
  <c r="C411" i="11"/>
  <c r="D411" i="11" s="1"/>
  <c r="C412" i="11"/>
  <c r="D412" i="11"/>
  <c r="C413" i="11"/>
  <c r="D413" i="11" s="1"/>
  <c r="C414" i="11"/>
  <c r="D414" i="11" s="1"/>
  <c r="C415" i="11"/>
  <c r="D415" i="11" s="1"/>
  <c r="C416" i="11"/>
  <c r="D416" i="11"/>
  <c r="C417" i="11"/>
  <c r="D417" i="11" s="1"/>
  <c r="C418" i="11"/>
  <c r="D418" i="11" s="1"/>
  <c r="C419" i="11"/>
  <c r="D419" i="11" s="1"/>
  <c r="C420" i="11"/>
  <c r="D420" i="11"/>
  <c r="C421" i="11"/>
  <c r="D421" i="11" s="1"/>
  <c r="C422" i="11"/>
  <c r="D422" i="11" s="1"/>
  <c r="C423" i="11"/>
  <c r="D423" i="11" s="1"/>
  <c r="C424" i="11"/>
  <c r="D424" i="11"/>
  <c r="C425" i="11"/>
  <c r="D425" i="11" s="1"/>
  <c r="C426" i="11"/>
  <c r="D426" i="11" s="1"/>
  <c r="C427" i="11"/>
  <c r="D427" i="11" s="1"/>
  <c r="C428" i="11"/>
  <c r="D428" i="11"/>
  <c r="C429" i="11"/>
  <c r="D429" i="11" s="1"/>
  <c r="C430" i="11"/>
  <c r="D430" i="11" s="1"/>
  <c r="C431" i="11"/>
  <c r="D431" i="11" s="1"/>
  <c r="C432" i="11"/>
  <c r="D432" i="11"/>
  <c r="C433" i="11"/>
  <c r="D433" i="11" s="1"/>
  <c r="C434" i="11"/>
  <c r="D434" i="11" s="1"/>
  <c r="C435" i="11"/>
  <c r="D435" i="11" s="1"/>
  <c r="C436" i="11"/>
  <c r="D436" i="11"/>
  <c r="C437" i="11"/>
  <c r="D437" i="11" s="1"/>
  <c r="C438" i="11"/>
  <c r="D438" i="11" s="1"/>
  <c r="C439" i="11"/>
  <c r="D439" i="11" s="1"/>
  <c r="C440" i="11"/>
  <c r="D440" i="11"/>
  <c r="C441" i="11"/>
  <c r="D441" i="11" s="1"/>
  <c r="C442" i="11"/>
  <c r="D442" i="11" s="1"/>
  <c r="C443" i="11"/>
  <c r="D443" i="11" s="1"/>
  <c r="C444" i="11"/>
  <c r="D444" i="11"/>
  <c r="C445" i="11"/>
  <c r="D445" i="11" s="1"/>
  <c r="C446" i="11"/>
  <c r="D446" i="11" s="1"/>
  <c r="C447" i="11"/>
  <c r="D447" i="11" s="1"/>
  <c r="C448" i="11"/>
  <c r="D448" i="11"/>
  <c r="C449" i="11"/>
  <c r="D449" i="11" s="1"/>
  <c r="C450" i="11"/>
  <c r="D450" i="11" s="1"/>
  <c r="C451" i="11"/>
  <c r="D451" i="11" s="1"/>
  <c r="C452" i="11"/>
  <c r="D452" i="11"/>
  <c r="C453" i="11"/>
  <c r="D453" i="11" s="1"/>
  <c r="C454" i="11"/>
  <c r="D454" i="11" s="1"/>
  <c r="C455" i="11"/>
  <c r="D455" i="11" s="1"/>
  <c r="C456" i="11"/>
  <c r="D456" i="11"/>
  <c r="C457" i="11"/>
  <c r="D457" i="11" s="1"/>
  <c r="C458" i="11"/>
  <c r="D458" i="11" s="1"/>
  <c r="C459" i="11"/>
  <c r="D459" i="11" s="1"/>
  <c r="C460" i="11"/>
  <c r="D460" i="11"/>
  <c r="C461" i="11"/>
  <c r="D461" i="11" s="1"/>
  <c r="C462" i="11"/>
  <c r="D462" i="11" s="1"/>
  <c r="C463" i="11"/>
  <c r="D463" i="11" s="1"/>
  <c r="C464" i="11"/>
  <c r="D464" i="11"/>
  <c r="C465" i="11"/>
  <c r="D465" i="11" s="1"/>
  <c r="C466" i="11"/>
  <c r="D466" i="11" s="1"/>
  <c r="C467" i="11"/>
  <c r="D467" i="11" s="1"/>
  <c r="C468" i="11"/>
  <c r="D468" i="11"/>
  <c r="C469" i="11"/>
  <c r="D469" i="11" s="1"/>
  <c r="C470" i="11"/>
  <c r="D470" i="11" s="1"/>
  <c r="C471" i="11"/>
  <c r="D471" i="11" s="1"/>
  <c r="C472" i="11"/>
  <c r="D472" i="11"/>
  <c r="C473" i="11"/>
  <c r="D473" i="11" s="1"/>
  <c r="C474" i="11"/>
  <c r="D474" i="11" s="1"/>
  <c r="C475" i="11"/>
  <c r="D475" i="11" s="1"/>
  <c r="C476" i="11"/>
  <c r="D476" i="11"/>
  <c r="C477" i="11"/>
  <c r="D477" i="11" s="1"/>
  <c r="C478" i="11"/>
  <c r="D478" i="11" s="1"/>
  <c r="C479" i="11"/>
  <c r="D479" i="11" s="1"/>
  <c r="C480" i="11"/>
  <c r="D480" i="11"/>
  <c r="C481" i="11"/>
  <c r="D481" i="11" s="1"/>
  <c r="C482" i="11"/>
  <c r="D482" i="11" s="1"/>
  <c r="C483" i="11"/>
  <c r="D483" i="11" s="1"/>
  <c r="C484" i="11"/>
  <c r="D484" i="11"/>
  <c r="C485" i="11"/>
  <c r="D485" i="11" s="1"/>
  <c r="C486" i="11"/>
  <c r="D486" i="11" s="1"/>
  <c r="C487" i="11"/>
  <c r="D487" i="11" s="1"/>
  <c r="C488" i="11"/>
  <c r="D488" i="11"/>
  <c r="C489" i="11"/>
  <c r="D489" i="11" s="1"/>
  <c r="C490" i="11"/>
  <c r="D490" i="11" s="1"/>
  <c r="C491" i="11"/>
  <c r="D491" i="11" s="1"/>
  <c r="C492" i="11"/>
  <c r="D492" i="11"/>
  <c r="C493" i="11"/>
  <c r="D493" i="11" s="1"/>
  <c r="C494" i="11"/>
  <c r="D494" i="11" s="1"/>
  <c r="C495" i="11"/>
  <c r="D495" i="11" s="1"/>
  <c r="C496" i="11"/>
  <c r="D496" i="11"/>
  <c r="C497" i="11"/>
  <c r="D497" i="11" s="1"/>
  <c r="C498" i="11"/>
  <c r="D498" i="11" s="1"/>
  <c r="C499" i="11"/>
  <c r="D499" i="11" s="1"/>
  <c r="C500" i="11"/>
  <c r="D500" i="11"/>
  <c r="C501" i="11"/>
  <c r="D501" i="11" s="1"/>
  <c r="C502" i="11"/>
  <c r="D502" i="11" s="1"/>
  <c r="C503" i="11"/>
  <c r="D503" i="11" s="1"/>
  <c r="V85" i="12" l="1"/>
  <c r="U85" i="12"/>
  <c r="V84" i="12"/>
  <c r="M37" i="11"/>
  <c r="S40" i="12"/>
  <c r="W40" i="12" s="1"/>
  <c r="T40" i="12"/>
  <c r="S65" i="12"/>
  <c r="X63" i="12"/>
  <c r="V60" i="12"/>
  <c r="X60" i="12" s="1"/>
  <c r="S57" i="12"/>
  <c r="X55" i="12"/>
  <c r="V52" i="12"/>
  <c r="X52" i="12" s="1"/>
  <c r="V63" i="12"/>
  <c r="S60" i="12"/>
  <c r="V55" i="12"/>
  <c r="S52" i="12"/>
  <c r="V66" i="12"/>
  <c r="X66" i="12" s="1"/>
  <c r="S63" i="12"/>
  <c r="D60" i="12"/>
  <c r="V58" i="12"/>
  <c r="X58" i="12" s="1"/>
  <c r="S55" i="12"/>
  <c r="D52" i="12"/>
  <c r="D48" i="12"/>
  <c r="D37" i="12"/>
  <c r="D33" i="12"/>
  <c r="S66" i="12"/>
  <c r="X64" i="12"/>
  <c r="V61" i="12"/>
  <c r="X61" i="12" s="1"/>
  <c r="S58" i="12"/>
  <c r="X56" i="12"/>
  <c r="V53" i="12"/>
  <c r="X53" i="12" s="1"/>
  <c r="D32" i="12"/>
  <c r="S64" i="12"/>
  <c r="X62" i="12"/>
  <c r="V59" i="12"/>
  <c r="X59" i="12" s="1"/>
  <c r="S56" i="12"/>
  <c r="T22" i="11"/>
  <c r="U22" i="11"/>
  <c r="H48" i="11"/>
  <c r="J43" i="11"/>
  <c r="M43" i="11" s="1"/>
  <c r="H40" i="11"/>
  <c r="J46" i="11"/>
  <c r="M46" i="11" s="1"/>
  <c r="H43" i="11"/>
  <c r="J38" i="11"/>
  <c r="M38" i="11" s="1"/>
  <c r="D34" i="11"/>
  <c r="J49" i="11"/>
  <c r="M49" i="11" s="1"/>
  <c r="H46" i="11"/>
  <c r="D43" i="11"/>
  <c r="J41" i="11"/>
  <c r="M41" i="11" s="1"/>
  <c r="H38" i="11"/>
  <c r="H49" i="11"/>
  <c r="M47" i="11"/>
  <c r="J44" i="11"/>
  <c r="M44" i="11" s="1"/>
  <c r="H41" i="11"/>
  <c r="M39" i="11"/>
  <c r="J36" i="11"/>
  <c r="M36" i="11" s="1"/>
  <c r="Q22" i="11"/>
  <c r="H47" i="11"/>
  <c r="M45" i="11"/>
  <c r="J42" i="11"/>
  <c r="M42" i="11" s="1"/>
  <c r="H39" i="11"/>
  <c r="H96" i="10" l="1" a="1"/>
  <c r="I96" i="10" s="1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86" i="10"/>
  <c r="V101" i="10"/>
  <c r="V100" i="10"/>
  <c r="V99" i="10"/>
  <c r="V98" i="10"/>
  <c r="V97" i="10"/>
  <c r="V96" i="10"/>
  <c r="V95" i="10"/>
  <c r="V94" i="10"/>
  <c r="V93" i="10"/>
  <c r="V92" i="10"/>
  <c r="V91" i="10"/>
  <c r="V90" i="10"/>
  <c r="V89" i="10"/>
  <c r="V88" i="10"/>
  <c r="V87" i="10"/>
  <c r="V86" i="10"/>
  <c r="J67" i="10"/>
  <c r="C494" i="10"/>
  <c r="J82" i="10"/>
  <c r="J81" i="10"/>
  <c r="J80" i="10"/>
  <c r="J79" i="10"/>
  <c r="C20" i="1"/>
  <c r="B20" i="1"/>
  <c r="C36" i="10"/>
  <c r="D36" i="10" s="1"/>
  <c r="C37" i="10"/>
  <c r="D37" i="10" s="1"/>
  <c r="C38" i="10"/>
  <c r="D38" i="10"/>
  <c r="C39" i="10"/>
  <c r="D39" i="10"/>
  <c r="C40" i="10"/>
  <c r="D40" i="10" s="1"/>
  <c r="C41" i="10"/>
  <c r="D41" i="10" s="1"/>
  <c r="C42" i="10"/>
  <c r="D42" i="10" s="1"/>
  <c r="C43" i="10"/>
  <c r="D43" i="10"/>
  <c r="C44" i="10"/>
  <c r="D44" i="10" s="1"/>
  <c r="C45" i="10"/>
  <c r="D45" i="10" s="1"/>
  <c r="C46" i="10"/>
  <c r="D46" i="10"/>
  <c r="C47" i="10"/>
  <c r="D47" i="10"/>
  <c r="C48" i="10"/>
  <c r="D48" i="10" s="1"/>
  <c r="C49" i="10"/>
  <c r="D49" i="10" s="1"/>
  <c r="C50" i="10"/>
  <c r="D50" i="10"/>
  <c r="C51" i="10"/>
  <c r="D51" i="10"/>
  <c r="C52" i="10"/>
  <c r="D52" i="10" s="1"/>
  <c r="C53" i="10"/>
  <c r="D53" i="10" s="1"/>
  <c r="C54" i="10"/>
  <c r="D54" i="10" s="1"/>
  <c r="C55" i="10"/>
  <c r="D55" i="10"/>
  <c r="C56" i="10"/>
  <c r="D56" i="10" s="1"/>
  <c r="C57" i="10"/>
  <c r="D57" i="10" s="1"/>
  <c r="C58" i="10"/>
  <c r="D58" i="10" s="1"/>
  <c r="R58" i="10"/>
  <c r="V58" i="10" s="1"/>
  <c r="S58" i="10"/>
  <c r="T58" i="10"/>
  <c r="C59" i="10"/>
  <c r="D59" i="10"/>
  <c r="T59" i="10"/>
  <c r="C60" i="10"/>
  <c r="D60" i="10"/>
  <c r="T60" i="10"/>
  <c r="C61" i="10"/>
  <c r="D61" i="10"/>
  <c r="T61" i="10"/>
  <c r="C62" i="10"/>
  <c r="D62" i="10"/>
  <c r="T62" i="10"/>
  <c r="C63" i="10"/>
  <c r="D63" i="10"/>
  <c r="C64" i="10"/>
  <c r="D64" i="10"/>
  <c r="C65" i="10"/>
  <c r="D65" i="10"/>
  <c r="C66" i="10"/>
  <c r="D66" i="10" s="1"/>
  <c r="C67" i="10"/>
  <c r="D67" i="10"/>
  <c r="C68" i="10"/>
  <c r="D68" i="10" s="1"/>
  <c r="J68" i="10"/>
  <c r="C69" i="10"/>
  <c r="D69" i="10" s="1"/>
  <c r="J69" i="10"/>
  <c r="C70" i="10"/>
  <c r="D70" i="10" s="1"/>
  <c r="J70" i="10"/>
  <c r="C71" i="10"/>
  <c r="D71" i="10"/>
  <c r="J71" i="10"/>
  <c r="C72" i="10"/>
  <c r="D72" i="10"/>
  <c r="J72" i="10"/>
  <c r="C73" i="10"/>
  <c r="D73" i="10"/>
  <c r="J73" i="10"/>
  <c r="C74" i="10"/>
  <c r="D74" i="10"/>
  <c r="J74" i="10"/>
  <c r="C75" i="10"/>
  <c r="D75" i="10" s="1"/>
  <c r="J75" i="10"/>
  <c r="C76" i="10"/>
  <c r="D76" i="10" s="1"/>
  <c r="J76" i="10"/>
  <c r="C77" i="10"/>
  <c r="D77" i="10" s="1"/>
  <c r="J77" i="10"/>
  <c r="C78" i="10"/>
  <c r="D78" i="10" s="1"/>
  <c r="J78" i="10"/>
  <c r="C79" i="10"/>
  <c r="D79" i="10"/>
  <c r="C80" i="10"/>
  <c r="D80" i="10" s="1"/>
  <c r="C81" i="10"/>
  <c r="D81" i="10"/>
  <c r="C82" i="10"/>
  <c r="D82" i="10"/>
  <c r="C83" i="10"/>
  <c r="D83" i="10"/>
  <c r="C84" i="10"/>
  <c r="D84" i="10" s="1"/>
  <c r="C85" i="10"/>
  <c r="D85" i="10"/>
  <c r="C86" i="10"/>
  <c r="D86" i="10"/>
  <c r="C87" i="10"/>
  <c r="D87" i="10"/>
  <c r="C88" i="10"/>
  <c r="D88" i="10" s="1"/>
  <c r="C89" i="10"/>
  <c r="D89" i="10" s="1"/>
  <c r="C90" i="10"/>
  <c r="D90" i="10"/>
  <c r="C91" i="10"/>
  <c r="D91" i="10"/>
  <c r="C92" i="10"/>
  <c r="D92" i="10" s="1"/>
  <c r="C93" i="10"/>
  <c r="D93" i="10"/>
  <c r="C94" i="10"/>
  <c r="D94" i="10"/>
  <c r="C95" i="10"/>
  <c r="D95" i="10"/>
  <c r="C96" i="10"/>
  <c r="D96" i="10" s="1"/>
  <c r="C97" i="10"/>
  <c r="D97" i="10" s="1"/>
  <c r="C98" i="10"/>
  <c r="D98" i="10"/>
  <c r="C99" i="10"/>
  <c r="D99" i="10"/>
  <c r="C100" i="10"/>
  <c r="D100" i="10" s="1"/>
  <c r="C101" i="10"/>
  <c r="D101" i="10"/>
  <c r="C102" i="10"/>
  <c r="D102" i="10"/>
  <c r="C103" i="10"/>
  <c r="D103" i="10"/>
  <c r="C104" i="10"/>
  <c r="D104" i="10" s="1"/>
  <c r="C105" i="10"/>
  <c r="D105" i="10"/>
  <c r="C106" i="10"/>
  <c r="D106" i="10"/>
  <c r="C107" i="10"/>
  <c r="D107" i="10"/>
  <c r="C108" i="10"/>
  <c r="D108" i="10" s="1"/>
  <c r="C109" i="10"/>
  <c r="D109" i="10"/>
  <c r="C110" i="10"/>
  <c r="D110" i="10"/>
  <c r="C111" i="10"/>
  <c r="D111" i="10"/>
  <c r="C112" i="10"/>
  <c r="D112" i="10" s="1"/>
  <c r="C113" i="10"/>
  <c r="D113" i="10"/>
  <c r="C114" i="10"/>
  <c r="D114" i="10"/>
  <c r="C115" i="10"/>
  <c r="D115" i="10"/>
  <c r="C116" i="10"/>
  <c r="D116" i="10" s="1"/>
  <c r="C117" i="10"/>
  <c r="D117" i="10"/>
  <c r="C118" i="10"/>
  <c r="D118" i="10"/>
  <c r="C119" i="10"/>
  <c r="D119" i="10"/>
  <c r="C120" i="10"/>
  <c r="D120" i="10" s="1"/>
  <c r="C121" i="10"/>
  <c r="D121" i="10" s="1"/>
  <c r="C122" i="10"/>
  <c r="D122" i="10"/>
  <c r="C123" i="10"/>
  <c r="D123" i="10"/>
  <c r="C124" i="10"/>
  <c r="D124" i="10" s="1"/>
  <c r="C125" i="10"/>
  <c r="D125" i="10"/>
  <c r="C126" i="10"/>
  <c r="D126" i="10"/>
  <c r="C127" i="10"/>
  <c r="D127" i="10"/>
  <c r="C128" i="10"/>
  <c r="D128" i="10" s="1"/>
  <c r="C129" i="10"/>
  <c r="D129" i="10" s="1"/>
  <c r="C130" i="10"/>
  <c r="D130" i="10"/>
  <c r="C131" i="10"/>
  <c r="D131" i="10"/>
  <c r="C132" i="10"/>
  <c r="D132" i="10" s="1"/>
  <c r="C133" i="10"/>
  <c r="D133" i="10"/>
  <c r="C134" i="10"/>
  <c r="D134" i="10"/>
  <c r="C135" i="10"/>
  <c r="D135" i="10"/>
  <c r="C136" i="10"/>
  <c r="D136" i="10" s="1"/>
  <c r="C137" i="10"/>
  <c r="D137" i="10"/>
  <c r="C138" i="10"/>
  <c r="D138" i="10"/>
  <c r="C139" i="10"/>
  <c r="D139" i="10"/>
  <c r="C140" i="10"/>
  <c r="D140" i="10" s="1"/>
  <c r="C141" i="10"/>
  <c r="D141" i="10"/>
  <c r="C142" i="10"/>
  <c r="D142" i="10" s="1"/>
  <c r="C143" i="10"/>
  <c r="D143" i="10"/>
  <c r="C144" i="10"/>
  <c r="D144" i="10" s="1"/>
  <c r="C145" i="10"/>
  <c r="D145" i="10"/>
  <c r="C146" i="10"/>
  <c r="D146" i="10" s="1"/>
  <c r="C147" i="10"/>
  <c r="D147" i="10"/>
  <c r="C148" i="10"/>
  <c r="D148" i="10" s="1"/>
  <c r="C149" i="10"/>
  <c r="D149" i="10"/>
  <c r="C150" i="10"/>
  <c r="D150" i="10" s="1"/>
  <c r="C151" i="10"/>
  <c r="D151" i="10"/>
  <c r="C152" i="10"/>
  <c r="D152" i="10" s="1"/>
  <c r="C153" i="10"/>
  <c r="D153" i="10"/>
  <c r="C154" i="10"/>
  <c r="D154" i="10" s="1"/>
  <c r="C155" i="10"/>
  <c r="D155" i="10"/>
  <c r="C156" i="10"/>
  <c r="D156" i="10" s="1"/>
  <c r="C157" i="10"/>
  <c r="D157" i="10"/>
  <c r="C158" i="10"/>
  <c r="D158" i="10" s="1"/>
  <c r="C159" i="10"/>
  <c r="D159" i="10"/>
  <c r="C160" i="10"/>
  <c r="D160" i="10" s="1"/>
  <c r="C161" i="10"/>
  <c r="D161" i="10"/>
  <c r="C162" i="10"/>
  <c r="D162" i="10" s="1"/>
  <c r="C163" i="10"/>
  <c r="D163" i="10"/>
  <c r="C164" i="10"/>
  <c r="D164" i="10" s="1"/>
  <c r="C165" i="10"/>
  <c r="D165" i="10"/>
  <c r="C166" i="10"/>
  <c r="D166" i="10" s="1"/>
  <c r="C167" i="10"/>
  <c r="D167" i="10"/>
  <c r="C168" i="10"/>
  <c r="D168" i="10" s="1"/>
  <c r="C169" i="10"/>
  <c r="D169" i="10"/>
  <c r="C170" i="10"/>
  <c r="D170" i="10" s="1"/>
  <c r="C171" i="10"/>
  <c r="D171" i="10"/>
  <c r="C172" i="10"/>
  <c r="D172" i="10" s="1"/>
  <c r="C173" i="10"/>
  <c r="D173" i="10"/>
  <c r="C174" i="10"/>
  <c r="D174" i="10" s="1"/>
  <c r="C175" i="10"/>
  <c r="D175" i="10"/>
  <c r="C176" i="10"/>
  <c r="D176" i="10" s="1"/>
  <c r="C177" i="10"/>
  <c r="D177" i="10" s="1"/>
  <c r="C178" i="10"/>
  <c r="D178" i="10" s="1"/>
  <c r="C179" i="10"/>
  <c r="D179" i="10"/>
  <c r="C180" i="10"/>
  <c r="D180" i="10" s="1"/>
  <c r="C181" i="10"/>
  <c r="D181" i="10"/>
  <c r="C182" i="10"/>
  <c r="D182" i="10" s="1"/>
  <c r="C183" i="10"/>
  <c r="D183" i="10"/>
  <c r="C184" i="10"/>
  <c r="D184" i="10" s="1"/>
  <c r="C185" i="10"/>
  <c r="D185" i="10"/>
  <c r="C186" i="10"/>
  <c r="D186" i="10" s="1"/>
  <c r="C187" i="10"/>
  <c r="D187" i="10"/>
  <c r="C188" i="10"/>
  <c r="D188" i="10" s="1"/>
  <c r="C189" i="10"/>
  <c r="D189" i="10"/>
  <c r="C190" i="10"/>
  <c r="D190" i="10" s="1"/>
  <c r="C191" i="10"/>
  <c r="D191" i="10"/>
  <c r="C192" i="10"/>
  <c r="D192" i="10" s="1"/>
  <c r="C193" i="10"/>
  <c r="D193" i="10" s="1"/>
  <c r="C194" i="10"/>
  <c r="D194" i="10" s="1"/>
  <c r="C195" i="10"/>
  <c r="D195" i="10"/>
  <c r="C196" i="10"/>
  <c r="D196" i="10" s="1"/>
  <c r="C197" i="10"/>
  <c r="D197" i="10"/>
  <c r="C198" i="10"/>
  <c r="D198" i="10" s="1"/>
  <c r="C199" i="10"/>
  <c r="D199" i="10"/>
  <c r="C200" i="10"/>
  <c r="D200" i="10" s="1"/>
  <c r="C201" i="10"/>
  <c r="D201" i="10"/>
  <c r="C202" i="10"/>
  <c r="D202" i="10" s="1"/>
  <c r="C203" i="10"/>
  <c r="D203" i="10"/>
  <c r="C204" i="10"/>
  <c r="D204" i="10" s="1"/>
  <c r="C205" i="10"/>
  <c r="D205" i="10"/>
  <c r="C206" i="10"/>
  <c r="D206" i="10" s="1"/>
  <c r="C207" i="10"/>
  <c r="D207" i="10"/>
  <c r="C208" i="10"/>
  <c r="D208" i="10" s="1"/>
  <c r="C209" i="10"/>
  <c r="D209" i="10" s="1"/>
  <c r="C210" i="10"/>
  <c r="D210" i="10" s="1"/>
  <c r="C211" i="10"/>
  <c r="D211" i="10"/>
  <c r="C212" i="10"/>
  <c r="D212" i="10" s="1"/>
  <c r="C213" i="10"/>
  <c r="D213" i="10"/>
  <c r="C214" i="10"/>
  <c r="D214" i="10" s="1"/>
  <c r="C215" i="10"/>
  <c r="D215" i="10"/>
  <c r="C216" i="10"/>
  <c r="D216" i="10" s="1"/>
  <c r="C217" i="10"/>
  <c r="D217" i="10"/>
  <c r="C218" i="10"/>
  <c r="D218" i="10" s="1"/>
  <c r="C219" i="10"/>
  <c r="D219" i="10"/>
  <c r="C220" i="10"/>
  <c r="D220" i="10" s="1"/>
  <c r="C221" i="10"/>
  <c r="D221" i="10"/>
  <c r="C222" i="10"/>
  <c r="D222" i="10" s="1"/>
  <c r="C223" i="10"/>
  <c r="D223" i="10"/>
  <c r="C224" i="10"/>
  <c r="D224" i="10" s="1"/>
  <c r="C225" i="10"/>
  <c r="D225" i="10" s="1"/>
  <c r="C226" i="10"/>
  <c r="D226" i="10" s="1"/>
  <c r="C227" i="10"/>
  <c r="D227" i="10"/>
  <c r="C228" i="10"/>
  <c r="D228" i="10" s="1"/>
  <c r="C229" i="10"/>
  <c r="D229" i="10"/>
  <c r="C230" i="10"/>
  <c r="D230" i="10" s="1"/>
  <c r="C231" i="10"/>
  <c r="D231" i="10"/>
  <c r="C232" i="10"/>
  <c r="D232" i="10" s="1"/>
  <c r="C233" i="10"/>
  <c r="D233" i="10"/>
  <c r="C234" i="10"/>
  <c r="D234" i="10" s="1"/>
  <c r="C235" i="10"/>
  <c r="D235" i="10"/>
  <c r="C236" i="10"/>
  <c r="D236" i="10" s="1"/>
  <c r="C237" i="10"/>
  <c r="D237" i="10"/>
  <c r="C238" i="10"/>
  <c r="D238" i="10" s="1"/>
  <c r="C239" i="10"/>
  <c r="D239" i="10"/>
  <c r="C240" i="10"/>
  <c r="D240" i="10" s="1"/>
  <c r="C241" i="10"/>
  <c r="D241" i="10" s="1"/>
  <c r="C242" i="10"/>
  <c r="D242" i="10" s="1"/>
  <c r="C243" i="10"/>
  <c r="D243" i="10"/>
  <c r="C244" i="10"/>
  <c r="D244" i="10" s="1"/>
  <c r="C245" i="10"/>
  <c r="D245" i="10"/>
  <c r="C246" i="10"/>
  <c r="D246" i="10" s="1"/>
  <c r="C247" i="10"/>
  <c r="D247" i="10"/>
  <c r="C248" i="10"/>
  <c r="D248" i="10" s="1"/>
  <c r="C249" i="10"/>
  <c r="D249" i="10"/>
  <c r="C250" i="10"/>
  <c r="D250" i="10" s="1"/>
  <c r="C251" i="10"/>
  <c r="D251" i="10"/>
  <c r="C252" i="10"/>
  <c r="D252" i="10" s="1"/>
  <c r="C253" i="10"/>
  <c r="D253" i="10"/>
  <c r="C254" i="10"/>
  <c r="D254" i="10" s="1"/>
  <c r="C255" i="10"/>
  <c r="D255" i="10"/>
  <c r="C256" i="10"/>
  <c r="D256" i="10" s="1"/>
  <c r="C257" i="10"/>
  <c r="D257" i="10" s="1"/>
  <c r="C258" i="10"/>
  <c r="D258" i="10" s="1"/>
  <c r="C259" i="10"/>
  <c r="D259" i="10"/>
  <c r="C260" i="10"/>
  <c r="D260" i="10" s="1"/>
  <c r="C261" i="10"/>
  <c r="D261" i="10"/>
  <c r="C262" i="10"/>
  <c r="D262" i="10" s="1"/>
  <c r="C263" i="10"/>
  <c r="D263" i="10"/>
  <c r="C264" i="10"/>
  <c r="D264" i="10" s="1"/>
  <c r="C265" i="10"/>
  <c r="D265" i="10"/>
  <c r="C266" i="10"/>
  <c r="D266" i="10" s="1"/>
  <c r="C267" i="10"/>
  <c r="D267" i="10"/>
  <c r="C268" i="10"/>
  <c r="D268" i="10" s="1"/>
  <c r="C269" i="10"/>
  <c r="D269" i="10"/>
  <c r="C270" i="10"/>
  <c r="D270" i="10" s="1"/>
  <c r="C271" i="10"/>
  <c r="D271" i="10"/>
  <c r="C272" i="10"/>
  <c r="D272" i="10" s="1"/>
  <c r="C273" i="10"/>
  <c r="D273" i="10" s="1"/>
  <c r="C274" i="10"/>
  <c r="D274" i="10" s="1"/>
  <c r="C275" i="10"/>
  <c r="D275" i="10"/>
  <c r="C276" i="10"/>
  <c r="D276" i="10" s="1"/>
  <c r="C277" i="10"/>
  <c r="D277" i="10"/>
  <c r="C278" i="10"/>
  <c r="D278" i="10" s="1"/>
  <c r="C279" i="10"/>
  <c r="D279" i="10"/>
  <c r="C280" i="10"/>
  <c r="D280" i="10" s="1"/>
  <c r="C281" i="10"/>
  <c r="D281" i="10"/>
  <c r="C282" i="10"/>
  <c r="D282" i="10" s="1"/>
  <c r="C283" i="10"/>
  <c r="D283" i="10"/>
  <c r="C284" i="10"/>
  <c r="D284" i="10" s="1"/>
  <c r="C285" i="10"/>
  <c r="D285" i="10"/>
  <c r="C286" i="10"/>
  <c r="D286" i="10" s="1"/>
  <c r="C287" i="10"/>
  <c r="D287" i="10"/>
  <c r="C288" i="10"/>
  <c r="D288" i="10" s="1"/>
  <c r="C289" i="10"/>
  <c r="D289" i="10" s="1"/>
  <c r="C290" i="10"/>
  <c r="D290" i="10" s="1"/>
  <c r="C291" i="10"/>
  <c r="D291" i="10"/>
  <c r="C292" i="10"/>
  <c r="D292" i="10" s="1"/>
  <c r="C293" i="10"/>
  <c r="D293" i="10"/>
  <c r="C294" i="10"/>
  <c r="D294" i="10" s="1"/>
  <c r="C295" i="10"/>
  <c r="D295" i="10"/>
  <c r="C296" i="10"/>
  <c r="D296" i="10" s="1"/>
  <c r="C297" i="10"/>
  <c r="D297" i="10"/>
  <c r="C298" i="10"/>
  <c r="D298" i="10" s="1"/>
  <c r="C299" i="10"/>
  <c r="D299" i="10"/>
  <c r="C300" i="10"/>
  <c r="D300" i="10" s="1"/>
  <c r="C301" i="10"/>
  <c r="D301" i="10"/>
  <c r="C302" i="10"/>
  <c r="D302" i="10" s="1"/>
  <c r="C303" i="10"/>
  <c r="D303" i="10"/>
  <c r="C304" i="10"/>
  <c r="D304" i="10" s="1"/>
  <c r="C305" i="10"/>
  <c r="D305" i="10" s="1"/>
  <c r="C306" i="10"/>
  <c r="D306" i="10" s="1"/>
  <c r="C307" i="10"/>
  <c r="D307" i="10"/>
  <c r="C308" i="10"/>
  <c r="D308" i="10" s="1"/>
  <c r="C309" i="10"/>
  <c r="D309" i="10"/>
  <c r="C310" i="10"/>
  <c r="D310" i="10" s="1"/>
  <c r="C311" i="10"/>
  <c r="D311" i="10"/>
  <c r="C312" i="10"/>
  <c r="D312" i="10" s="1"/>
  <c r="C313" i="10"/>
  <c r="D313" i="10"/>
  <c r="C314" i="10"/>
  <c r="D314" i="10" s="1"/>
  <c r="C315" i="10"/>
  <c r="D315" i="10"/>
  <c r="C316" i="10"/>
  <c r="D316" i="10" s="1"/>
  <c r="C317" i="10"/>
  <c r="D317" i="10"/>
  <c r="C318" i="10"/>
  <c r="D318" i="10" s="1"/>
  <c r="C319" i="10"/>
  <c r="D319" i="10"/>
  <c r="C320" i="10"/>
  <c r="D320" i="10" s="1"/>
  <c r="C321" i="10"/>
  <c r="D321" i="10" s="1"/>
  <c r="C322" i="10"/>
  <c r="D322" i="10" s="1"/>
  <c r="C323" i="10"/>
  <c r="D323" i="10"/>
  <c r="C324" i="10"/>
  <c r="D324" i="10" s="1"/>
  <c r="C325" i="10"/>
  <c r="D325" i="10"/>
  <c r="C326" i="10"/>
  <c r="D326" i="10" s="1"/>
  <c r="C327" i="10"/>
  <c r="D327" i="10"/>
  <c r="C328" i="10"/>
  <c r="D328" i="10" s="1"/>
  <c r="C329" i="10"/>
  <c r="D329" i="10"/>
  <c r="C330" i="10"/>
  <c r="D330" i="10" s="1"/>
  <c r="C331" i="10"/>
  <c r="D331" i="10"/>
  <c r="C332" i="10"/>
  <c r="D332" i="10" s="1"/>
  <c r="C333" i="10"/>
  <c r="D333" i="10"/>
  <c r="C334" i="10"/>
  <c r="D334" i="10" s="1"/>
  <c r="C335" i="10"/>
  <c r="D335" i="10"/>
  <c r="C336" i="10"/>
  <c r="D336" i="10" s="1"/>
  <c r="C337" i="10"/>
  <c r="D337" i="10" s="1"/>
  <c r="C338" i="10"/>
  <c r="D338" i="10" s="1"/>
  <c r="C339" i="10"/>
  <c r="D339" i="10"/>
  <c r="C340" i="10"/>
  <c r="D340" i="10" s="1"/>
  <c r="C341" i="10"/>
  <c r="D341" i="10"/>
  <c r="C342" i="10"/>
  <c r="D342" i="10" s="1"/>
  <c r="C343" i="10"/>
  <c r="D343" i="10"/>
  <c r="C344" i="10"/>
  <c r="D344" i="10" s="1"/>
  <c r="C345" i="10"/>
  <c r="D345" i="10"/>
  <c r="C346" i="10"/>
  <c r="D346" i="10" s="1"/>
  <c r="C347" i="10"/>
  <c r="D347" i="10"/>
  <c r="C348" i="10"/>
  <c r="D348" i="10" s="1"/>
  <c r="C349" i="10"/>
  <c r="D349" i="10"/>
  <c r="C350" i="10"/>
  <c r="D350" i="10" s="1"/>
  <c r="C351" i="10"/>
  <c r="D351" i="10"/>
  <c r="C352" i="10"/>
  <c r="D352" i="10" s="1"/>
  <c r="C353" i="10"/>
  <c r="D353" i="10" s="1"/>
  <c r="C354" i="10"/>
  <c r="D354" i="10" s="1"/>
  <c r="C355" i="10"/>
  <c r="D355" i="10"/>
  <c r="C356" i="10"/>
  <c r="D356" i="10" s="1"/>
  <c r="C357" i="10"/>
  <c r="D357" i="10"/>
  <c r="C358" i="10"/>
  <c r="D358" i="10" s="1"/>
  <c r="C359" i="10"/>
  <c r="D359" i="10"/>
  <c r="C360" i="10"/>
  <c r="D360" i="10" s="1"/>
  <c r="C361" i="10"/>
  <c r="D361" i="10"/>
  <c r="C362" i="10"/>
  <c r="D362" i="10" s="1"/>
  <c r="C363" i="10"/>
  <c r="D363" i="10"/>
  <c r="C364" i="10"/>
  <c r="D364" i="10" s="1"/>
  <c r="C365" i="10"/>
  <c r="D365" i="10"/>
  <c r="C366" i="10"/>
  <c r="D366" i="10" s="1"/>
  <c r="C367" i="10"/>
  <c r="D367" i="10"/>
  <c r="C368" i="10"/>
  <c r="D368" i="10" s="1"/>
  <c r="C369" i="10"/>
  <c r="D369" i="10" s="1"/>
  <c r="C370" i="10"/>
  <c r="D370" i="10" s="1"/>
  <c r="C371" i="10"/>
  <c r="D371" i="10"/>
  <c r="C372" i="10"/>
  <c r="D372" i="10" s="1"/>
  <c r="C373" i="10"/>
  <c r="D373" i="10"/>
  <c r="C374" i="10"/>
  <c r="D374" i="10" s="1"/>
  <c r="C375" i="10"/>
  <c r="D375" i="10"/>
  <c r="C376" i="10"/>
  <c r="D376" i="10" s="1"/>
  <c r="C377" i="10"/>
  <c r="D377" i="10"/>
  <c r="C378" i="10"/>
  <c r="D378" i="10" s="1"/>
  <c r="C379" i="10"/>
  <c r="D379" i="10"/>
  <c r="C380" i="10"/>
  <c r="D380" i="10" s="1"/>
  <c r="C381" i="10"/>
  <c r="D381" i="10"/>
  <c r="C382" i="10"/>
  <c r="D382" i="10" s="1"/>
  <c r="C383" i="10"/>
  <c r="D383" i="10"/>
  <c r="C384" i="10"/>
  <c r="D384" i="10" s="1"/>
  <c r="C385" i="10"/>
  <c r="D385" i="10" s="1"/>
  <c r="C386" i="10"/>
  <c r="D386" i="10" s="1"/>
  <c r="C387" i="10"/>
  <c r="D387" i="10"/>
  <c r="C388" i="10"/>
  <c r="D388" i="10" s="1"/>
  <c r="C389" i="10"/>
  <c r="D389" i="10"/>
  <c r="C390" i="10"/>
  <c r="D390" i="10" s="1"/>
  <c r="C391" i="10"/>
  <c r="D391" i="10"/>
  <c r="C392" i="10"/>
  <c r="D392" i="10" s="1"/>
  <c r="C393" i="10"/>
  <c r="D393" i="10"/>
  <c r="C394" i="10"/>
  <c r="D394" i="10" s="1"/>
  <c r="C395" i="10"/>
  <c r="D395" i="10"/>
  <c r="C396" i="10"/>
  <c r="D396" i="10" s="1"/>
  <c r="C397" i="10"/>
  <c r="D397" i="10"/>
  <c r="C398" i="10"/>
  <c r="D398" i="10" s="1"/>
  <c r="C399" i="10"/>
  <c r="D399" i="10"/>
  <c r="C400" i="10"/>
  <c r="D400" i="10" s="1"/>
  <c r="C401" i="10"/>
  <c r="D401" i="10" s="1"/>
  <c r="C402" i="10"/>
  <c r="D402" i="10" s="1"/>
  <c r="C403" i="10"/>
  <c r="D403" i="10"/>
  <c r="C404" i="10"/>
  <c r="D404" i="10" s="1"/>
  <c r="C405" i="10"/>
  <c r="D405" i="10"/>
  <c r="C406" i="10"/>
  <c r="D406" i="10" s="1"/>
  <c r="C407" i="10"/>
  <c r="D407" i="10"/>
  <c r="C408" i="10"/>
  <c r="D408" i="10"/>
  <c r="C409" i="10"/>
  <c r="D409" i="10" s="1"/>
  <c r="C410" i="10"/>
  <c r="D410" i="10" s="1"/>
  <c r="C411" i="10"/>
  <c r="D411" i="10"/>
  <c r="C412" i="10"/>
  <c r="D412" i="10"/>
  <c r="C413" i="10"/>
  <c r="D413" i="10" s="1"/>
  <c r="C414" i="10"/>
  <c r="D414" i="10" s="1"/>
  <c r="C415" i="10"/>
  <c r="D415" i="10"/>
  <c r="C416" i="10"/>
  <c r="D416" i="10"/>
  <c r="C417" i="10"/>
  <c r="D417" i="10" s="1"/>
  <c r="C418" i="10"/>
  <c r="D418" i="10" s="1"/>
  <c r="C419" i="10"/>
  <c r="D419" i="10"/>
  <c r="C420" i="10"/>
  <c r="D420" i="10"/>
  <c r="C421" i="10"/>
  <c r="D421" i="10" s="1"/>
  <c r="C422" i="10"/>
  <c r="D422" i="10" s="1"/>
  <c r="C423" i="10"/>
  <c r="D423" i="10"/>
  <c r="C424" i="10"/>
  <c r="D424" i="10"/>
  <c r="C425" i="10"/>
  <c r="D425" i="10" s="1"/>
  <c r="C426" i="10"/>
  <c r="D426" i="10" s="1"/>
  <c r="C427" i="10"/>
  <c r="D427" i="10"/>
  <c r="C428" i="10"/>
  <c r="D428" i="10"/>
  <c r="C429" i="10"/>
  <c r="D429" i="10" s="1"/>
  <c r="C430" i="10"/>
  <c r="D430" i="10" s="1"/>
  <c r="C431" i="10"/>
  <c r="D431" i="10"/>
  <c r="C432" i="10"/>
  <c r="D432" i="10"/>
  <c r="C433" i="10"/>
  <c r="D433" i="10" s="1"/>
  <c r="C434" i="10"/>
  <c r="D434" i="10" s="1"/>
  <c r="C435" i="10"/>
  <c r="D435" i="10"/>
  <c r="C436" i="10"/>
  <c r="D436" i="10"/>
  <c r="C437" i="10"/>
  <c r="D437" i="10" s="1"/>
  <c r="C438" i="10"/>
  <c r="D438" i="10" s="1"/>
  <c r="C439" i="10"/>
  <c r="D439" i="10"/>
  <c r="C440" i="10"/>
  <c r="D440" i="10"/>
  <c r="C441" i="10"/>
  <c r="D441" i="10" s="1"/>
  <c r="C442" i="10"/>
  <c r="D442" i="10" s="1"/>
  <c r="C443" i="10"/>
  <c r="D443" i="10"/>
  <c r="C444" i="10"/>
  <c r="D444" i="10"/>
  <c r="C445" i="10"/>
  <c r="D445" i="10" s="1"/>
  <c r="C446" i="10"/>
  <c r="D446" i="10" s="1"/>
  <c r="C447" i="10"/>
  <c r="D447" i="10"/>
  <c r="C448" i="10"/>
  <c r="D448" i="10"/>
  <c r="C449" i="10"/>
  <c r="D449" i="10" s="1"/>
  <c r="C450" i="10"/>
  <c r="D450" i="10" s="1"/>
  <c r="C451" i="10"/>
  <c r="D451" i="10"/>
  <c r="C452" i="10"/>
  <c r="D452" i="10"/>
  <c r="C453" i="10"/>
  <c r="D453" i="10" s="1"/>
  <c r="C454" i="10"/>
  <c r="D454" i="10" s="1"/>
  <c r="C455" i="10"/>
  <c r="D455" i="10"/>
  <c r="C456" i="10"/>
  <c r="D456" i="10"/>
  <c r="C457" i="10"/>
  <c r="D457" i="10" s="1"/>
  <c r="C458" i="10"/>
  <c r="D458" i="10" s="1"/>
  <c r="C459" i="10"/>
  <c r="D459" i="10"/>
  <c r="C460" i="10"/>
  <c r="D460" i="10"/>
  <c r="C461" i="10"/>
  <c r="D461" i="10" s="1"/>
  <c r="C462" i="10"/>
  <c r="D462" i="10" s="1"/>
  <c r="C463" i="10"/>
  <c r="D463" i="10"/>
  <c r="C464" i="10"/>
  <c r="D464" i="10"/>
  <c r="C465" i="10"/>
  <c r="D465" i="10" s="1"/>
  <c r="C466" i="10"/>
  <c r="D466" i="10" s="1"/>
  <c r="C467" i="10"/>
  <c r="D467" i="10"/>
  <c r="C468" i="10"/>
  <c r="D468" i="10"/>
  <c r="C469" i="10"/>
  <c r="D469" i="10" s="1"/>
  <c r="C470" i="10"/>
  <c r="D470" i="10" s="1"/>
  <c r="C471" i="10"/>
  <c r="D471" i="10"/>
  <c r="C472" i="10"/>
  <c r="D472" i="10"/>
  <c r="C473" i="10"/>
  <c r="D473" i="10" s="1"/>
  <c r="C474" i="10"/>
  <c r="D474" i="10" s="1"/>
  <c r="C475" i="10"/>
  <c r="D475" i="10"/>
  <c r="C476" i="10"/>
  <c r="D476" i="10"/>
  <c r="C477" i="10"/>
  <c r="D477" i="10" s="1"/>
  <c r="C478" i="10"/>
  <c r="D478" i="10" s="1"/>
  <c r="C479" i="10"/>
  <c r="D479" i="10"/>
  <c r="C480" i="10"/>
  <c r="D480" i="10"/>
  <c r="C481" i="10"/>
  <c r="D481" i="10" s="1"/>
  <c r="C482" i="10"/>
  <c r="D482" i="10" s="1"/>
  <c r="C483" i="10"/>
  <c r="D483" i="10"/>
  <c r="C484" i="10"/>
  <c r="D484" i="10"/>
  <c r="C485" i="10"/>
  <c r="D485" i="10" s="1"/>
  <c r="C486" i="10"/>
  <c r="D486" i="10" s="1"/>
  <c r="C487" i="10"/>
  <c r="D487" i="10"/>
  <c r="C488" i="10"/>
  <c r="D488" i="10"/>
  <c r="C489" i="10"/>
  <c r="D489" i="10" s="1"/>
  <c r="C490" i="10"/>
  <c r="D490" i="10" s="1"/>
  <c r="C491" i="10"/>
  <c r="D491" i="10"/>
  <c r="C492" i="10"/>
  <c r="D492" i="10"/>
  <c r="C493" i="10"/>
  <c r="D493" i="10" s="1"/>
  <c r="D494" i="10"/>
  <c r="C495" i="10"/>
  <c r="D495" i="10"/>
  <c r="C496" i="10"/>
  <c r="D496" i="10"/>
  <c r="C497" i="10"/>
  <c r="D497" i="10" s="1"/>
  <c r="C498" i="10"/>
  <c r="D498" i="10" s="1"/>
  <c r="C499" i="10"/>
  <c r="D499" i="10"/>
  <c r="C500" i="10"/>
  <c r="D500" i="10"/>
  <c r="C501" i="10"/>
  <c r="D501" i="10" s="1"/>
  <c r="C502" i="10"/>
  <c r="D502" i="10" s="1"/>
  <c r="H96" i="10" l="1"/>
  <c r="I97" i="10"/>
  <c r="H97" i="10"/>
  <c r="W58" i="10"/>
  <c r="E24" i="1" l="1"/>
  <c r="A20" i="1"/>
  <c r="A22" i="1" a="1"/>
  <c r="A22" i="1" s="1"/>
  <c r="B24" i="1" l="1"/>
  <c r="A24" i="1"/>
  <c r="B23" i="1"/>
  <c r="A23" i="1"/>
  <c r="B22" i="1"/>
  <c r="D20" i="1" l="1"/>
</calcChain>
</file>

<file path=xl/sharedStrings.xml><?xml version="1.0" encoding="utf-8"?>
<sst xmlns="http://schemas.openxmlformats.org/spreadsheetml/2006/main" count="136" uniqueCount="43">
  <si>
    <t>Massa da mola (g)</t>
  </si>
  <si>
    <t>Massa da esfera (g)</t>
  </si>
  <si>
    <t>Diâmetro da esfera (m)</t>
  </si>
  <si>
    <t>Força (N)</t>
  </si>
  <si>
    <t>Posição do sensor (m)</t>
  </si>
  <si>
    <t>dx (m)</t>
  </si>
  <si>
    <t>Tempo</t>
  </si>
  <si>
    <t>Força</t>
  </si>
  <si>
    <t>Madeira 3</t>
  </si>
  <si>
    <t>Madeira 4</t>
  </si>
  <si>
    <t>Força 2</t>
  </si>
  <si>
    <t>X</t>
  </si>
  <si>
    <t>Período</t>
  </si>
  <si>
    <t>(s)</t>
  </si>
  <si>
    <t>Incerteza do Período</t>
  </si>
  <si>
    <t>Média</t>
  </si>
  <si>
    <t>Do Período</t>
  </si>
  <si>
    <t>Incerteza da Média</t>
  </si>
  <si>
    <t>Frequência</t>
  </si>
  <si>
    <t>(Hz)</t>
  </si>
  <si>
    <t>Incerteza da Frequência</t>
  </si>
  <si>
    <t>Media da Frequência</t>
  </si>
  <si>
    <t>Energia</t>
  </si>
  <si>
    <t>Média do Período</t>
  </si>
  <si>
    <t>Incerteza da média</t>
  </si>
  <si>
    <t>Média da Frequência</t>
  </si>
  <si>
    <t>Incerteza do Periodo</t>
  </si>
  <si>
    <t>Amplitude</t>
  </si>
  <si>
    <t>Instante</t>
  </si>
  <si>
    <t xml:space="preserve"> </t>
  </si>
  <si>
    <t>Instante (s)</t>
  </si>
  <si>
    <t>Amplitude (m)</t>
  </si>
  <si>
    <t>Energia (J)</t>
  </si>
  <si>
    <t>k=</t>
  </si>
  <si>
    <t>Força 1</t>
  </si>
  <si>
    <t>Time</t>
  </si>
  <si>
    <t>Incerteza da Amplitude</t>
  </si>
  <si>
    <t>Incerteza de Energia</t>
  </si>
  <si>
    <t>incerteza da energia</t>
  </si>
  <si>
    <t>incerteza da amplitude</t>
  </si>
  <si>
    <t>if</t>
  </si>
  <si>
    <t>ik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</si>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</sst>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7" formatCode="0.0000"/>
    <numFmt numFmtId="176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11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3" borderId="9" xfId="0" applyFont="1" applyFill="1" applyBorder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76" fontId="0" fillId="0" borderId="0" xfId="0" applyNumberFormat="1"/>
    <xf numFmtId="16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57097307281035"/>
          <c:y val="3.80952495223845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4065795538998576E-2"/>
                  <c:y val="-0.501570754126960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'Parte 1'!$A$7:$A$16</c:f>
              <c:numCache>
                <c:formatCode>General</c:formatCode>
                <c:ptCount val="10"/>
                <c:pt idx="0">
                  <c:v>0.43</c:v>
                </c:pt>
                <c:pt idx="1">
                  <c:v>0.51</c:v>
                </c:pt>
                <c:pt idx="2">
                  <c:v>0.56000000000000005</c:v>
                </c:pt>
                <c:pt idx="3">
                  <c:v>0.3</c:v>
                </c:pt>
                <c:pt idx="4">
                  <c:v>0.36</c:v>
                </c:pt>
                <c:pt idx="5">
                  <c:v>0.4</c:v>
                </c:pt>
                <c:pt idx="6">
                  <c:v>0.45</c:v>
                </c:pt>
                <c:pt idx="7">
                  <c:v>0.6</c:v>
                </c:pt>
                <c:pt idx="8">
                  <c:v>0.33</c:v>
                </c:pt>
                <c:pt idx="9">
                  <c:v>0.48</c:v>
                </c:pt>
              </c:numCache>
            </c:numRef>
          </c:xVal>
          <c:yVal>
            <c:numRef>
              <c:f>'Parte 1'!$B$7:$B$16</c:f>
              <c:numCache>
                <c:formatCode>General</c:formatCode>
                <c:ptCount val="10"/>
                <c:pt idx="0">
                  <c:v>-1.76</c:v>
                </c:pt>
                <c:pt idx="1">
                  <c:v>-2.5880000000000001</c:v>
                </c:pt>
                <c:pt idx="2">
                  <c:v>-3.109</c:v>
                </c:pt>
                <c:pt idx="3">
                  <c:v>-0.46700000000000003</c:v>
                </c:pt>
                <c:pt idx="4">
                  <c:v>-1.07</c:v>
                </c:pt>
                <c:pt idx="5">
                  <c:v>-1.427</c:v>
                </c:pt>
                <c:pt idx="6">
                  <c:v>-1.9550000000000001</c:v>
                </c:pt>
                <c:pt idx="7">
                  <c:v>-3.5329999999999999</c:v>
                </c:pt>
                <c:pt idx="8">
                  <c:v>-0.71499999999999997</c:v>
                </c:pt>
                <c:pt idx="9">
                  <c:v>-2.2389999999999999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89-4280-BAD6-51C53A490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564040"/>
        <c:axId val="433568304"/>
      </c:scatterChart>
      <c:valAx>
        <c:axId val="433564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3568304"/>
        <c:crosses val="autoZero"/>
        <c:crossBetween val="midCat"/>
      </c:valAx>
      <c:valAx>
        <c:axId val="4335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356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Força</a:t>
            </a:r>
            <a:r>
              <a:rPr lang="pt-PT" baseline="0"/>
              <a:t> 2 em função do tempo</a:t>
            </a:r>
            <a:endParaRPr lang="pt-PT"/>
          </a:p>
        </c:rich>
      </c:tx>
      <c:layout>
        <c:manualLayout>
          <c:xMode val="edge"/>
          <c:yMode val="edge"/>
          <c:x val="0.27761658814318574"/>
          <c:y val="5.3892209216345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2'!$A$2:$A$502</c:f>
              <c:numCache>
                <c:formatCode>0.000</c:formatCode>
                <c:ptCount val="501"/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'Madeira 2'!$C$2:$C$502</c:f>
              <c:numCache>
                <c:formatCode>0.000</c:formatCode>
                <c:ptCount val="501"/>
                <c:pt idx="34">
                  <c:v>0</c:v>
                </c:pt>
                <c:pt idx="35">
                  <c:v>0.15100000000000025</c:v>
                </c:pt>
                <c:pt idx="36">
                  <c:v>0.29599999999999982</c:v>
                </c:pt>
                <c:pt idx="37">
                  <c:v>0.44100000000000028</c:v>
                </c:pt>
                <c:pt idx="38">
                  <c:v>0.58000000000000052</c:v>
                </c:pt>
                <c:pt idx="39">
                  <c:v>0.71800000000000042</c:v>
                </c:pt>
                <c:pt idx="40">
                  <c:v>0.85100000000000042</c:v>
                </c:pt>
                <c:pt idx="41">
                  <c:v>0.97699999999999987</c:v>
                </c:pt>
                <c:pt idx="42">
                  <c:v>1.0779999999999998</c:v>
                </c:pt>
                <c:pt idx="43">
                  <c:v>1.1600000000000006</c:v>
                </c:pt>
                <c:pt idx="44">
                  <c:v>1.2349999999999999</c:v>
                </c:pt>
                <c:pt idx="45">
                  <c:v>1.3050000000000002</c:v>
                </c:pt>
                <c:pt idx="46">
                  <c:v>1.3420000000000001</c:v>
                </c:pt>
                <c:pt idx="47">
                  <c:v>1.3679999999999999</c:v>
                </c:pt>
                <c:pt idx="48">
                  <c:v>1.387</c:v>
                </c:pt>
                <c:pt idx="49">
                  <c:v>1.3809999999999998</c:v>
                </c:pt>
                <c:pt idx="50">
                  <c:v>1.3610000000000002</c:v>
                </c:pt>
                <c:pt idx="51">
                  <c:v>1.3110000000000004</c:v>
                </c:pt>
                <c:pt idx="52">
                  <c:v>1.2610000000000006</c:v>
                </c:pt>
                <c:pt idx="53">
                  <c:v>1.2040000000000002</c:v>
                </c:pt>
                <c:pt idx="54">
                  <c:v>1.1220000000000003</c:v>
                </c:pt>
                <c:pt idx="55">
                  <c:v>1.0270000000000006</c:v>
                </c:pt>
                <c:pt idx="56">
                  <c:v>0.92000000000000037</c:v>
                </c:pt>
                <c:pt idx="57">
                  <c:v>0.80000000000000027</c:v>
                </c:pt>
                <c:pt idx="58">
                  <c:v>0.64300000000000024</c:v>
                </c:pt>
                <c:pt idx="59">
                  <c:v>0.52300000000000013</c:v>
                </c:pt>
                <c:pt idx="60">
                  <c:v>0.3839999999999999</c:v>
                </c:pt>
                <c:pt idx="61">
                  <c:v>0.23900000000000032</c:v>
                </c:pt>
                <c:pt idx="62">
                  <c:v>8.8000000000000522E-2</c:v>
                </c:pt>
                <c:pt idx="63">
                  <c:v>-7.6000000000000068E-2</c:v>
                </c:pt>
                <c:pt idx="64">
                  <c:v>-0.20899999999999963</c:v>
                </c:pt>
                <c:pt idx="65">
                  <c:v>-0.35399999999999965</c:v>
                </c:pt>
                <c:pt idx="66">
                  <c:v>-0.49899999999999967</c:v>
                </c:pt>
                <c:pt idx="67">
                  <c:v>-0.61899999999999977</c:v>
                </c:pt>
                <c:pt idx="68">
                  <c:v>-0.74499999999999966</c:v>
                </c:pt>
                <c:pt idx="69">
                  <c:v>-0.86999999999999966</c:v>
                </c:pt>
                <c:pt idx="70">
                  <c:v>-0.98999999999999977</c:v>
                </c:pt>
                <c:pt idx="71">
                  <c:v>-1.085</c:v>
                </c:pt>
                <c:pt idx="72">
                  <c:v>-1.173</c:v>
                </c:pt>
                <c:pt idx="73">
                  <c:v>-1.2549999999999999</c:v>
                </c:pt>
                <c:pt idx="74">
                  <c:v>-1.3249999999999997</c:v>
                </c:pt>
                <c:pt idx="75">
                  <c:v>-1.3499999999999996</c:v>
                </c:pt>
                <c:pt idx="76">
                  <c:v>-1.3879999999999999</c:v>
                </c:pt>
                <c:pt idx="77">
                  <c:v>-1.407</c:v>
                </c:pt>
                <c:pt idx="78">
                  <c:v>-1.4259999999999997</c:v>
                </c:pt>
                <c:pt idx="79">
                  <c:v>-1.3939999999999997</c:v>
                </c:pt>
                <c:pt idx="80">
                  <c:v>-1.3619999999999997</c:v>
                </c:pt>
                <c:pt idx="81">
                  <c:v>-1.3439999999999999</c:v>
                </c:pt>
                <c:pt idx="82">
                  <c:v>-1.2869999999999999</c:v>
                </c:pt>
                <c:pt idx="83">
                  <c:v>-1.2169999999999996</c:v>
                </c:pt>
                <c:pt idx="84">
                  <c:v>-1.1479999999999997</c:v>
                </c:pt>
                <c:pt idx="85">
                  <c:v>-1.06</c:v>
                </c:pt>
                <c:pt idx="86">
                  <c:v>-0.95899999999999963</c:v>
                </c:pt>
                <c:pt idx="87">
                  <c:v>-0.81999999999999984</c:v>
                </c:pt>
                <c:pt idx="88">
                  <c:v>-0.71299999999999963</c:v>
                </c:pt>
                <c:pt idx="89">
                  <c:v>-0.59299999999999997</c:v>
                </c:pt>
                <c:pt idx="90">
                  <c:v>-0.46699999999999964</c:v>
                </c:pt>
                <c:pt idx="91">
                  <c:v>-0.30299999999999994</c:v>
                </c:pt>
                <c:pt idx="92">
                  <c:v>-0.17700000000000005</c:v>
                </c:pt>
                <c:pt idx="93">
                  <c:v>-2.5999999999999801E-2</c:v>
                </c:pt>
                <c:pt idx="94">
                  <c:v>0.10699999999999976</c:v>
                </c:pt>
                <c:pt idx="95">
                  <c:v>0.27</c:v>
                </c:pt>
                <c:pt idx="96">
                  <c:v>0.40300000000000002</c:v>
                </c:pt>
                <c:pt idx="97">
                  <c:v>0.52900000000000036</c:v>
                </c:pt>
                <c:pt idx="98">
                  <c:v>0.6549999999999998</c:v>
                </c:pt>
                <c:pt idx="99">
                  <c:v>0.80000000000000027</c:v>
                </c:pt>
                <c:pt idx="100">
                  <c:v>0.90799999999999992</c:v>
                </c:pt>
                <c:pt idx="101">
                  <c:v>0.996</c:v>
                </c:pt>
                <c:pt idx="102">
                  <c:v>1.0779999999999998</c:v>
                </c:pt>
                <c:pt idx="103">
                  <c:v>1.1600000000000006</c:v>
                </c:pt>
                <c:pt idx="104">
                  <c:v>1.2230000000000003</c:v>
                </c:pt>
                <c:pt idx="105">
                  <c:v>1.2669999999999999</c:v>
                </c:pt>
                <c:pt idx="106">
                  <c:v>1.3050000000000002</c:v>
                </c:pt>
                <c:pt idx="107">
                  <c:v>1.3169999999999997</c:v>
                </c:pt>
                <c:pt idx="108">
                  <c:v>1.3050000000000002</c:v>
                </c:pt>
                <c:pt idx="109">
                  <c:v>1.2920000000000003</c:v>
                </c:pt>
                <c:pt idx="110">
                  <c:v>1.254</c:v>
                </c:pt>
                <c:pt idx="111">
                  <c:v>1.2170000000000001</c:v>
                </c:pt>
                <c:pt idx="112">
                  <c:v>1.1469999999999998</c:v>
                </c:pt>
                <c:pt idx="113">
                  <c:v>1.0649999999999999</c:v>
                </c:pt>
                <c:pt idx="114">
                  <c:v>0.996</c:v>
                </c:pt>
                <c:pt idx="115">
                  <c:v>0.88200000000000012</c:v>
                </c:pt>
                <c:pt idx="116">
                  <c:v>0.77499999999999991</c:v>
                </c:pt>
                <c:pt idx="117">
                  <c:v>0.63000000000000034</c:v>
                </c:pt>
                <c:pt idx="118">
                  <c:v>0.52300000000000013</c:v>
                </c:pt>
                <c:pt idx="119">
                  <c:v>0.39000000000000012</c:v>
                </c:pt>
                <c:pt idx="120">
                  <c:v>0.25200000000000022</c:v>
                </c:pt>
                <c:pt idx="121">
                  <c:v>0.10699999999999976</c:v>
                </c:pt>
                <c:pt idx="122">
                  <c:v>-2.5999999999999801E-2</c:v>
                </c:pt>
                <c:pt idx="123">
                  <c:v>-0.17099999999999982</c:v>
                </c:pt>
                <c:pt idx="124">
                  <c:v>-0.32200000000000006</c:v>
                </c:pt>
                <c:pt idx="125">
                  <c:v>-0.45499999999999963</c:v>
                </c:pt>
                <c:pt idx="126">
                  <c:v>-0.56800000000000006</c:v>
                </c:pt>
                <c:pt idx="127">
                  <c:v>-0.68799999999999972</c:v>
                </c:pt>
                <c:pt idx="128">
                  <c:v>-0.81400000000000006</c:v>
                </c:pt>
                <c:pt idx="129">
                  <c:v>-0.92700000000000005</c:v>
                </c:pt>
                <c:pt idx="130">
                  <c:v>-1.016</c:v>
                </c:pt>
                <c:pt idx="131">
                  <c:v>-1.1099999999999999</c:v>
                </c:pt>
                <c:pt idx="132">
                  <c:v>-1.1919999999999997</c:v>
                </c:pt>
                <c:pt idx="133">
                  <c:v>-1.2429999999999999</c:v>
                </c:pt>
                <c:pt idx="134">
                  <c:v>-1.274</c:v>
                </c:pt>
                <c:pt idx="135">
                  <c:v>-1.3180000000000001</c:v>
                </c:pt>
                <c:pt idx="136">
                  <c:v>-1.3439999999999999</c:v>
                </c:pt>
                <c:pt idx="137">
                  <c:v>-1.3559999999999999</c:v>
                </c:pt>
                <c:pt idx="138">
                  <c:v>-1.331</c:v>
                </c:pt>
                <c:pt idx="139">
                  <c:v>-1.3119999999999998</c:v>
                </c:pt>
                <c:pt idx="140">
                  <c:v>-1.2929999999999997</c:v>
                </c:pt>
                <c:pt idx="141">
                  <c:v>-1.2359999999999998</c:v>
                </c:pt>
                <c:pt idx="142">
                  <c:v>-1.173</c:v>
                </c:pt>
                <c:pt idx="143">
                  <c:v>-1.1039999999999996</c:v>
                </c:pt>
                <c:pt idx="144">
                  <c:v>-1.0219999999999998</c:v>
                </c:pt>
                <c:pt idx="145">
                  <c:v>-0.92700000000000005</c:v>
                </c:pt>
                <c:pt idx="146">
                  <c:v>-0.80699999999999994</c:v>
                </c:pt>
                <c:pt idx="147">
                  <c:v>-0.70100000000000007</c:v>
                </c:pt>
                <c:pt idx="148">
                  <c:v>-0.58099999999999996</c:v>
                </c:pt>
                <c:pt idx="149">
                  <c:v>-0.44799999999999995</c:v>
                </c:pt>
                <c:pt idx="150">
                  <c:v>-0.30899999999999972</c:v>
                </c:pt>
                <c:pt idx="151">
                  <c:v>-0.18999999999999995</c:v>
                </c:pt>
                <c:pt idx="152">
                  <c:v>-4.4999999999999929E-2</c:v>
                </c:pt>
                <c:pt idx="153">
                  <c:v>8.8000000000000522E-2</c:v>
                </c:pt>
                <c:pt idx="154">
                  <c:v>0.22699999999999987</c:v>
                </c:pt>
                <c:pt idx="155">
                  <c:v>0.35199999999999987</c:v>
                </c:pt>
                <c:pt idx="156">
                  <c:v>0.48499999999999988</c:v>
                </c:pt>
                <c:pt idx="157">
                  <c:v>0.60499999999999998</c:v>
                </c:pt>
                <c:pt idx="158">
                  <c:v>0.71200000000000019</c:v>
                </c:pt>
                <c:pt idx="159">
                  <c:v>0.83200000000000029</c:v>
                </c:pt>
                <c:pt idx="160">
                  <c:v>0.93300000000000027</c:v>
                </c:pt>
                <c:pt idx="161">
                  <c:v>1.0270000000000006</c:v>
                </c:pt>
                <c:pt idx="162">
                  <c:v>1.097</c:v>
                </c:pt>
                <c:pt idx="163">
                  <c:v>1.1469999999999998</c:v>
                </c:pt>
                <c:pt idx="164">
                  <c:v>1.1789999999999998</c:v>
                </c:pt>
                <c:pt idx="165">
                  <c:v>1.2290000000000005</c:v>
                </c:pt>
                <c:pt idx="166">
                  <c:v>1.2349999999999999</c:v>
                </c:pt>
                <c:pt idx="167">
                  <c:v>1.2349999999999999</c:v>
                </c:pt>
                <c:pt idx="168">
                  <c:v>1.2290000000000005</c:v>
                </c:pt>
                <c:pt idx="169">
                  <c:v>1.2040000000000002</c:v>
                </c:pt>
                <c:pt idx="170">
                  <c:v>1.153</c:v>
                </c:pt>
                <c:pt idx="171">
                  <c:v>1.097</c:v>
                </c:pt>
                <c:pt idx="172">
                  <c:v>1.0270000000000006</c:v>
                </c:pt>
                <c:pt idx="173">
                  <c:v>0.9520000000000004</c:v>
                </c:pt>
                <c:pt idx="174">
                  <c:v>0.84399999999999986</c:v>
                </c:pt>
                <c:pt idx="175">
                  <c:v>0.73100000000000032</c:v>
                </c:pt>
                <c:pt idx="176">
                  <c:v>0.62400000000000011</c:v>
                </c:pt>
                <c:pt idx="177">
                  <c:v>0.504</c:v>
                </c:pt>
                <c:pt idx="178">
                  <c:v>0.39000000000000012</c:v>
                </c:pt>
                <c:pt idx="179">
                  <c:v>0.25200000000000022</c:v>
                </c:pt>
                <c:pt idx="180">
                  <c:v>0.13200000000000012</c:v>
                </c:pt>
                <c:pt idx="181">
                  <c:v>0</c:v>
                </c:pt>
                <c:pt idx="182">
                  <c:v>-0.14500000000000002</c:v>
                </c:pt>
                <c:pt idx="183">
                  <c:v>-0.28399999999999981</c:v>
                </c:pt>
                <c:pt idx="184">
                  <c:v>-0.39799999999999969</c:v>
                </c:pt>
                <c:pt idx="185">
                  <c:v>-0.5299999999999998</c:v>
                </c:pt>
                <c:pt idx="186">
                  <c:v>-0.66299999999999981</c:v>
                </c:pt>
                <c:pt idx="187">
                  <c:v>-0.75699999999999967</c:v>
                </c:pt>
                <c:pt idx="188">
                  <c:v>-0.86399999999999988</c:v>
                </c:pt>
                <c:pt idx="189">
                  <c:v>-0.95899999999999963</c:v>
                </c:pt>
                <c:pt idx="190">
                  <c:v>-1.0409999999999999</c:v>
                </c:pt>
                <c:pt idx="191">
                  <c:v>-1.1099999999999999</c:v>
                </c:pt>
                <c:pt idx="192">
                  <c:v>-1.1669999999999998</c:v>
                </c:pt>
                <c:pt idx="193">
                  <c:v>-1.2109999999999999</c:v>
                </c:pt>
                <c:pt idx="194">
                  <c:v>-1.2489999999999997</c:v>
                </c:pt>
                <c:pt idx="195">
                  <c:v>-1.2799999999999998</c:v>
                </c:pt>
                <c:pt idx="196">
                  <c:v>-1.274</c:v>
                </c:pt>
                <c:pt idx="197">
                  <c:v>-1.2679999999999998</c:v>
                </c:pt>
                <c:pt idx="198">
                  <c:v>-1.2429999999999999</c:v>
                </c:pt>
                <c:pt idx="199">
                  <c:v>-1.2239999999999998</c:v>
                </c:pt>
                <c:pt idx="200">
                  <c:v>-1.1859999999999999</c:v>
                </c:pt>
                <c:pt idx="201">
                  <c:v>-1.129</c:v>
                </c:pt>
                <c:pt idx="202">
                  <c:v>-1.0659999999999998</c:v>
                </c:pt>
                <c:pt idx="203">
                  <c:v>-0.98399999999999999</c:v>
                </c:pt>
                <c:pt idx="204">
                  <c:v>-0.89599999999999991</c:v>
                </c:pt>
                <c:pt idx="205">
                  <c:v>-0.78299999999999992</c:v>
                </c:pt>
                <c:pt idx="206">
                  <c:v>-0.67499999999999982</c:v>
                </c:pt>
                <c:pt idx="207">
                  <c:v>-0.55499999999999972</c:v>
                </c:pt>
                <c:pt idx="208">
                  <c:v>-0.44799999999999995</c:v>
                </c:pt>
                <c:pt idx="209">
                  <c:v>-0.32799999999999985</c:v>
                </c:pt>
                <c:pt idx="210">
                  <c:v>-0.20899999999999963</c:v>
                </c:pt>
                <c:pt idx="211">
                  <c:v>-6.999999999999984E-2</c:v>
                </c:pt>
                <c:pt idx="212">
                  <c:v>7.4999999999999734E-2</c:v>
                </c:pt>
                <c:pt idx="213">
                  <c:v>0.20100000000000007</c:v>
                </c:pt>
                <c:pt idx="214">
                  <c:v>0.30800000000000027</c:v>
                </c:pt>
                <c:pt idx="215">
                  <c:v>0.43399999999999972</c:v>
                </c:pt>
                <c:pt idx="216">
                  <c:v>0.55399999999999983</c:v>
                </c:pt>
                <c:pt idx="217">
                  <c:v>0.6549999999999998</c:v>
                </c:pt>
                <c:pt idx="218">
                  <c:v>0.77499999999999991</c:v>
                </c:pt>
                <c:pt idx="219">
                  <c:v>0.87000000000000055</c:v>
                </c:pt>
                <c:pt idx="220">
                  <c:v>0.95799999999999974</c:v>
                </c:pt>
                <c:pt idx="221">
                  <c:v>1.0080000000000005</c:v>
                </c:pt>
                <c:pt idx="222">
                  <c:v>1.0649999999999999</c:v>
                </c:pt>
                <c:pt idx="223">
                  <c:v>1.1220000000000003</c:v>
                </c:pt>
                <c:pt idx="224">
                  <c:v>1.1469999999999998</c:v>
                </c:pt>
                <c:pt idx="225">
                  <c:v>1.1600000000000006</c:v>
                </c:pt>
                <c:pt idx="226">
                  <c:v>1.1600000000000006</c:v>
                </c:pt>
                <c:pt idx="227">
                  <c:v>1.1659999999999999</c:v>
                </c:pt>
                <c:pt idx="228">
                  <c:v>1.1160000000000001</c:v>
                </c:pt>
                <c:pt idx="229">
                  <c:v>1.0779999999999998</c:v>
                </c:pt>
                <c:pt idx="230">
                  <c:v>1.0270000000000006</c:v>
                </c:pt>
                <c:pt idx="231">
                  <c:v>0.97699999999999987</c:v>
                </c:pt>
                <c:pt idx="232">
                  <c:v>0.90799999999999992</c:v>
                </c:pt>
                <c:pt idx="233">
                  <c:v>0.81300000000000017</c:v>
                </c:pt>
                <c:pt idx="234">
                  <c:v>0.68699999999999983</c:v>
                </c:pt>
                <c:pt idx="235">
                  <c:v>0.59800000000000031</c:v>
                </c:pt>
                <c:pt idx="236">
                  <c:v>0.48499999999999988</c:v>
                </c:pt>
                <c:pt idx="237">
                  <c:v>0.371</c:v>
                </c:pt>
                <c:pt idx="238">
                  <c:v>0.26500000000000012</c:v>
                </c:pt>
                <c:pt idx="239">
                  <c:v>0.14500000000000002</c:v>
                </c:pt>
                <c:pt idx="240">
                  <c:v>6.0000000000002274E-3</c:v>
                </c:pt>
                <c:pt idx="241">
                  <c:v>-0.12699999999999978</c:v>
                </c:pt>
                <c:pt idx="242">
                  <c:v>-0.25299999999999967</c:v>
                </c:pt>
                <c:pt idx="243">
                  <c:v>-0.35999999999999988</c:v>
                </c:pt>
                <c:pt idx="244">
                  <c:v>-0.47299999999999986</c:v>
                </c:pt>
                <c:pt idx="245">
                  <c:v>-0.58099999999999996</c:v>
                </c:pt>
                <c:pt idx="246">
                  <c:v>-0.68799999999999972</c:v>
                </c:pt>
                <c:pt idx="247">
                  <c:v>-0.78299999999999992</c:v>
                </c:pt>
                <c:pt idx="248">
                  <c:v>-0.89599999999999991</c:v>
                </c:pt>
                <c:pt idx="249">
                  <c:v>-0.97099999999999964</c:v>
                </c:pt>
                <c:pt idx="250">
                  <c:v>-1.028</c:v>
                </c:pt>
                <c:pt idx="251">
                  <c:v>-1.1099999999999999</c:v>
                </c:pt>
                <c:pt idx="252">
                  <c:v>-1.1479999999999997</c:v>
                </c:pt>
                <c:pt idx="253">
                  <c:v>-1.1799999999999997</c:v>
                </c:pt>
                <c:pt idx="254">
                  <c:v>-1.1859999999999999</c:v>
                </c:pt>
                <c:pt idx="255">
                  <c:v>-1.2049999999999996</c:v>
                </c:pt>
                <c:pt idx="256">
                  <c:v>-1.2109999999999999</c:v>
                </c:pt>
                <c:pt idx="257">
                  <c:v>-1.1859999999999999</c:v>
                </c:pt>
                <c:pt idx="258">
                  <c:v>-1.161</c:v>
                </c:pt>
                <c:pt idx="259">
                  <c:v>-1.1099999999999999</c:v>
                </c:pt>
                <c:pt idx="260">
                  <c:v>-1.0720000000000001</c:v>
                </c:pt>
                <c:pt idx="261">
                  <c:v>-1.0089999999999999</c:v>
                </c:pt>
                <c:pt idx="262">
                  <c:v>-0.93399999999999972</c:v>
                </c:pt>
                <c:pt idx="263">
                  <c:v>-0.86399999999999988</c:v>
                </c:pt>
                <c:pt idx="264">
                  <c:v>-0.75699999999999967</c:v>
                </c:pt>
                <c:pt idx="265">
                  <c:v>-0.65599999999999969</c:v>
                </c:pt>
                <c:pt idx="266">
                  <c:v>-0.54299999999999971</c:v>
                </c:pt>
                <c:pt idx="267">
                  <c:v>-0.43599999999999994</c:v>
                </c:pt>
                <c:pt idx="268">
                  <c:v>-0.32799999999999985</c:v>
                </c:pt>
                <c:pt idx="269">
                  <c:v>-0.20899999999999963</c:v>
                </c:pt>
                <c:pt idx="270">
                  <c:v>-8.8999999999999968E-2</c:v>
                </c:pt>
                <c:pt idx="271">
                  <c:v>3.7000000000000366E-2</c:v>
                </c:pt>
                <c:pt idx="272">
                  <c:v>0.15700000000000047</c:v>
                </c:pt>
                <c:pt idx="273">
                  <c:v>0.27700000000000058</c:v>
                </c:pt>
                <c:pt idx="274">
                  <c:v>0.3969999999999998</c:v>
                </c:pt>
                <c:pt idx="275">
                  <c:v>0.4910000000000001</c:v>
                </c:pt>
                <c:pt idx="276">
                  <c:v>0.60499999999999998</c:v>
                </c:pt>
                <c:pt idx="277">
                  <c:v>0.68000000000000016</c:v>
                </c:pt>
                <c:pt idx="278">
                  <c:v>0.80000000000000027</c:v>
                </c:pt>
                <c:pt idx="279">
                  <c:v>0.86299999999999999</c:v>
                </c:pt>
                <c:pt idx="280">
                  <c:v>0.93300000000000027</c:v>
                </c:pt>
                <c:pt idx="281">
                  <c:v>1.0020000000000002</c:v>
                </c:pt>
                <c:pt idx="282">
                  <c:v>1.0400000000000005</c:v>
                </c:pt>
                <c:pt idx="283">
                  <c:v>1.0649999999999999</c:v>
                </c:pt>
                <c:pt idx="284">
                  <c:v>1.0720000000000005</c:v>
                </c:pt>
                <c:pt idx="285">
                  <c:v>1.0840000000000001</c:v>
                </c:pt>
                <c:pt idx="286">
                  <c:v>1.0840000000000001</c:v>
                </c:pt>
                <c:pt idx="287">
                  <c:v>1.0589999999999997</c:v>
                </c:pt>
                <c:pt idx="288">
                  <c:v>1.0210000000000004</c:v>
                </c:pt>
                <c:pt idx="289">
                  <c:v>0.9830000000000001</c:v>
                </c:pt>
                <c:pt idx="290">
                  <c:v>0.91400000000000015</c:v>
                </c:pt>
                <c:pt idx="291">
                  <c:v>0.85100000000000042</c:v>
                </c:pt>
                <c:pt idx="292">
                  <c:v>0.76900000000000057</c:v>
                </c:pt>
                <c:pt idx="293">
                  <c:v>0.67399999999999993</c:v>
                </c:pt>
                <c:pt idx="294">
                  <c:v>0.56100000000000039</c:v>
                </c:pt>
                <c:pt idx="295">
                  <c:v>0.46599999999999975</c:v>
                </c:pt>
                <c:pt idx="296">
                  <c:v>0.35900000000000043</c:v>
                </c:pt>
                <c:pt idx="297">
                  <c:v>0.25800000000000045</c:v>
                </c:pt>
                <c:pt idx="298">
                  <c:v>0.13800000000000034</c:v>
                </c:pt>
                <c:pt idx="299">
                  <c:v>2.5000000000000355E-2</c:v>
                </c:pt>
                <c:pt idx="300">
                  <c:v>-0.10799999999999965</c:v>
                </c:pt>
                <c:pt idx="301">
                  <c:v>-0.21499999999999986</c:v>
                </c:pt>
                <c:pt idx="302">
                  <c:v>-0.33499999999999996</c:v>
                </c:pt>
                <c:pt idx="303">
                  <c:v>-0.45499999999999963</c:v>
                </c:pt>
                <c:pt idx="304">
                  <c:v>-0.54299999999999971</c:v>
                </c:pt>
                <c:pt idx="305">
                  <c:v>-0.63700000000000001</c:v>
                </c:pt>
                <c:pt idx="306">
                  <c:v>-0.73199999999999976</c:v>
                </c:pt>
                <c:pt idx="307">
                  <c:v>-0.81999999999999984</c:v>
                </c:pt>
                <c:pt idx="308">
                  <c:v>-0.90799999999999992</c:v>
                </c:pt>
                <c:pt idx="309">
                  <c:v>-0.97099999999999964</c:v>
                </c:pt>
                <c:pt idx="310">
                  <c:v>-1.0219999999999998</c:v>
                </c:pt>
                <c:pt idx="311">
                  <c:v>-1.0720000000000001</c:v>
                </c:pt>
                <c:pt idx="312">
                  <c:v>-1.1099999999999999</c:v>
                </c:pt>
                <c:pt idx="313">
                  <c:v>-1.1229999999999998</c:v>
                </c:pt>
                <c:pt idx="314">
                  <c:v>-1.1419999999999999</c:v>
                </c:pt>
                <c:pt idx="315">
                  <c:v>-1.1349999999999998</c:v>
                </c:pt>
                <c:pt idx="316">
                  <c:v>-1.1229999999999998</c:v>
                </c:pt>
                <c:pt idx="317">
                  <c:v>-1.0909999999999997</c:v>
                </c:pt>
                <c:pt idx="318">
                  <c:v>-1.06</c:v>
                </c:pt>
                <c:pt idx="319">
                  <c:v>-1.0219999999999998</c:v>
                </c:pt>
                <c:pt idx="320">
                  <c:v>-0.95899999999999963</c:v>
                </c:pt>
                <c:pt idx="321">
                  <c:v>-0.88300000000000001</c:v>
                </c:pt>
                <c:pt idx="322">
                  <c:v>-0.80699999999999994</c:v>
                </c:pt>
                <c:pt idx="323">
                  <c:v>-0.72499999999999964</c:v>
                </c:pt>
                <c:pt idx="324">
                  <c:v>-0.61899999999999977</c:v>
                </c:pt>
                <c:pt idx="325">
                  <c:v>-0.5299999999999998</c:v>
                </c:pt>
                <c:pt idx="326">
                  <c:v>-0.44799999999999995</c:v>
                </c:pt>
                <c:pt idx="327">
                  <c:v>-0.32799999999999985</c:v>
                </c:pt>
                <c:pt idx="328">
                  <c:v>-0.20899999999999963</c:v>
                </c:pt>
                <c:pt idx="329">
                  <c:v>-0.10799999999999965</c:v>
                </c:pt>
                <c:pt idx="330">
                  <c:v>1.2000000000000011E-2</c:v>
                </c:pt>
                <c:pt idx="331">
                  <c:v>0.13200000000000012</c:v>
                </c:pt>
                <c:pt idx="332">
                  <c:v>0.246</c:v>
                </c:pt>
                <c:pt idx="333">
                  <c:v>0.3400000000000003</c:v>
                </c:pt>
                <c:pt idx="334">
                  <c:v>0.44700000000000051</c:v>
                </c:pt>
                <c:pt idx="335">
                  <c:v>0.52900000000000036</c:v>
                </c:pt>
                <c:pt idx="336">
                  <c:v>0.64300000000000024</c:v>
                </c:pt>
                <c:pt idx="337">
                  <c:v>0.70599999999999996</c:v>
                </c:pt>
                <c:pt idx="338">
                  <c:v>0.80000000000000027</c:v>
                </c:pt>
                <c:pt idx="339">
                  <c:v>0.87000000000000055</c:v>
                </c:pt>
                <c:pt idx="340">
                  <c:v>0.93300000000000027</c:v>
                </c:pt>
                <c:pt idx="341">
                  <c:v>0.97100000000000053</c:v>
                </c:pt>
                <c:pt idx="342">
                  <c:v>1.0020000000000002</c:v>
                </c:pt>
                <c:pt idx="343">
                  <c:v>1.0210000000000004</c:v>
                </c:pt>
                <c:pt idx="344">
                  <c:v>1.0210000000000004</c:v>
                </c:pt>
                <c:pt idx="345">
                  <c:v>1.0080000000000005</c:v>
                </c:pt>
                <c:pt idx="346">
                  <c:v>0.9830000000000001</c:v>
                </c:pt>
                <c:pt idx="347">
                  <c:v>0.9520000000000004</c:v>
                </c:pt>
                <c:pt idx="348">
                  <c:v>0.92599999999999971</c:v>
                </c:pt>
                <c:pt idx="349">
                  <c:v>0.87599999999999989</c:v>
                </c:pt>
                <c:pt idx="350">
                  <c:v>0.80699999999999994</c:v>
                </c:pt>
                <c:pt idx="351">
                  <c:v>0.70599999999999996</c:v>
                </c:pt>
                <c:pt idx="352">
                  <c:v>0.61100000000000021</c:v>
                </c:pt>
                <c:pt idx="353">
                  <c:v>0.53500000000000059</c:v>
                </c:pt>
                <c:pt idx="354">
                  <c:v>0.45299999999999985</c:v>
                </c:pt>
                <c:pt idx="355">
                  <c:v>0.35199999999999987</c:v>
                </c:pt>
                <c:pt idx="356">
                  <c:v>0.25200000000000022</c:v>
                </c:pt>
                <c:pt idx="357">
                  <c:v>0.14500000000000002</c:v>
                </c:pt>
                <c:pt idx="358">
                  <c:v>3.1000000000000139E-2</c:v>
                </c:pt>
                <c:pt idx="359">
                  <c:v>-9.4999999999999751E-2</c:v>
                </c:pt>
                <c:pt idx="360">
                  <c:v>-0.20199999999999996</c:v>
                </c:pt>
                <c:pt idx="361">
                  <c:v>-0.30299999999999994</c:v>
                </c:pt>
                <c:pt idx="362">
                  <c:v>-0.4099999999999997</c:v>
                </c:pt>
                <c:pt idx="363">
                  <c:v>-0.48599999999999977</c:v>
                </c:pt>
                <c:pt idx="364">
                  <c:v>-0.58699999999999974</c:v>
                </c:pt>
                <c:pt idx="365">
                  <c:v>-0.66900000000000004</c:v>
                </c:pt>
                <c:pt idx="366">
                  <c:v>-0.75099999999999989</c:v>
                </c:pt>
                <c:pt idx="367">
                  <c:v>-0.81400000000000006</c:v>
                </c:pt>
                <c:pt idx="368">
                  <c:v>-0.90199999999999969</c:v>
                </c:pt>
                <c:pt idx="369">
                  <c:v>-0.95899999999999963</c:v>
                </c:pt>
                <c:pt idx="370">
                  <c:v>-1.0089999999999999</c:v>
                </c:pt>
                <c:pt idx="371">
                  <c:v>-1.0409999999999999</c:v>
                </c:pt>
                <c:pt idx="372">
                  <c:v>-1.0529999999999999</c:v>
                </c:pt>
                <c:pt idx="373">
                  <c:v>-1.0659999999999998</c:v>
                </c:pt>
                <c:pt idx="374">
                  <c:v>-1.06</c:v>
                </c:pt>
                <c:pt idx="375">
                  <c:v>-1.0529999999999999</c:v>
                </c:pt>
                <c:pt idx="376">
                  <c:v>-1.0339999999999998</c:v>
                </c:pt>
                <c:pt idx="377">
                  <c:v>-0.99699999999999989</c:v>
                </c:pt>
                <c:pt idx="378">
                  <c:v>-0.95899999999999963</c:v>
                </c:pt>
                <c:pt idx="379">
                  <c:v>-0.90799999999999992</c:v>
                </c:pt>
                <c:pt idx="380">
                  <c:v>-0.83299999999999974</c:v>
                </c:pt>
                <c:pt idx="381">
                  <c:v>-0.78299999999999992</c:v>
                </c:pt>
                <c:pt idx="382">
                  <c:v>-0.68799999999999972</c:v>
                </c:pt>
                <c:pt idx="383">
                  <c:v>-0.59999999999999964</c:v>
                </c:pt>
                <c:pt idx="384">
                  <c:v>-0.51099999999999968</c:v>
                </c:pt>
                <c:pt idx="385">
                  <c:v>-0.40399999999999991</c:v>
                </c:pt>
                <c:pt idx="386">
                  <c:v>-0.31599999999999984</c:v>
                </c:pt>
                <c:pt idx="387">
                  <c:v>-0.21499999999999986</c:v>
                </c:pt>
                <c:pt idx="388">
                  <c:v>-0.11999999999999966</c:v>
                </c:pt>
                <c:pt idx="389">
                  <c:v>-1.2999999999999901E-2</c:v>
                </c:pt>
                <c:pt idx="390">
                  <c:v>0.11299999999999999</c:v>
                </c:pt>
                <c:pt idx="391">
                  <c:v>0.20799999999999974</c:v>
                </c:pt>
                <c:pt idx="392">
                  <c:v>0.30800000000000027</c:v>
                </c:pt>
                <c:pt idx="393">
                  <c:v>0.40300000000000002</c:v>
                </c:pt>
                <c:pt idx="394">
                  <c:v>0.4910000000000001</c:v>
                </c:pt>
                <c:pt idx="395">
                  <c:v>0.57299999999999995</c:v>
                </c:pt>
                <c:pt idx="396">
                  <c:v>0.6549999999999998</c:v>
                </c:pt>
                <c:pt idx="397">
                  <c:v>0.70599999999999996</c:v>
                </c:pt>
                <c:pt idx="398">
                  <c:v>0.79400000000000004</c:v>
                </c:pt>
                <c:pt idx="399">
                  <c:v>0.86299999999999999</c:v>
                </c:pt>
                <c:pt idx="400">
                  <c:v>0.88200000000000012</c:v>
                </c:pt>
                <c:pt idx="401">
                  <c:v>0.91400000000000015</c:v>
                </c:pt>
                <c:pt idx="402">
                  <c:v>0.94499999999999984</c:v>
                </c:pt>
                <c:pt idx="403">
                  <c:v>0.94499999999999984</c:v>
                </c:pt>
                <c:pt idx="404">
                  <c:v>0.9390000000000005</c:v>
                </c:pt>
                <c:pt idx="405">
                  <c:v>0.92599999999999971</c:v>
                </c:pt>
                <c:pt idx="406">
                  <c:v>0.90100000000000025</c:v>
                </c:pt>
                <c:pt idx="407">
                  <c:v>0.85100000000000042</c:v>
                </c:pt>
                <c:pt idx="408">
                  <c:v>0.81300000000000017</c:v>
                </c:pt>
                <c:pt idx="409">
                  <c:v>0.73100000000000032</c:v>
                </c:pt>
                <c:pt idx="410">
                  <c:v>0.67399999999999993</c:v>
                </c:pt>
                <c:pt idx="411">
                  <c:v>0.58000000000000052</c:v>
                </c:pt>
                <c:pt idx="412">
                  <c:v>0.504</c:v>
                </c:pt>
                <c:pt idx="413">
                  <c:v>0.42800000000000038</c:v>
                </c:pt>
                <c:pt idx="414">
                  <c:v>0.34600000000000053</c:v>
                </c:pt>
                <c:pt idx="415">
                  <c:v>0.25200000000000022</c:v>
                </c:pt>
                <c:pt idx="416">
                  <c:v>0.15100000000000025</c:v>
                </c:pt>
                <c:pt idx="417">
                  <c:v>5.0000000000000266E-2</c:v>
                </c:pt>
                <c:pt idx="418">
                  <c:v>-6.999999999999984E-2</c:v>
                </c:pt>
                <c:pt idx="419">
                  <c:v>-0.17700000000000005</c:v>
                </c:pt>
                <c:pt idx="420">
                  <c:v>-0.2719999999999998</c:v>
                </c:pt>
                <c:pt idx="421">
                  <c:v>-0.35999999999999988</c:v>
                </c:pt>
                <c:pt idx="422">
                  <c:v>-0.46099999999999985</c:v>
                </c:pt>
                <c:pt idx="423">
                  <c:v>-0.53699999999999992</c:v>
                </c:pt>
                <c:pt idx="424">
                  <c:v>-0.61899999999999977</c:v>
                </c:pt>
                <c:pt idx="425">
                  <c:v>-0.69399999999999995</c:v>
                </c:pt>
                <c:pt idx="426">
                  <c:v>-0.77</c:v>
                </c:pt>
                <c:pt idx="427">
                  <c:v>-0.81400000000000006</c:v>
                </c:pt>
                <c:pt idx="428">
                  <c:v>-0.88899999999999979</c:v>
                </c:pt>
                <c:pt idx="429">
                  <c:v>-0.93399999999999972</c:v>
                </c:pt>
                <c:pt idx="430">
                  <c:v>-0.95899999999999963</c:v>
                </c:pt>
                <c:pt idx="431">
                  <c:v>-0.98399999999999999</c:v>
                </c:pt>
                <c:pt idx="432">
                  <c:v>-0.98999999999999977</c:v>
                </c:pt>
                <c:pt idx="433">
                  <c:v>-1.0029999999999997</c:v>
                </c:pt>
                <c:pt idx="434">
                  <c:v>-0.98399999999999999</c:v>
                </c:pt>
                <c:pt idx="435">
                  <c:v>-0.96499999999999986</c:v>
                </c:pt>
                <c:pt idx="436">
                  <c:v>-0.94</c:v>
                </c:pt>
                <c:pt idx="437">
                  <c:v>-0.90199999999999969</c:v>
                </c:pt>
                <c:pt idx="438">
                  <c:v>-0.83899999999999997</c:v>
                </c:pt>
                <c:pt idx="439">
                  <c:v>-0.78299999999999992</c:v>
                </c:pt>
                <c:pt idx="440">
                  <c:v>-0.71899999999999986</c:v>
                </c:pt>
                <c:pt idx="441">
                  <c:v>-0.64999999999999991</c:v>
                </c:pt>
                <c:pt idx="442">
                  <c:v>-0.57399999999999984</c:v>
                </c:pt>
                <c:pt idx="443">
                  <c:v>-0.49899999999999967</c:v>
                </c:pt>
                <c:pt idx="444">
                  <c:v>-0.4099999999999997</c:v>
                </c:pt>
                <c:pt idx="445">
                  <c:v>-0.30299999999999994</c:v>
                </c:pt>
                <c:pt idx="446">
                  <c:v>-0.23399999999999999</c:v>
                </c:pt>
                <c:pt idx="447">
                  <c:v>-0.13300000000000001</c:v>
                </c:pt>
                <c:pt idx="448">
                  <c:v>-1.2999999999999901E-2</c:v>
                </c:pt>
                <c:pt idx="449">
                  <c:v>6.3000000000000167E-2</c:v>
                </c:pt>
                <c:pt idx="450">
                  <c:v>0.17000000000000037</c:v>
                </c:pt>
                <c:pt idx="451">
                  <c:v>0.27</c:v>
                </c:pt>
                <c:pt idx="452">
                  <c:v>0.371</c:v>
                </c:pt>
                <c:pt idx="453">
                  <c:v>0.44100000000000028</c:v>
                </c:pt>
                <c:pt idx="454">
                  <c:v>0.52300000000000013</c:v>
                </c:pt>
                <c:pt idx="455">
                  <c:v>0.58599999999999985</c:v>
                </c:pt>
                <c:pt idx="456">
                  <c:v>0.6549999999999998</c:v>
                </c:pt>
                <c:pt idx="457">
                  <c:v>0.71200000000000019</c:v>
                </c:pt>
                <c:pt idx="458">
                  <c:v>0.78100000000000014</c:v>
                </c:pt>
                <c:pt idx="459">
                  <c:v>0.82600000000000007</c:v>
                </c:pt>
                <c:pt idx="460">
                  <c:v>0.85100000000000042</c:v>
                </c:pt>
                <c:pt idx="461">
                  <c:v>0.86299999999999999</c:v>
                </c:pt>
                <c:pt idx="462">
                  <c:v>0.87000000000000055</c:v>
                </c:pt>
                <c:pt idx="463">
                  <c:v>0.87000000000000055</c:v>
                </c:pt>
                <c:pt idx="464">
                  <c:v>0.85100000000000042</c:v>
                </c:pt>
                <c:pt idx="465">
                  <c:v>0.84399999999999986</c:v>
                </c:pt>
                <c:pt idx="466">
                  <c:v>0.80000000000000027</c:v>
                </c:pt>
                <c:pt idx="467">
                  <c:v>0.74400000000000022</c:v>
                </c:pt>
                <c:pt idx="468">
                  <c:v>0.69900000000000029</c:v>
                </c:pt>
                <c:pt idx="469">
                  <c:v>0.63000000000000034</c:v>
                </c:pt>
                <c:pt idx="470">
                  <c:v>0.55399999999999983</c:v>
                </c:pt>
                <c:pt idx="471">
                  <c:v>0.49799999999999978</c:v>
                </c:pt>
                <c:pt idx="472">
                  <c:v>0.40300000000000002</c:v>
                </c:pt>
                <c:pt idx="473">
                  <c:v>0.32799999999999985</c:v>
                </c:pt>
                <c:pt idx="474">
                  <c:v>0.23900000000000032</c:v>
                </c:pt>
                <c:pt idx="475">
                  <c:v>0.15700000000000047</c:v>
                </c:pt>
                <c:pt idx="476">
                  <c:v>5.0000000000000266E-2</c:v>
                </c:pt>
                <c:pt idx="477">
                  <c:v>-4.4999999999999929E-2</c:v>
                </c:pt>
                <c:pt idx="478">
                  <c:v>-0.13899999999999979</c:v>
                </c:pt>
                <c:pt idx="479">
                  <c:v>-0.22699999999999987</c:v>
                </c:pt>
                <c:pt idx="480">
                  <c:v>-0.31599999999999984</c:v>
                </c:pt>
                <c:pt idx="481">
                  <c:v>-0.4099999999999997</c:v>
                </c:pt>
                <c:pt idx="482">
                  <c:v>-0.48599999999999977</c:v>
                </c:pt>
                <c:pt idx="483">
                  <c:v>-0.56199999999999983</c:v>
                </c:pt>
                <c:pt idx="484">
                  <c:v>-0.63700000000000001</c:v>
                </c:pt>
                <c:pt idx="485">
                  <c:v>-0.70100000000000007</c:v>
                </c:pt>
                <c:pt idx="486">
                  <c:v>-0.75099999999999989</c:v>
                </c:pt>
                <c:pt idx="487">
                  <c:v>-0.80099999999999971</c:v>
                </c:pt>
                <c:pt idx="488">
                  <c:v>-0.86399999999999988</c:v>
                </c:pt>
                <c:pt idx="489">
                  <c:v>-0.90199999999999969</c:v>
                </c:pt>
                <c:pt idx="490">
                  <c:v>-0.90799999999999992</c:v>
                </c:pt>
                <c:pt idx="491">
                  <c:v>-0.90799999999999992</c:v>
                </c:pt>
                <c:pt idx="492">
                  <c:v>-0.92099999999999982</c:v>
                </c:pt>
                <c:pt idx="493">
                  <c:v>-0.91500000000000004</c:v>
                </c:pt>
                <c:pt idx="494">
                  <c:v>-0.88899999999999979</c:v>
                </c:pt>
                <c:pt idx="495">
                  <c:v>-0.86999999999999966</c:v>
                </c:pt>
                <c:pt idx="496">
                  <c:v>-0.83299999999999974</c:v>
                </c:pt>
                <c:pt idx="497">
                  <c:v>-0.78299999999999992</c:v>
                </c:pt>
                <c:pt idx="498">
                  <c:v>-0.73799999999999999</c:v>
                </c:pt>
                <c:pt idx="499">
                  <c:v>-0.68199999999999994</c:v>
                </c:pt>
                <c:pt idx="500">
                  <c:v>-0.61899999999999977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C-4D4E-BA98-16FE5B001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800352"/>
        <c:axId val="718219920"/>
      </c:scatterChart>
      <c:valAx>
        <c:axId val="62080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8219920"/>
        <c:crosses val="autoZero"/>
        <c:crossBetween val="midCat"/>
      </c:valAx>
      <c:valAx>
        <c:axId val="71821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080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Força</a:t>
            </a:r>
            <a:r>
              <a:rPr lang="pt-PT" baseline="0"/>
              <a:t> 1 em função do tempo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2'!$A$36:$A$502</c:f>
              <c:numCache>
                <c:formatCode>0.000</c:formatCode>
                <c:ptCount val="467"/>
                <c:pt idx="0">
                  <c:v>0.68</c:v>
                </c:pt>
                <c:pt idx="1">
                  <c:v>0.7</c:v>
                </c:pt>
                <c:pt idx="2">
                  <c:v>0.72</c:v>
                </c:pt>
                <c:pt idx="3">
                  <c:v>0.74</c:v>
                </c:pt>
                <c:pt idx="4">
                  <c:v>0.76</c:v>
                </c:pt>
                <c:pt idx="5">
                  <c:v>0.78</c:v>
                </c:pt>
                <c:pt idx="6">
                  <c:v>0.8</c:v>
                </c:pt>
                <c:pt idx="7">
                  <c:v>0.82</c:v>
                </c:pt>
                <c:pt idx="8">
                  <c:v>0.84</c:v>
                </c:pt>
                <c:pt idx="9">
                  <c:v>0.86</c:v>
                </c:pt>
                <c:pt idx="10">
                  <c:v>0.88</c:v>
                </c:pt>
                <c:pt idx="11">
                  <c:v>0.9</c:v>
                </c:pt>
                <c:pt idx="12">
                  <c:v>0.92</c:v>
                </c:pt>
                <c:pt idx="13">
                  <c:v>0.94</c:v>
                </c:pt>
                <c:pt idx="14">
                  <c:v>0.96</c:v>
                </c:pt>
                <c:pt idx="15">
                  <c:v>0.98</c:v>
                </c:pt>
                <c:pt idx="16">
                  <c:v>1</c:v>
                </c:pt>
                <c:pt idx="17">
                  <c:v>1.02</c:v>
                </c:pt>
                <c:pt idx="18">
                  <c:v>1.04</c:v>
                </c:pt>
                <c:pt idx="19">
                  <c:v>1.06</c:v>
                </c:pt>
                <c:pt idx="20">
                  <c:v>1.08</c:v>
                </c:pt>
                <c:pt idx="21">
                  <c:v>1.1000000000000001</c:v>
                </c:pt>
                <c:pt idx="22">
                  <c:v>1.1200000000000001</c:v>
                </c:pt>
                <c:pt idx="23">
                  <c:v>1.1399999999999999</c:v>
                </c:pt>
                <c:pt idx="24">
                  <c:v>1.1599999999999999</c:v>
                </c:pt>
                <c:pt idx="25">
                  <c:v>1.18</c:v>
                </c:pt>
                <c:pt idx="26">
                  <c:v>1.2</c:v>
                </c:pt>
                <c:pt idx="27">
                  <c:v>1.22</c:v>
                </c:pt>
                <c:pt idx="28">
                  <c:v>1.24</c:v>
                </c:pt>
                <c:pt idx="29">
                  <c:v>1.26</c:v>
                </c:pt>
                <c:pt idx="30">
                  <c:v>1.28</c:v>
                </c:pt>
                <c:pt idx="31">
                  <c:v>1.3</c:v>
                </c:pt>
                <c:pt idx="32">
                  <c:v>1.32</c:v>
                </c:pt>
                <c:pt idx="33">
                  <c:v>1.34</c:v>
                </c:pt>
                <c:pt idx="34">
                  <c:v>1.36</c:v>
                </c:pt>
                <c:pt idx="35">
                  <c:v>1.38</c:v>
                </c:pt>
                <c:pt idx="36">
                  <c:v>1.4</c:v>
                </c:pt>
                <c:pt idx="37">
                  <c:v>1.42</c:v>
                </c:pt>
                <c:pt idx="38">
                  <c:v>1.44</c:v>
                </c:pt>
                <c:pt idx="39">
                  <c:v>1.46</c:v>
                </c:pt>
                <c:pt idx="40">
                  <c:v>1.48</c:v>
                </c:pt>
                <c:pt idx="41">
                  <c:v>1.5</c:v>
                </c:pt>
                <c:pt idx="42">
                  <c:v>1.52</c:v>
                </c:pt>
                <c:pt idx="43">
                  <c:v>1.54</c:v>
                </c:pt>
                <c:pt idx="44">
                  <c:v>1.56</c:v>
                </c:pt>
                <c:pt idx="45">
                  <c:v>1.58</c:v>
                </c:pt>
                <c:pt idx="46">
                  <c:v>1.6</c:v>
                </c:pt>
                <c:pt idx="47">
                  <c:v>1.62</c:v>
                </c:pt>
                <c:pt idx="48">
                  <c:v>1.64</c:v>
                </c:pt>
                <c:pt idx="49">
                  <c:v>1.66</c:v>
                </c:pt>
                <c:pt idx="50">
                  <c:v>1.68</c:v>
                </c:pt>
                <c:pt idx="51">
                  <c:v>1.7</c:v>
                </c:pt>
                <c:pt idx="52">
                  <c:v>1.72</c:v>
                </c:pt>
                <c:pt idx="53">
                  <c:v>1.74</c:v>
                </c:pt>
                <c:pt idx="54">
                  <c:v>1.76</c:v>
                </c:pt>
                <c:pt idx="55">
                  <c:v>1.78</c:v>
                </c:pt>
                <c:pt idx="56">
                  <c:v>1.8</c:v>
                </c:pt>
                <c:pt idx="57">
                  <c:v>1.82</c:v>
                </c:pt>
                <c:pt idx="58">
                  <c:v>1.84</c:v>
                </c:pt>
                <c:pt idx="59">
                  <c:v>1.86</c:v>
                </c:pt>
                <c:pt idx="60">
                  <c:v>1.88</c:v>
                </c:pt>
                <c:pt idx="61">
                  <c:v>1.9</c:v>
                </c:pt>
                <c:pt idx="62">
                  <c:v>1.92</c:v>
                </c:pt>
                <c:pt idx="63">
                  <c:v>1.94</c:v>
                </c:pt>
                <c:pt idx="64">
                  <c:v>1.96</c:v>
                </c:pt>
                <c:pt idx="65">
                  <c:v>1.98</c:v>
                </c:pt>
                <c:pt idx="66">
                  <c:v>2</c:v>
                </c:pt>
                <c:pt idx="67">
                  <c:v>2.02</c:v>
                </c:pt>
                <c:pt idx="68">
                  <c:v>2.04</c:v>
                </c:pt>
                <c:pt idx="69">
                  <c:v>2.06</c:v>
                </c:pt>
                <c:pt idx="70">
                  <c:v>2.08</c:v>
                </c:pt>
                <c:pt idx="71">
                  <c:v>2.1</c:v>
                </c:pt>
                <c:pt idx="72">
                  <c:v>2.12</c:v>
                </c:pt>
                <c:pt idx="73">
                  <c:v>2.14</c:v>
                </c:pt>
                <c:pt idx="74">
                  <c:v>2.16</c:v>
                </c:pt>
                <c:pt idx="75">
                  <c:v>2.1800000000000002</c:v>
                </c:pt>
                <c:pt idx="76">
                  <c:v>2.2000000000000002</c:v>
                </c:pt>
                <c:pt idx="77">
                  <c:v>2.2200000000000002</c:v>
                </c:pt>
                <c:pt idx="78">
                  <c:v>2.2400000000000002</c:v>
                </c:pt>
                <c:pt idx="79">
                  <c:v>2.2599999999999998</c:v>
                </c:pt>
                <c:pt idx="80">
                  <c:v>2.2799999999999998</c:v>
                </c:pt>
                <c:pt idx="81">
                  <c:v>2.2999999999999998</c:v>
                </c:pt>
                <c:pt idx="82">
                  <c:v>2.3199999999999998</c:v>
                </c:pt>
                <c:pt idx="83">
                  <c:v>2.34</c:v>
                </c:pt>
                <c:pt idx="84">
                  <c:v>2.36</c:v>
                </c:pt>
                <c:pt idx="85">
                  <c:v>2.38</c:v>
                </c:pt>
                <c:pt idx="86">
                  <c:v>2.4</c:v>
                </c:pt>
                <c:pt idx="87">
                  <c:v>2.42</c:v>
                </c:pt>
                <c:pt idx="88">
                  <c:v>2.44</c:v>
                </c:pt>
                <c:pt idx="89">
                  <c:v>2.46</c:v>
                </c:pt>
                <c:pt idx="90">
                  <c:v>2.48</c:v>
                </c:pt>
                <c:pt idx="91">
                  <c:v>2.5</c:v>
                </c:pt>
                <c:pt idx="92">
                  <c:v>2.52</c:v>
                </c:pt>
                <c:pt idx="93">
                  <c:v>2.54</c:v>
                </c:pt>
                <c:pt idx="94">
                  <c:v>2.56</c:v>
                </c:pt>
                <c:pt idx="95">
                  <c:v>2.58</c:v>
                </c:pt>
                <c:pt idx="96">
                  <c:v>2.6</c:v>
                </c:pt>
                <c:pt idx="97">
                  <c:v>2.62</c:v>
                </c:pt>
                <c:pt idx="98">
                  <c:v>2.64</c:v>
                </c:pt>
                <c:pt idx="99">
                  <c:v>2.66</c:v>
                </c:pt>
                <c:pt idx="100">
                  <c:v>2.68</c:v>
                </c:pt>
                <c:pt idx="101">
                  <c:v>2.7</c:v>
                </c:pt>
                <c:pt idx="102">
                  <c:v>2.72</c:v>
                </c:pt>
                <c:pt idx="103">
                  <c:v>2.74</c:v>
                </c:pt>
                <c:pt idx="104">
                  <c:v>2.76</c:v>
                </c:pt>
                <c:pt idx="105">
                  <c:v>2.78</c:v>
                </c:pt>
                <c:pt idx="106">
                  <c:v>2.8</c:v>
                </c:pt>
                <c:pt idx="107">
                  <c:v>2.82</c:v>
                </c:pt>
                <c:pt idx="108">
                  <c:v>2.84</c:v>
                </c:pt>
                <c:pt idx="109">
                  <c:v>2.86</c:v>
                </c:pt>
                <c:pt idx="110">
                  <c:v>2.88</c:v>
                </c:pt>
                <c:pt idx="111">
                  <c:v>2.9</c:v>
                </c:pt>
                <c:pt idx="112">
                  <c:v>2.92</c:v>
                </c:pt>
                <c:pt idx="113">
                  <c:v>2.94</c:v>
                </c:pt>
                <c:pt idx="114">
                  <c:v>2.96</c:v>
                </c:pt>
                <c:pt idx="115">
                  <c:v>2.98</c:v>
                </c:pt>
                <c:pt idx="116">
                  <c:v>3</c:v>
                </c:pt>
                <c:pt idx="117">
                  <c:v>3.02</c:v>
                </c:pt>
                <c:pt idx="118">
                  <c:v>3.04</c:v>
                </c:pt>
                <c:pt idx="119">
                  <c:v>3.06</c:v>
                </c:pt>
                <c:pt idx="120">
                  <c:v>3.08</c:v>
                </c:pt>
                <c:pt idx="121">
                  <c:v>3.1</c:v>
                </c:pt>
                <c:pt idx="122">
                  <c:v>3.12</c:v>
                </c:pt>
                <c:pt idx="123">
                  <c:v>3.14</c:v>
                </c:pt>
                <c:pt idx="124">
                  <c:v>3.16</c:v>
                </c:pt>
                <c:pt idx="125">
                  <c:v>3.18</c:v>
                </c:pt>
                <c:pt idx="126">
                  <c:v>3.2</c:v>
                </c:pt>
                <c:pt idx="127">
                  <c:v>3.22</c:v>
                </c:pt>
                <c:pt idx="128">
                  <c:v>3.24</c:v>
                </c:pt>
                <c:pt idx="129">
                  <c:v>3.26</c:v>
                </c:pt>
                <c:pt idx="130">
                  <c:v>3.28</c:v>
                </c:pt>
                <c:pt idx="131">
                  <c:v>3.3</c:v>
                </c:pt>
                <c:pt idx="132">
                  <c:v>3.32</c:v>
                </c:pt>
                <c:pt idx="133">
                  <c:v>3.34</c:v>
                </c:pt>
                <c:pt idx="134">
                  <c:v>3.36</c:v>
                </c:pt>
                <c:pt idx="135">
                  <c:v>3.38</c:v>
                </c:pt>
                <c:pt idx="136">
                  <c:v>3.4</c:v>
                </c:pt>
                <c:pt idx="137">
                  <c:v>3.42</c:v>
                </c:pt>
                <c:pt idx="138">
                  <c:v>3.44</c:v>
                </c:pt>
                <c:pt idx="139">
                  <c:v>3.46</c:v>
                </c:pt>
                <c:pt idx="140">
                  <c:v>3.48</c:v>
                </c:pt>
                <c:pt idx="141">
                  <c:v>3.5</c:v>
                </c:pt>
                <c:pt idx="142">
                  <c:v>3.52</c:v>
                </c:pt>
                <c:pt idx="143">
                  <c:v>3.54</c:v>
                </c:pt>
                <c:pt idx="144">
                  <c:v>3.56</c:v>
                </c:pt>
                <c:pt idx="145">
                  <c:v>3.58</c:v>
                </c:pt>
                <c:pt idx="146">
                  <c:v>3.6</c:v>
                </c:pt>
                <c:pt idx="147">
                  <c:v>3.62</c:v>
                </c:pt>
                <c:pt idx="148">
                  <c:v>3.64</c:v>
                </c:pt>
                <c:pt idx="149">
                  <c:v>3.66</c:v>
                </c:pt>
                <c:pt idx="150">
                  <c:v>3.68</c:v>
                </c:pt>
                <c:pt idx="151">
                  <c:v>3.7</c:v>
                </c:pt>
                <c:pt idx="152">
                  <c:v>3.72</c:v>
                </c:pt>
                <c:pt idx="153">
                  <c:v>3.74</c:v>
                </c:pt>
                <c:pt idx="154">
                  <c:v>3.76</c:v>
                </c:pt>
                <c:pt idx="155">
                  <c:v>3.78</c:v>
                </c:pt>
                <c:pt idx="156">
                  <c:v>3.8</c:v>
                </c:pt>
                <c:pt idx="157">
                  <c:v>3.82</c:v>
                </c:pt>
                <c:pt idx="158">
                  <c:v>3.84</c:v>
                </c:pt>
                <c:pt idx="159">
                  <c:v>3.86</c:v>
                </c:pt>
                <c:pt idx="160">
                  <c:v>3.88</c:v>
                </c:pt>
                <c:pt idx="161">
                  <c:v>3.9</c:v>
                </c:pt>
                <c:pt idx="162">
                  <c:v>3.92</c:v>
                </c:pt>
                <c:pt idx="163">
                  <c:v>3.94</c:v>
                </c:pt>
                <c:pt idx="164">
                  <c:v>3.96</c:v>
                </c:pt>
                <c:pt idx="165">
                  <c:v>3.98</c:v>
                </c:pt>
                <c:pt idx="166">
                  <c:v>4</c:v>
                </c:pt>
                <c:pt idx="167">
                  <c:v>4.0199999999999996</c:v>
                </c:pt>
                <c:pt idx="168">
                  <c:v>4.04</c:v>
                </c:pt>
                <c:pt idx="169">
                  <c:v>4.0599999999999996</c:v>
                </c:pt>
                <c:pt idx="170">
                  <c:v>4.08</c:v>
                </c:pt>
                <c:pt idx="171">
                  <c:v>4.0999999999999996</c:v>
                </c:pt>
                <c:pt idx="172">
                  <c:v>4.12</c:v>
                </c:pt>
                <c:pt idx="173">
                  <c:v>4.1399999999999997</c:v>
                </c:pt>
                <c:pt idx="174">
                  <c:v>4.16</c:v>
                </c:pt>
                <c:pt idx="175">
                  <c:v>4.18</c:v>
                </c:pt>
                <c:pt idx="176">
                  <c:v>4.2</c:v>
                </c:pt>
                <c:pt idx="177">
                  <c:v>4.22</c:v>
                </c:pt>
                <c:pt idx="178">
                  <c:v>4.24</c:v>
                </c:pt>
                <c:pt idx="179">
                  <c:v>4.26</c:v>
                </c:pt>
                <c:pt idx="180">
                  <c:v>4.28</c:v>
                </c:pt>
                <c:pt idx="181">
                  <c:v>4.3</c:v>
                </c:pt>
                <c:pt idx="182">
                  <c:v>4.32</c:v>
                </c:pt>
                <c:pt idx="183">
                  <c:v>4.34</c:v>
                </c:pt>
                <c:pt idx="184">
                  <c:v>4.3600000000000003</c:v>
                </c:pt>
                <c:pt idx="185">
                  <c:v>4.38</c:v>
                </c:pt>
                <c:pt idx="186">
                  <c:v>4.4000000000000004</c:v>
                </c:pt>
                <c:pt idx="187">
                  <c:v>4.42</c:v>
                </c:pt>
                <c:pt idx="188">
                  <c:v>4.4400000000000004</c:v>
                </c:pt>
                <c:pt idx="189">
                  <c:v>4.46</c:v>
                </c:pt>
                <c:pt idx="190">
                  <c:v>4.4800000000000004</c:v>
                </c:pt>
                <c:pt idx="191">
                  <c:v>4.5</c:v>
                </c:pt>
                <c:pt idx="192">
                  <c:v>4.5199999999999996</c:v>
                </c:pt>
                <c:pt idx="193">
                  <c:v>4.54</c:v>
                </c:pt>
                <c:pt idx="194">
                  <c:v>4.5599999999999996</c:v>
                </c:pt>
                <c:pt idx="195">
                  <c:v>4.58</c:v>
                </c:pt>
                <c:pt idx="196">
                  <c:v>4.5999999999999996</c:v>
                </c:pt>
                <c:pt idx="197">
                  <c:v>4.62</c:v>
                </c:pt>
                <c:pt idx="198">
                  <c:v>4.6399999999999997</c:v>
                </c:pt>
                <c:pt idx="199">
                  <c:v>4.66</c:v>
                </c:pt>
                <c:pt idx="200">
                  <c:v>4.68</c:v>
                </c:pt>
                <c:pt idx="201">
                  <c:v>4.7</c:v>
                </c:pt>
                <c:pt idx="202">
                  <c:v>4.72</c:v>
                </c:pt>
                <c:pt idx="203">
                  <c:v>4.74</c:v>
                </c:pt>
                <c:pt idx="204">
                  <c:v>4.76</c:v>
                </c:pt>
                <c:pt idx="205">
                  <c:v>4.78</c:v>
                </c:pt>
                <c:pt idx="206">
                  <c:v>4.8</c:v>
                </c:pt>
                <c:pt idx="207">
                  <c:v>4.82</c:v>
                </c:pt>
                <c:pt idx="208">
                  <c:v>4.84</c:v>
                </c:pt>
                <c:pt idx="209">
                  <c:v>4.8600000000000003</c:v>
                </c:pt>
                <c:pt idx="210">
                  <c:v>4.88</c:v>
                </c:pt>
                <c:pt idx="211">
                  <c:v>4.9000000000000004</c:v>
                </c:pt>
                <c:pt idx="212">
                  <c:v>4.92</c:v>
                </c:pt>
                <c:pt idx="213">
                  <c:v>4.9400000000000004</c:v>
                </c:pt>
                <c:pt idx="214">
                  <c:v>4.96</c:v>
                </c:pt>
                <c:pt idx="215">
                  <c:v>4.9800000000000004</c:v>
                </c:pt>
                <c:pt idx="216">
                  <c:v>5</c:v>
                </c:pt>
                <c:pt idx="217">
                  <c:v>5.0199999999999996</c:v>
                </c:pt>
                <c:pt idx="218">
                  <c:v>5.04</c:v>
                </c:pt>
                <c:pt idx="219">
                  <c:v>5.0599999999999996</c:v>
                </c:pt>
                <c:pt idx="220">
                  <c:v>5.08</c:v>
                </c:pt>
                <c:pt idx="221">
                  <c:v>5.0999999999999996</c:v>
                </c:pt>
                <c:pt idx="222">
                  <c:v>5.12</c:v>
                </c:pt>
                <c:pt idx="223">
                  <c:v>5.14</c:v>
                </c:pt>
                <c:pt idx="224">
                  <c:v>5.16</c:v>
                </c:pt>
                <c:pt idx="225">
                  <c:v>5.18</c:v>
                </c:pt>
                <c:pt idx="226">
                  <c:v>5.2</c:v>
                </c:pt>
                <c:pt idx="227">
                  <c:v>5.22</c:v>
                </c:pt>
                <c:pt idx="228">
                  <c:v>5.24</c:v>
                </c:pt>
                <c:pt idx="229">
                  <c:v>5.26</c:v>
                </c:pt>
                <c:pt idx="230">
                  <c:v>5.28</c:v>
                </c:pt>
                <c:pt idx="231">
                  <c:v>5.3</c:v>
                </c:pt>
                <c:pt idx="232">
                  <c:v>5.32</c:v>
                </c:pt>
                <c:pt idx="233">
                  <c:v>5.34</c:v>
                </c:pt>
                <c:pt idx="234">
                  <c:v>5.36</c:v>
                </c:pt>
                <c:pt idx="235">
                  <c:v>5.38</c:v>
                </c:pt>
                <c:pt idx="236">
                  <c:v>5.4</c:v>
                </c:pt>
                <c:pt idx="237">
                  <c:v>5.42</c:v>
                </c:pt>
                <c:pt idx="238">
                  <c:v>5.44</c:v>
                </c:pt>
                <c:pt idx="239">
                  <c:v>5.46</c:v>
                </c:pt>
                <c:pt idx="240">
                  <c:v>5.48</c:v>
                </c:pt>
                <c:pt idx="241">
                  <c:v>5.5</c:v>
                </c:pt>
                <c:pt idx="242">
                  <c:v>5.52</c:v>
                </c:pt>
                <c:pt idx="243">
                  <c:v>5.54</c:v>
                </c:pt>
                <c:pt idx="244">
                  <c:v>5.56</c:v>
                </c:pt>
                <c:pt idx="245">
                  <c:v>5.58</c:v>
                </c:pt>
                <c:pt idx="246">
                  <c:v>5.6</c:v>
                </c:pt>
                <c:pt idx="247">
                  <c:v>5.62</c:v>
                </c:pt>
                <c:pt idx="248">
                  <c:v>5.64</c:v>
                </c:pt>
                <c:pt idx="249">
                  <c:v>5.66</c:v>
                </c:pt>
                <c:pt idx="250">
                  <c:v>5.68</c:v>
                </c:pt>
                <c:pt idx="251">
                  <c:v>5.7</c:v>
                </c:pt>
                <c:pt idx="252">
                  <c:v>5.72</c:v>
                </c:pt>
                <c:pt idx="253">
                  <c:v>5.74</c:v>
                </c:pt>
                <c:pt idx="254">
                  <c:v>5.76</c:v>
                </c:pt>
                <c:pt idx="255">
                  <c:v>5.78</c:v>
                </c:pt>
                <c:pt idx="256">
                  <c:v>5.8</c:v>
                </c:pt>
                <c:pt idx="257">
                  <c:v>5.82</c:v>
                </c:pt>
                <c:pt idx="258">
                  <c:v>5.84</c:v>
                </c:pt>
                <c:pt idx="259">
                  <c:v>5.86</c:v>
                </c:pt>
                <c:pt idx="260">
                  <c:v>5.88</c:v>
                </c:pt>
                <c:pt idx="261">
                  <c:v>5.9</c:v>
                </c:pt>
                <c:pt idx="262">
                  <c:v>5.92</c:v>
                </c:pt>
                <c:pt idx="263">
                  <c:v>5.94</c:v>
                </c:pt>
                <c:pt idx="264">
                  <c:v>5.96</c:v>
                </c:pt>
                <c:pt idx="265">
                  <c:v>5.98</c:v>
                </c:pt>
                <c:pt idx="266">
                  <c:v>6</c:v>
                </c:pt>
                <c:pt idx="267">
                  <c:v>6.02</c:v>
                </c:pt>
                <c:pt idx="268">
                  <c:v>6.04</c:v>
                </c:pt>
                <c:pt idx="269">
                  <c:v>6.06</c:v>
                </c:pt>
                <c:pt idx="270">
                  <c:v>6.08</c:v>
                </c:pt>
                <c:pt idx="271">
                  <c:v>6.1</c:v>
                </c:pt>
                <c:pt idx="272">
                  <c:v>6.12</c:v>
                </c:pt>
                <c:pt idx="273">
                  <c:v>6.14</c:v>
                </c:pt>
                <c:pt idx="274">
                  <c:v>6.16</c:v>
                </c:pt>
                <c:pt idx="275">
                  <c:v>6.18</c:v>
                </c:pt>
                <c:pt idx="276">
                  <c:v>6.2</c:v>
                </c:pt>
                <c:pt idx="277">
                  <c:v>6.22</c:v>
                </c:pt>
                <c:pt idx="278">
                  <c:v>6.24</c:v>
                </c:pt>
                <c:pt idx="279">
                  <c:v>6.26</c:v>
                </c:pt>
                <c:pt idx="280">
                  <c:v>6.28</c:v>
                </c:pt>
                <c:pt idx="281">
                  <c:v>6.3</c:v>
                </c:pt>
                <c:pt idx="282">
                  <c:v>6.32</c:v>
                </c:pt>
                <c:pt idx="283">
                  <c:v>6.34</c:v>
                </c:pt>
                <c:pt idx="284">
                  <c:v>6.36</c:v>
                </c:pt>
                <c:pt idx="285">
                  <c:v>6.38</c:v>
                </c:pt>
                <c:pt idx="286">
                  <c:v>6.4</c:v>
                </c:pt>
                <c:pt idx="287">
                  <c:v>6.42</c:v>
                </c:pt>
                <c:pt idx="288">
                  <c:v>6.44</c:v>
                </c:pt>
                <c:pt idx="289">
                  <c:v>6.46</c:v>
                </c:pt>
                <c:pt idx="290">
                  <c:v>6.48</c:v>
                </c:pt>
                <c:pt idx="291">
                  <c:v>6.5</c:v>
                </c:pt>
                <c:pt idx="292">
                  <c:v>6.52</c:v>
                </c:pt>
                <c:pt idx="293">
                  <c:v>6.54</c:v>
                </c:pt>
                <c:pt idx="294">
                  <c:v>6.56</c:v>
                </c:pt>
                <c:pt idx="295">
                  <c:v>6.58</c:v>
                </c:pt>
                <c:pt idx="296">
                  <c:v>6.6</c:v>
                </c:pt>
                <c:pt idx="297">
                  <c:v>6.62</c:v>
                </c:pt>
                <c:pt idx="298">
                  <c:v>6.64</c:v>
                </c:pt>
                <c:pt idx="299">
                  <c:v>6.66</c:v>
                </c:pt>
                <c:pt idx="300">
                  <c:v>6.68</c:v>
                </c:pt>
                <c:pt idx="301">
                  <c:v>6.7</c:v>
                </c:pt>
                <c:pt idx="302">
                  <c:v>6.72</c:v>
                </c:pt>
                <c:pt idx="303">
                  <c:v>6.74</c:v>
                </c:pt>
                <c:pt idx="304">
                  <c:v>6.76</c:v>
                </c:pt>
                <c:pt idx="305">
                  <c:v>6.78</c:v>
                </c:pt>
                <c:pt idx="306">
                  <c:v>6.8</c:v>
                </c:pt>
                <c:pt idx="307">
                  <c:v>6.82</c:v>
                </c:pt>
                <c:pt idx="308">
                  <c:v>6.84</c:v>
                </c:pt>
                <c:pt idx="309">
                  <c:v>6.86</c:v>
                </c:pt>
                <c:pt idx="310">
                  <c:v>6.88</c:v>
                </c:pt>
                <c:pt idx="311">
                  <c:v>6.9</c:v>
                </c:pt>
                <c:pt idx="312">
                  <c:v>6.92</c:v>
                </c:pt>
                <c:pt idx="313">
                  <c:v>6.94</c:v>
                </c:pt>
                <c:pt idx="314">
                  <c:v>6.96</c:v>
                </c:pt>
                <c:pt idx="315">
                  <c:v>6.98</c:v>
                </c:pt>
                <c:pt idx="316">
                  <c:v>7</c:v>
                </c:pt>
                <c:pt idx="317">
                  <c:v>7.02</c:v>
                </c:pt>
                <c:pt idx="318">
                  <c:v>7.04</c:v>
                </c:pt>
                <c:pt idx="319">
                  <c:v>7.06</c:v>
                </c:pt>
                <c:pt idx="320">
                  <c:v>7.08</c:v>
                </c:pt>
                <c:pt idx="321">
                  <c:v>7.1</c:v>
                </c:pt>
                <c:pt idx="322">
                  <c:v>7.12</c:v>
                </c:pt>
                <c:pt idx="323">
                  <c:v>7.14</c:v>
                </c:pt>
                <c:pt idx="324">
                  <c:v>7.16</c:v>
                </c:pt>
                <c:pt idx="325">
                  <c:v>7.18</c:v>
                </c:pt>
                <c:pt idx="326">
                  <c:v>7.2</c:v>
                </c:pt>
                <c:pt idx="327">
                  <c:v>7.22</c:v>
                </c:pt>
                <c:pt idx="328">
                  <c:v>7.24</c:v>
                </c:pt>
                <c:pt idx="329">
                  <c:v>7.26</c:v>
                </c:pt>
                <c:pt idx="330">
                  <c:v>7.28</c:v>
                </c:pt>
                <c:pt idx="331">
                  <c:v>7.3</c:v>
                </c:pt>
                <c:pt idx="332">
                  <c:v>7.32</c:v>
                </c:pt>
                <c:pt idx="333">
                  <c:v>7.34</c:v>
                </c:pt>
                <c:pt idx="334">
                  <c:v>7.36</c:v>
                </c:pt>
                <c:pt idx="335">
                  <c:v>7.38</c:v>
                </c:pt>
                <c:pt idx="336">
                  <c:v>7.4</c:v>
                </c:pt>
                <c:pt idx="337">
                  <c:v>7.42</c:v>
                </c:pt>
                <c:pt idx="338">
                  <c:v>7.44</c:v>
                </c:pt>
                <c:pt idx="339">
                  <c:v>7.46</c:v>
                </c:pt>
                <c:pt idx="340">
                  <c:v>7.48</c:v>
                </c:pt>
                <c:pt idx="341">
                  <c:v>7.5</c:v>
                </c:pt>
                <c:pt idx="342">
                  <c:v>7.52</c:v>
                </c:pt>
                <c:pt idx="343">
                  <c:v>7.54</c:v>
                </c:pt>
                <c:pt idx="344">
                  <c:v>7.56</c:v>
                </c:pt>
                <c:pt idx="345">
                  <c:v>7.58</c:v>
                </c:pt>
                <c:pt idx="346">
                  <c:v>7.6</c:v>
                </c:pt>
                <c:pt idx="347">
                  <c:v>7.62</c:v>
                </c:pt>
                <c:pt idx="348">
                  <c:v>7.64</c:v>
                </c:pt>
                <c:pt idx="349">
                  <c:v>7.66</c:v>
                </c:pt>
                <c:pt idx="350">
                  <c:v>7.68</c:v>
                </c:pt>
                <c:pt idx="351">
                  <c:v>7.7</c:v>
                </c:pt>
                <c:pt idx="352">
                  <c:v>7.72</c:v>
                </c:pt>
                <c:pt idx="353">
                  <c:v>7.74</c:v>
                </c:pt>
                <c:pt idx="354">
                  <c:v>7.76</c:v>
                </c:pt>
                <c:pt idx="355">
                  <c:v>7.78</c:v>
                </c:pt>
                <c:pt idx="356">
                  <c:v>7.8</c:v>
                </c:pt>
                <c:pt idx="357">
                  <c:v>7.82</c:v>
                </c:pt>
                <c:pt idx="358">
                  <c:v>7.84</c:v>
                </c:pt>
                <c:pt idx="359">
                  <c:v>7.86</c:v>
                </c:pt>
                <c:pt idx="360">
                  <c:v>7.88</c:v>
                </c:pt>
                <c:pt idx="361">
                  <c:v>7.9</c:v>
                </c:pt>
                <c:pt idx="362">
                  <c:v>7.92</c:v>
                </c:pt>
                <c:pt idx="363">
                  <c:v>7.94</c:v>
                </c:pt>
                <c:pt idx="364">
                  <c:v>7.96</c:v>
                </c:pt>
                <c:pt idx="365">
                  <c:v>7.98</c:v>
                </c:pt>
                <c:pt idx="366">
                  <c:v>8</c:v>
                </c:pt>
                <c:pt idx="367">
                  <c:v>8.02</c:v>
                </c:pt>
                <c:pt idx="368">
                  <c:v>8.0399999999999991</c:v>
                </c:pt>
                <c:pt idx="369">
                  <c:v>8.06</c:v>
                </c:pt>
                <c:pt idx="370">
                  <c:v>8.08</c:v>
                </c:pt>
                <c:pt idx="371">
                  <c:v>8.1</c:v>
                </c:pt>
                <c:pt idx="372">
                  <c:v>8.1199999999999992</c:v>
                </c:pt>
                <c:pt idx="373">
                  <c:v>8.14</c:v>
                </c:pt>
                <c:pt idx="374">
                  <c:v>8.16</c:v>
                </c:pt>
                <c:pt idx="375">
                  <c:v>8.18</c:v>
                </c:pt>
                <c:pt idx="376">
                  <c:v>8.1999999999999993</c:v>
                </c:pt>
                <c:pt idx="377">
                  <c:v>8.2200000000000006</c:v>
                </c:pt>
                <c:pt idx="378">
                  <c:v>8.24</c:v>
                </c:pt>
                <c:pt idx="379">
                  <c:v>8.26</c:v>
                </c:pt>
                <c:pt idx="380">
                  <c:v>8.2799999999999994</c:v>
                </c:pt>
                <c:pt idx="381">
                  <c:v>8.3000000000000007</c:v>
                </c:pt>
                <c:pt idx="382">
                  <c:v>8.32</c:v>
                </c:pt>
                <c:pt idx="383">
                  <c:v>8.34</c:v>
                </c:pt>
                <c:pt idx="384">
                  <c:v>8.36</c:v>
                </c:pt>
                <c:pt idx="385">
                  <c:v>8.3800000000000008</c:v>
                </c:pt>
                <c:pt idx="386">
                  <c:v>8.4</c:v>
                </c:pt>
                <c:pt idx="387">
                  <c:v>8.42</c:v>
                </c:pt>
                <c:pt idx="388">
                  <c:v>8.44</c:v>
                </c:pt>
                <c:pt idx="389">
                  <c:v>8.4600000000000009</c:v>
                </c:pt>
                <c:pt idx="390">
                  <c:v>8.48</c:v>
                </c:pt>
                <c:pt idx="391">
                  <c:v>8.5</c:v>
                </c:pt>
                <c:pt idx="392">
                  <c:v>8.52</c:v>
                </c:pt>
                <c:pt idx="393">
                  <c:v>8.5399999999999991</c:v>
                </c:pt>
                <c:pt idx="394">
                  <c:v>8.56</c:v>
                </c:pt>
                <c:pt idx="395">
                  <c:v>8.58</c:v>
                </c:pt>
                <c:pt idx="396">
                  <c:v>8.6</c:v>
                </c:pt>
                <c:pt idx="397">
                  <c:v>8.6199999999999992</c:v>
                </c:pt>
                <c:pt idx="398">
                  <c:v>8.64</c:v>
                </c:pt>
                <c:pt idx="399">
                  <c:v>8.66</c:v>
                </c:pt>
                <c:pt idx="400">
                  <c:v>8.68</c:v>
                </c:pt>
                <c:pt idx="401">
                  <c:v>8.6999999999999993</c:v>
                </c:pt>
                <c:pt idx="402">
                  <c:v>8.7200000000000006</c:v>
                </c:pt>
                <c:pt idx="403">
                  <c:v>8.74</c:v>
                </c:pt>
                <c:pt idx="404">
                  <c:v>8.76</c:v>
                </c:pt>
                <c:pt idx="405">
                  <c:v>8.7799999999999994</c:v>
                </c:pt>
                <c:pt idx="406">
                  <c:v>8.8000000000000007</c:v>
                </c:pt>
                <c:pt idx="407">
                  <c:v>8.82</c:v>
                </c:pt>
                <c:pt idx="408">
                  <c:v>8.84</c:v>
                </c:pt>
                <c:pt idx="409">
                  <c:v>8.86</c:v>
                </c:pt>
                <c:pt idx="410">
                  <c:v>8.8800000000000008</c:v>
                </c:pt>
                <c:pt idx="411">
                  <c:v>8.9</c:v>
                </c:pt>
                <c:pt idx="412">
                  <c:v>8.92</c:v>
                </c:pt>
                <c:pt idx="413">
                  <c:v>8.94</c:v>
                </c:pt>
                <c:pt idx="414">
                  <c:v>8.9600000000000009</c:v>
                </c:pt>
                <c:pt idx="415">
                  <c:v>8.98</c:v>
                </c:pt>
                <c:pt idx="416">
                  <c:v>9</c:v>
                </c:pt>
                <c:pt idx="417">
                  <c:v>9.02</c:v>
                </c:pt>
                <c:pt idx="418">
                  <c:v>9.0399999999999991</c:v>
                </c:pt>
                <c:pt idx="419">
                  <c:v>9.06</c:v>
                </c:pt>
                <c:pt idx="420">
                  <c:v>9.08</c:v>
                </c:pt>
                <c:pt idx="421">
                  <c:v>9.1</c:v>
                </c:pt>
                <c:pt idx="422">
                  <c:v>9.1199999999999992</c:v>
                </c:pt>
                <c:pt idx="423">
                  <c:v>9.14</c:v>
                </c:pt>
                <c:pt idx="424">
                  <c:v>9.16</c:v>
                </c:pt>
                <c:pt idx="425">
                  <c:v>9.18</c:v>
                </c:pt>
                <c:pt idx="426">
                  <c:v>9.1999999999999993</c:v>
                </c:pt>
                <c:pt idx="427">
                  <c:v>9.2200000000000006</c:v>
                </c:pt>
                <c:pt idx="428">
                  <c:v>9.24</c:v>
                </c:pt>
                <c:pt idx="429">
                  <c:v>9.26</c:v>
                </c:pt>
                <c:pt idx="430">
                  <c:v>9.2799999999999994</c:v>
                </c:pt>
                <c:pt idx="431">
                  <c:v>9.3000000000000007</c:v>
                </c:pt>
                <c:pt idx="432">
                  <c:v>9.32</c:v>
                </c:pt>
                <c:pt idx="433">
                  <c:v>9.34</c:v>
                </c:pt>
                <c:pt idx="434">
                  <c:v>9.36</c:v>
                </c:pt>
                <c:pt idx="435">
                  <c:v>9.3800000000000008</c:v>
                </c:pt>
                <c:pt idx="436">
                  <c:v>9.4</c:v>
                </c:pt>
                <c:pt idx="437">
                  <c:v>9.42</c:v>
                </c:pt>
                <c:pt idx="438">
                  <c:v>9.44</c:v>
                </c:pt>
                <c:pt idx="439">
                  <c:v>9.4600000000000009</c:v>
                </c:pt>
                <c:pt idx="440">
                  <c:v>9.48</c:v>
                </c:pt>
                <c:pt idx="441">
                  <c:v>9.5</c:v>
                </c:pt>
                <c:pt idx="442">
                  <c:v>9.52</c:v>
                </c:pt>
                <c:pt idx="443">
                  <c:v>9.5399999999999991</c:v>
                </c:pt>
                <c:pt idx="444">
                  <c:v>9.56</c:v>
                </c:pt>
                <c:pt idx="445">
                  <c:v>9.58</c:v>
                </c:pt>
                <c:pt idx="446">
                  <c:v>9.6</c:v>
                </c:pt>
                <c:pt idx="447">
                  <c:v>9.6199999999999992</c:v>
                </c:pt>
                <c:pt idx="448">
                  <c:v>9.64</c:v>
                </c:pt>
                <c:pt idx="449">
                  <c:v>9.66</c:v>
                </c:pt>
                <c:pt idx="450">
                  <c:v>9.68</c:v>
                </c:pt>
                <c:pt idx="451">
                  <c:v>9.6999999999999993</c:v>
                </c:pt>
                <c:pt idx="452">
                  <c:v>9.7200000000000006</c:v>
                </c:pt>
                <c:pt idx="453">
                  <c:v>9.74</c:v>
                </c:pt>
                <c:pt idx="454">
                  <c:v>9.76</c:v>
                </c:pt>
                <c:pt idx="455">
                  <c:v>9.7799999999999994</c:v>
                </c:pt>
                <c:pt idx="456">
                  <c:v>9.8000000000000007</c:v>
                </c:pt>
                <c:pt idx="457">
                  <c:v>9.82</c:v>
                </c:pt>
                <c:pt idx="458">
                  <c:v>9.84</c:v>
                </c:pt>
                <c:pt idx="459">
                  <c:v>9.86</c:v>
                </c:pt>
                <c:pt idx="460">
                  <c:v>9.8800000000000008</c:v>
                </c:pt>
                <c:pt idx="461">
                  <c:v>9.9</c:v>
                </c:pt>
                <c:pt idx="462">
                  <c:v>9.92</c:v>
                </c:pt>
                <c:pt idx="463">
                  <c:v>9.94</c:v>
                </c:pt>
                <c:pt idx="464">
                  <c:v>9.9600000000000009</c:v>
                </c:pt>
                <c:pt idx="465">
                  <c:v>9.98</c:v>
                </c:pt>
                <c:pt idx="466">
                  <c:v>10</c:v>
                </c:pt>
              </c:numCache>
            </c:numRef>
          </c:xVal>
          <c:yVal>
            <c:numRef>
              <c:f>'Madeira 2'!$B$36:$B$502</c:f>
              <c:numCache>
                <c:formatCode>0.000</c:formatCode>
                <c:ptCount val="467"/>
                <c:pt idx="0">
                  <c:v>3.9529999999999998</c:v>
                </c:pt>
                <c:pt idx="1">
                  <c:v>4.1040000000000001</c:v>
                </c:pt>
                <c:pt idx="2">
                  <c:v>4.2489999999999997</c:v>
                </c:pt>
                <c:pt idx="3">
                  <c:v>4.3940000000000001</c:v>
                </c:pt>
                <c:pt idx="4">
                  <c:v>4.5330000000000004</c:v>
                </c:pt>
                <c:pt idx="5">
                  <c:v>4.6710000000000003</c:v>
                </c:pt>
                <c:pt idx="6">
                  <c:v>4.8040000000000003</c:v>
                </c:pt>
                <c:pt idx="7">
                  <c:v>4.93</c:v>
                </c:pt>
                <c:pt idx="8">
                  <c:v>5.0309999999999997</c:v>
                </c:pt>
                <c:pt idx="9">
                  <c:v>5.1130000000000004</c:v>
                </c:pt>
                <c:pt idx="10">
                  <c:v>5.1879999999999997</c:v>
                </c:pt>
                <c:pt idx="11">
                  <c:v>5.258</c:v>
                </c:pt>
                <c:pt idx="12">
                  <c:v>5.2949999999999999</c:v>
                </c:pt>
                <c:pt idx="13">
                  <c:v>5.3209999999999997</c:v>
                </c:pt>
                <c:pt idx="14">
                  <c:v>5.34</c:v>
                </c:pt>
                <c:pt idx="15">
                  <c:v>5.3339999999999996</c:v>
                </c:pt>
                <c:pt idx="16">
                  <c:v>5.3140000000000001</c:v>
                </c:pt>
                <c:pt idx="17">
                  <c:v>5.2640000000000002</c:v>
                </c:pt>
                <c:pt idx="18">
                  <c:v>5.2140000000000004</c:v>
                </c:pt>
                <c:pt idx="19">
                  <c:v>5.157</c:v>
                </c:pt>
                <c:pt idx="20">
                  <c:v>5.0750000000000002</c:v>
                </c:pt>
                <c:pt idx="21">
                  <c:v>4.9800000000000004</c:v>
                </c:pt>
                <c:pt idx="22">
                  <c:v>4.8730000000000002</c:v>
                </c:pt>
                <c:pt idx="23">
                  <c:v>4.7530000000000001</c:v>
                </c:pt>
                <c:pt idx="24">
                  <c:v>4.5960000000000001</c:v>
                </c:pt>
                <c:pt idx="25">
                  <c:v>4.476</c:v>
                </c:pt>
                <c:pt idx="26">
                  <c:v>4.3369999999999997</c:v>
                </c:pt>
                <c:pt idx="27">
                  <c:v>4.1920000000000002</c:v>
                </c:pt>
                <c:pt idx="28">
                  <c:v>4.0410000000000004</c:v>
                </c:pt>
                <c:pt idx="29">
                  <c:v>3.8769999999999998</c:v>
                </c:pt>
                <c:pt idx="30">
                  <c:v>3.7440000000000002</c:v>
                </c:pt>
                <c:pt idx="31">
                  <c:v>3.5990000000000002</c:v>
                </c:pt>
                <c:pt idx="32">
                  <c:v>3.4540000000000002</c:v>
                </c:pt>
                <c:pt idx="33">
                  <c:v>3.3340000000000001</c:v>
                </c:pt>
                <c:pt idx="34">
                  <c:v>3.2080000000000002</c:v>
                </c:pt>
                <c:pt idx="35">
                  <c:v>3.0830000000000002</c:v>
                </c:pt>
                <c:pt idx="36">
                  <c:v>2.9630000000000001</c:v>
                </c:pt>
                <c:pt idx="37">
                  <c:v>2.8679999999999999</c:v>
                </c:pt>
                <c:pt idx="38">
                  <c:v>2.78</c:v>
                </c:pt>
                <c:pt idx="39">
                  <c:v>2.698</c:v>
                </c:pt>
                <c:pt idx="40">
                  <c:v>2.6280000000000001</c:v>
                </c:pt>
                <c:pt idx="41">
                  <c:v>2.6030000000000002</c:v>
                </c:pt>
                <c:pt idx="42">
                  <c:v>2.5649999999999999</c:v>
                </c:pt>
                <c:pt idx="43">
                  <c:v>2.5459999999999998</c:v>
                </c:pt>
                <c:pt idx="44">
                  <c:v>2.5270000000000001</c:v>
                </c:pt>
                <c:pt idx="45">
                  <c:v>2.5590000000000002</c:v>
                </c:pt>
                <c:pt idx="46">
                  <c:v>2.5910000000000002</c:v>
                </c:pt>
                <c:pt idx="47">
                  <c:v>2.609</c:v>
                </c:pt>
                <c:pt idx="48">
                  <c:v>2.6659999999999999</c:v>
                </c:pt>
                <c:pt idx="49">
                  <c:v>2.7360000000000002</c:v>
                </c:pt>
                <c:pt idx="50">
                  <c:v>2.8050000000000002</c:v>
                </c:pt>
                <c:pt idx="51">
                  <c:v>2.8929999999999998</c:v>
                </c:pt>
                <c:pt idx="52">
                  <c:v>2.9940000000000002</c:v>
                </c:pt>
                <c:pt idx="53">
                  <c:v>3.133</c:v>
                </c:pt>
                <c:pt idx="54">
                  <c:v>3.24</c:v>
                </c:pt>
                <c:pt idx="55">
                  <c:v>3.36</c:v>
                </c:pt>
                <c:pt idx="56">
                  <c:v>3.4860000000000002</c:v>
                </c:pt>
                <c:pt idx="57">
                  <c:v>3.65</c:v>
                </c:pt>
                <c:pt idx="58">
                  <c:v>3.7759999999999998</c:v>
                </c:pt>
                <c:pt idx="59">
                  <c:v>3.927</c:v>
                </c:pt>
                <c:pt idx="60">
                  <c:v>4.0599999999999996</c:v>
                </c:pt>
                <c:pt idx="61">
                  <c:v>4.2229999999999999</c:v>
                </c:pt>
                <c:pt idx="62">
                  <c:v>4.3559999999999999</c:v>
                </c:pt>
                <c:pt idx="63">
                  <c:v>4.4820000000000002</c:v>
                </c:pt>
                <c:pt idx="64">
                  <c:v>4.6079999999999997</c:v>
                </c:pt>
                <c:pt idx="65">
                  <c:v>4.7530000000000001</c:v>
                </c:pt>
                <c:pt idx="66">
                  <c:v>4.8609999999999998</c:v>
                </c:pt>
                <c:pt idx="67">
                  <c:v>4.9489999999999998</c:v>
                </c:pt>
                <c:pt idx="68">
                  <c:v>5.0309999999999997</c:v>
                </c:pt>
                <c:pt idx="69">
                  <c:v>5.1130000000000004</c:v>
                </c:pt>
                <c:pt idx="70">
                  <c:v>5.1760000000000002</c:v>
                </c:pt>
                <c:pt idx="71">
                  <c:v>5.22</c:v>
                </c:pt>
                <c:pt idx="72">
                  <c:v>5.258</c:v>
                </c:pt>
                <c:pt idx="73">
                  <c:v>5.27</c:v>
                </c:pt>
                <c:pt idx="74">
                  <c:v>5.258</c:v>
                </c:pt>
                <c:pt idx="75">
                  <c:v>5.2450000000000001</c:v>
                </c:pt>
                <c:pt idx="76">
                  <c:v>5.2069999999999999</c:v>
                </c:pt>
                <c:pt idx="77">
                  <c:v>5.17</c:v>
                </c:pt>
                <c:pt idx="78">
                  <c:v>5.0999999999999996</c:v>
                </c:pt>
                <c:pt idx="79">
                  <c:v>5.0179999999999998</c:v>
                </c:pt>
                <c:pt idx="80">
                  <c:v>4.9489999999999998</c:v>
                </c:pt>
                <c:pt idx="81">
                  <c:v>4.835</c:v>
                </c:pt>
                <c:pt idx="82">
                  <c:v>4.7279999999999998</c:v>
                </c:pt>
                <c:pt idx="83">
                  <c:v>4.5830000000000002</c:v>
                </c:pt>
                <c:pt idx="84">
                  <c:v>4.476</c:v>
                </c:pt>
                <c:pt idx="85">
                  <c:v>4.343</c:v>
                </c:pt>
                <c:pt idx="86">
                  <c:v>4.2050000000000001</c:v>
                </c:pt>
                <c:pt idx="87">
                  <c:v>4.0599999999999996</c:v>
                </c:pt>
                <c:pt idx="88">
                  <c:v>3.927</c:v>
                </c:pt>
                <c:pt idx="89">
                  <c:v>3.782</c:v>
                </c:pt>
                <c:pt idx="90">
                  <c:v>3.6309999999999998</c:v>
                </c:pt>
                <c:pt idx="91">
                  <c:v>3.4980000000000002</c:v>
                </c:pt>
                <c:pt idx="92">
                  <c:v>3.3849999999999998</c:v>
                </c:pt>
                <c:pt idx="93">
                  <c:v>3.2650000000000001</c:v>
                </c:pt>
                <c:pt idx="94">
                  <c:v>3.1389999999999998</c:v>
                </c:pt>
                <c:pt idx="95">
                  <c:v>3.0259999999999998</c:v>
                </c:pt>
                <c:pt idx="96">
                  <c:v>2.9369999999999998</c:v>
                </c:pt>
                <c:pt idx="97">
                  <c:v>2.843</c:v>
                </c:pt>
                <c:pt idx="98">
                  <c:v>2.7610000000000001</c:v>
                </c:pt>
                <c:pt idx="99">
                  <c:v>2.71</c:v>
                </c:pt>
                <c:pt idx="100">
                  <c:v>2.6789999999999998</c:v>
                </c:pt>
                <c:pt idx="101">
                  <c:v>2.6349999999999998</c:v>
                </c:pt>
                <c:pt idx="102">
                  <c:v>2.609</c:v>
                </c:pt>
                <c:pt idx="103">
                  <c:v>2.597</c:v>
                </c:pt>
                <c:pt idx="104">
                  <c:v>2.6219999999999999</c:v>
                </c:pt>
                <c:pt idx="105">
                  <c:v>2.641</c:v>
                </c:pt>
                <c:pt idx="106">
                  <c:v>2.66</c:v>
                </c:pt>
                <c:pt idx="107">
                  <c:v>2.7170000000000001</c:v>
                </c:pt>
                <c:pt idx="108">
                  <c:v>2.78</c:v>
                </c:pt>
                <c:pt idx="109">
                  <c:v>2.8490000000000002</c:v>
                </c:pt>
                <c:pt idx="110">
                  <c:v>2.931</c:v>
                </c:pt>
                <c:pt idx="111">
                  <c:v>3.0259999999999998</c:v>
                </c:pt>
                <c:pt idx="112">
                  <c:v>3.1459999999999999</c:v>
                </c:pt>
                <c:pt idx="113">
                  <c:v>3.2519999999999998</c:v>
                </c:pt>
                <c:pt idx="114">
                  <c:v>3.3719999999999999</c:v>
                </c:pt>
                <c:pt idx="115">
                  <c:v>3.5049999999999999</c:v>
                </c:pt>
                <c:pt idx="116">
                  <c:v>3.6440000000000001</c:v>
                </c:pt>
                <c:pt idx="117">
                  <c:v>3.7629999999999999</c:v>
                </c:pt>
                <c:pt idx="118">
                  <c:v>3.9079999999999999</c:v>
                </c:pt>
                <c:pt idx="119">
                  <c:v>4.0410000000000004</c:v>
                </c:pt>
                <c:pt idx="120">
                  <c:v>4.18</c:v>
                </c:pt>
                <c:pt idx="121">
                  <c:v>4.3049999999999997</c:v>
                </c:pt>
                <c:pt idx="122">
                  <c:v>4.4379999999999997</c:v>
                </c:pt>
                <c:pt idx="123">
                  <c:v>4.5579999999999998</c:v>
                </c:pt>
                <c:pt idx="124">
                  <c:v>4.665</c:v>
                </c:pt>
                <c:pt idx="125">
                  <c:v>4.7850000000000001</c:v>
                </c:pt>
                <c:pt idx="126">
                  <c:v>4.8860000000000001</c:v>
                </c:pt>
                <c:pt idx="127">
                  <c:v>4.9800000000000004</c:v>
                </c:pt>
                <c:pt idx="128">
                  <c:v>5.05</c:v>
                </c:pt>
                <c:pt idx="129">
                  <c:v>5.0999999999999996</c:v>
                </c:pt>
                <c:pt idx="130">
                  <c:v>5.1319999999999997</c:v>
                </c:pt>
                <c:pt idx="131">
                  <c:v>5.1820000000000004</c:v>
                </c:pt>
                <c:pt idx="132">
                  <c:v>5.1879999999999997</c:v>
                </c:pt>
                <c:pt idx="133">
                  <c:v>5.1879999999999997</c:v>
                </c:pt>
                <c:pt idx="134">
                  <c:v>5.1820000000000004</c:v>
                </c:pt>
                <c:pt idx="135">
                  <c:v>5.157</c:v>
                </c:pt>
                <c:pt idx="136">
                  <c:v>5.1059999999999999</c:v>
                </c:pt>
                <c:pt idx="137">
                  <c:v>5.05</c:v>
                </c:pt>
                <c:pt idx="138">
                  <c:v>4.9800000000000004</c:v>
                </c:pt>
                <c:pt idx="139">
                  <c:v>4.9050000000000002</c:v>
                </c:pt>
                <c:pt idx="140">
                  <c:v>4.7969999999999997</c:v>
                </c:pt>
                <c:pt idx="141">
                  <c:v>4.6840000000000002</c:v>
                </c:pt>
                <c:pt idx="142">
                  <c:v>4.577</c:v>
                </c:pt>
                <c:pt idx="143">
                  <c:v>4.4569999999999999</c:v>
                </c:pt>
                <c:pt idx="144">
                  <c:v>4.343</c:v>
                </c:pt>
                <c:pt idx="145">
                  <c:v>4.2050000000000001</c:v>
                </c:pt>
                <c:pt idx="146">
                  <c:v>4.085</c:v>
                </c:pt>
                <c:pt idx="147">
                  <c:v>3.9529999999999998</c:v>
                </c:pt>
                <c:pt idx="148">
                  <c:v>3.8079999999999998</c:v>
                </c:pt>
                <c:pt idx="149">
                  <c:v>3.669</c:v>
                </c:pt>
                <c:pt idx="150">
                  <c:v>3.5550000000000002</c:v>
                </c:pt>
                <c:pt idx="151">
                  <c:v>3.423</c:v>
                </c:pt>
                <c:pt idx="152">
                  <c:v>3.29</c:v>
                </c:pt>
                <c:pt idx="153">
                  <c:v>3.1960000000000002</c:v>
                </c:pt>
                <c:pt idx="154">
                  <c:v>3.089</c:v>
                </c:pt>
                <c:pt idx="155">
                  <c:v>2.9940000000000002</c:v>
                </c:pt>
                <c:pt idx="156">
                  <c:v>2.9119999999999999</c:v>
                </c:pt>
                <c:pt idx="157">
                  <c:v>2.843</c:v>
                </c:pt>
                <c:pt idx="158">
                  <c:v>2.786</c:v>
                </c:pt>
                <c:pt idx="159">
                  <c:v>2.742</c:v>
                </c:pt>
                <c:pt idx="160">
                  <c:v>2.7040000000000002</c:v>
                </c:pt>
                <c:pt idx="161">
                  <c:v>2.673</c:v>
                </c:pt>
                <c:pt idx="162">
                  <c:v>2.6789999999999998</c:v>
                </c:pt>
                <c:pt idx="163">
                  <c:v>2.6850000000000001</c:v>
                </c:pt>
                <c:pt idx="164">
                  <c:v>2.71</c:v>
                </c:pt>
                <c:pt idx="165">
                  <c:v>2.7290000000000001</c:v>
                </c:pt>
                <c:pt idx="166">
                  <c:v>2.7669999999999999</c:v>
                </c:pt>
                <c:pt idx="167">
                  <c:v>2.8239999999999998</c:v>
                </c:pt>
                <c:pt idx="168">
                  <c:v>2.887</c:v>
                </c:pt>
                <c:pt idx="169">
                  <c:v>2.9689999999999999</c:v>
                </c:pt>
                <c:pt idx="170">
                  <c:v>3.0569999999999999</c:v>
                </c:pt>
                <c:pt idx="171">
                  <c:v>3.17</c:v>
                </c:pt>
                <c:pt idx="172">
                  <c:v>3.278</c:v>
                </c:pt>
                <c:pt idx="173">
                  <c:v>3.3980000000000001</c:v>
                </c:pt>
                <c:pt idx="174">
                  <c:v>3.5049999999999999</c:v>
                </c:pt>
                <c:pt idx="175">
                  <c:v>3.625</c:v>
                </c:pt>
                <c:pt idx="176">
                  <c:v>3.7440000000000002</c:v>
                </c:pt>
                <c:pt idx="177">
                  <c:v>3.883</c:v>
                </c:pt>
                <c:pt idx="178">
                  <c:v>4.0279999999999996</c:v>
                </c:pt>
                <c:pt idx="179">
                  <c:v>4.1539999999999999</c:v>
                </c:pt>
                <c:pt idx="180">
                  <c:v>4.2610000000000001</c:v>
                </c:pt>
                <c:pt idx="181">
                  <c:v>4.3869999999999996</c:v>
                </c:pt>
                <c:pt idx="182">
                  <c:v>4.5069999999999997</c:v>
                </c:pt>
                <c:pt idx="183">
                  <c:v>4.6079999999999997</c:v>
                </c:pt>
                <c:pt idx="184">
                  <c:v>4.7279999999999998</c:v>
                </c:pt>
                <c:pt idx="185">
                  <c:v>4.8230000000000004</c:v>
                </c:pt>
                <c:pt idx="186">
                  <c:v>4.9109999999999996</c:v>
                </c:pt>
                <c:pt idx="187">
                  <c:v>4.9610000000000003</c:v>
                </c:pt>
                <c:pt idx="188">
                  <c:v>5.0179999999999998</c:v>
                </c:pt>
                <c:pt idx="189">
                  <c:v>5.0750000000000002</c:v>
                </c:pt>
                <c:pt idx="190">
                  <c:v>5.0999999999999996</c:v>
                </c:pt>
                <c:pt idx="191">
                  <c:v>5.1130000000000004</c:v>
                </c:pt>
                <c:pt idx="192">
                  <c:v>5.1130000000000004</c:v>
                </c:pt>
                <c:pt idx="193">
                  <c:v>5.1189999999999998</c:v>
                </c:pt>
                <c:pt idx="194">
                  <c:v>5.069</c:v>
                </c:pt>
                <c:pt idx="195">
                  <c:v>5.0309999999999997</c:v>
                </c:pt>
                <c:pt idx="196">
                  <c:v>4.9800000000000004</c:v>
                </c:pt>
                <c:pt idx="197">
                  <c:v>4.93</c:v>
                </c:pt>
                <c:pt idx="198">
                  <c:v>4.8609999999999998</c:v>
                </c:pt>
                <c:pt idx="199">
                  <c:v>4.766</c:v>
                </c:pt>
                <c:pt idx="200">
                  <c:v>4.6399999999999997</c:v>
                </c:pt>
                <c:pt idx="201">
                  <c:v>4.5510000000000002</c:v>
                </c:pt>
                <c:pt idx="202">
                  <c:v>4.4379999999999997</c:v>
                </c:pt>
                <c:pt idx="203">
                  <c:v>4.3239999999999998</c:v>
                </c:pt>
                <c:pt idx="204">
                  <c:v>4.218</c:v>
                </c:pt>
                <c:pt idx="205">
                  <c:v>4.0979999999999999</c:v>
                </c:pt>
                <c:pt idx="206">
                  <c:v>3.9590000000000001</c:v>
                </c:pt>
                <c:pt idx="207">
                  <c:v>3.8260000000000001</c:v>
                </c:pt>
                <c:pt idx="208">
                  <c:v>3.7</c:v>
                </c:pt>
                <c:pt idx="209">
                  <c:v>3.593</c:v>
                </c:pt>
                <c:pt idx="210">
                  <c:v>3.48</c:v>
                </c:pt>
                <c:pt idx="211">
                  <c:v>3.3719999999999999</c:v>
                </c:pt>
                <c:pt idx="212">
                  <c:v>3.2650000000000001</c:v>
                </c:pt>
                <c:pt idx="213">
                  <c:v>3.17</c:v>
                </c:pt>
                <c:pt idx="214">
                  <c:v>3.0569999999999999</c:v>
                </c:pt>
                <c:pt idx="215">
                  <c:v>2.9820000000000002</c:v>
                </c:pt>
                <c:pt idx="216">
                  <c:v>2.9249999999999998</c:v>
                </c:pt>
                <c:pt idx="217">
                  <c:v>2.843</c:v>
                </c:pt>
                <c:pt idx="218">
                  <c:v>2.8050000000000002</c:v>
                </c:pt>
                <c:pt idx="219">
                  <c:v>2.7730000000000001</c:v>
                </c:pt>
                <c:pt idx="220">
                  <c:v>2.7669999999999999</c:v>
                </c:pt>
                <c:pt idx="221">
                  <c:v>2.7480000000000002</c:v>
                </c:pt>
                <c:pt idx="222">
                  <c:v>2.742</c:v>
                </c:pt>
                <c:pt idx="223">
                  <c:v>2.7669999999999999</c:v>
                </c:pt>
                <c:pt idx="224">
                  <c:v>2.7919999999999998</c:v>
                </c:pt>
                <c:pt idx="225">
                  <c:v>2.843</c:v>
                </c:pt>
                <c:pt idx="226">
                  <c:v>2.8809999999999998</c:v>
                </c:pt>
                <c:pt idx="227">
                  <c:v>2.944</c:v>
                </c:pt>
                <c:pt idx="228">
                  <c:v>3.0190000000000001</c:v>
                </c:pt>
                <c:pt idx="229">
                  <c:v>3.089</c:v>
                </c:pt>
                <c:pt idx="230">
                  <c:v>3.1960000000000002</c:v>
                </c:pt>
                <c:pt idx="231">
                  <c:v>3.2970000000000002</c:v>
                </c:pt>
                <c:pt idx="232">
                  <c:v>3.41</c:v>
                </c:pt>
                <c:pt idx="233">
                  <c:v>3.5169999999999999</c:v>
                </c:pt>
                <c:pt idx="234">
                  <c:v>3.625</c:v>
                </c:pt>
                <c:pt idx="235">
                  <c:v>3.7440000000000002</c:v>
                </c:pt>
                <c:pt idx="236">
                  <c:v>3.8639999999999999</c:v>
                </c:pt>
                <c:pt idx="237">
                  <c:v>3.99</c:v>
                </c:pt>
                <c:pt idx="238">
                  <c:v>4.1100000000000003</c:v>
                </c:pt>
                <c:pt idx="239">
                  <c:v>4.2300000000000004</c:v>
                </c:pt>
                <c:pt idx="240">
                  <c:v>4.3499999999999996</c:v>
                </c:pt>
                <c:pt idx="241">
                  <c:v>4.444</c:v>
                </c:pt>
                <c:pt idx="242">
                  <c:v>4.5579999999999998</c:v>
                </c:pt>
                <c:pt idx="243">
                  <c:v>4.633</c:v>
                </c:pt>
                <c:pt idx="244">
                  <c:v>4.7530000000000001</c:v>
                </c:pt>
                <c:pt idx="245">
                  <c:v>4.8159999999999998</c:v>
                </c:pt>
                <c:pt idx="246">
                  <c:v>4.8860000000000001</c:v>
                </c:pt>
                <c:pt idx="247">
                  <c:v>4.9550000000000001</c:v>
                </c:pt>
                <c:pt idx="248">
                  <c:v>4.9930000000000003</c:v>
                </c:pt>
                <c:pt idx="249">
                  <c:v>5.0179999999999998</c:v>
                </c:pt>
                <c:pt idx="250">
                  <c:v>5.0250000000000004</c:v>
                </c:pt>
                <c:pt idx="251">
                  <c:v>5.0369999999999999</c:v>
                </c:pt>
                <c:pt idx="252">
                  <c:v>5.0369999999999999</c:v>
                </c:pt>
                <c:pt idx="253">
                  <c:v>5.0119999999999996</c:v>
                </c:pt>
                <c:pt idx="254">
                  <c:v>4.9740000000000002</c:v>
                </c:pt>
                <c:pt idx="255">
                  <c:v>4.9359999999999999</c:v>
                </c:pt>
                <c:pt idx="256">
                  <c:v>4.867</c:v>
                </c:pt>
                <c:pt idx="257">
                  <c:v>4.8040000000000003</c:v>
                </c:pt>
                <c:pt idx="258">
                  <c:v>4.7220000000000004</c:v>
                </c:pt>
                <c:pt idx="259">
                  <c:v>4.6269999999999998</c:v>
                </c:pt>
                <c:pt idx="260">
                  <c:v>4.5140000000000002</c:v>
                </c:pt>
                <c:pt idx="261">
                  <c:v>4.4189999999999996</c:v>
                </c:pt>
                <c:pt idx="262">
                  <c:v>4.3120000000000003</c:v>
                </c:pt>
                <c:pt idx="263">
                  <c:v>4.2110000000000003</c:v>
                </c:pt>
                <c:pt idx="264">
                  <c:v>4.0910000000000002</c:v>
                </c:pt>
                <c:pt idx="265">
                  <c:v>3.9780000000000002</c:v>
                </c:pt>
                <c:pt idx="266">
                  <c:v>3.8450000000000002</c:v>
                </c:pt>
                <c:pt idx="267">
                  <c:v>3.738</c:v>
                </c:pt>
                <c:pt idx="268">
                  <c:v>3.6179999999999999</c:v>
                </c:pt>
                <c:pt idx="269">
                  <c:v>3.4980000000000002</c:v>
                </c:pt>
                <c:pt idx="270">
                  <c:v>3.41</c:v>
                </c:pt>
                <c:pt idx="271">
                  <c:v>3.3159999999999998</c:v>
                </c:pt>
                <c:pt idx="272">
                  <c:v>3.2210000000000001</c:v>
                </c:pt>
                <c:pt idx="273">
                  <c:v>3.133</c:v>
                </c:pt>
                <c:pt idx="274">
                  <c:v>3.0449999999999999</c:v>
                </c:pt>
                <c:pt idx="275">
                  <c:v>2.9820000000000002</c:v>
                </c:pt>
                <c:pt idx="276">
                  <c:v>2.931</c:v>
                </c:pt>
                <c:pt idx="277">
                  <c:v>2.8809999999999998</c:v>
                </c:pt>
                <c:pt idx="278">
                  <c:v>2.843</c:v>
                </c:pt>
                <c:pt idx="279">
                  <c:v>2.83</c:v>
                </c:pt>
                <c:pt idx="280">
                  <c:v>2.8109999999999999</c:v>
                </c:pt>
                <c:pt idx="281">
                  <c:v>2.8180000000000001</c:v>
                </c:pt>
                <c:pt idx="282">
                  <c:v>2.83</c:v>
                </c:pt>
                <c:pt idx="283">
                  <c:v>2.8620000000000001</c:v>
                </c:pt>
                <c:pt idx="284">
                  <c:v>2.8929999999999998</c:v>
                </c:pt>
                <c:pt idx="285">
                  <c:v>2.931</c:v>
                </c:pt>
                <c:pt idx="286">
                  <c:v>2.9940000000000002</c:v>
                </c:pt>
                <c:pt idx="287">
                  <c:v>3.07</c:v>
                </c:pt>
                <c:pt idx="288">
                  <c:v>3.1459999999999999</c:v>
                </c:pt>
                <c:pt idx="289">
                  <c:v>3.2280000000000002</c:v>
                </c:pt>
                <c:pt idx="290">
                  <c:v>3.3340000000000001</c:v>
                </c:pt>
                <c:pt idx="291">
                  <c:v>3.423</c:v>
                </c:pt>
                <c:pt idx="292">
                  <c:v>3.5049999999999999</c:v>
                </c:pt>
                <c:pt idx="293">
                  <c:v>3.625</c:v>
                </c:pt>
                <c:pt idx="294">
                  <c:v>3.7440000000000002</c:v>
                </c:pt>
                <c:pt idx="295">
                  <c:v>3.8450000000000002</c:v>
                </c:pt>
                <c:pt idx="296">
                  <c:v>3.9649999999999999</c:v>
                </c:pt>
                <c:pt idx="297">
                  <c:v>4.085</c:v>
                </c:pt>
                <c:pt idx="298">
                  <c:v>4.1989999999999998</c:v>
                </c:pt>
                <c:pt idx="299">
                  <c:v>4.2930000000000001</c:v>
                </c:pt>
                <c:pt idx="300">
                  <c:v>4.4000000000000004</c:v>
                </c:pt>
                <c:pt idx="301">
                  <c:v>4.4820000000000002</c:v>
                </c:pt>
                <c:pt idx="302">
                  <c:v>4.5960000000000001</c:v>
                </c:pt>
                <c:pt idx="303">
                  <c:v>4.6589999999999998</c:v>
                </c:pt>
                <c:pt idx="304">
                  <c:v>4.7530000000000001</c:v>
                </c:pt>
                <c:pt idx="305">
                  <c:v>4.8230000000000004</c:v>
                </c:pt>
                <c:pt idx="306">
                  <c:v>4.8860000000000001</c:v>
                </c:pt>
                <c:pt idx="307">
                  <c:v>4.9240000000000004</c:v>
                </c:pt>
                <c:pt idx="308">
                  <c:v>4.9550000000000001</c:v>
                </c:pt>
                <c:pt idx="309">
                  <c:v>4.9740000000000002</c:v>
                </c:pt>
                <c:pt idx="310">
                  <c:v>4.9740000000000002</c:v>
                </c:pt>
                <c:pt idx="311">
                  <c:v>4.9610000000000003</c:v>
                </c:pt>
                <c:pt idx="312">
                  <c:v>4.9359999999999999</c:v>
                </c:pt>
                <c:pt idx="313">
                  <c:v>4.9050000000000002</c:v>
                </c:pt>
                <c:pt idx="314">
                  <c:v>4.8789999999999996</c:v>
                </c:pt>
                <c:pt idx="315">
                  <c:v>4.8289999999999997</c:v>
                </c:pt>
                <c:pt idx="316">
                  <c:v>4.76</c:v>
                </c:pt>
                <c:pt idx="317">
                  <c:v>4.6589999999999998</c:v>
                </c:pt>
                <c:pt idx="318">
                  <c:v>4.5640000000000001</c:v>
                </c:pt>
                <c:pt idx="319">
                  <c:v>4.4880000000000004</c:v>
                </c:pt>
                <c:pt idx="320">
                  <c:v>4.4059999999999997</c:v>
                </c:pt>
                <c:pt idx="321">
                  <c:v>4.3049999999999997</c:v>
                </c:pt>
                <c:pt idx="322">
                  <c:v>4.2050000000000001</c:v>
                </c:pt>
                <c:pt idx="323">
                  <c:v>4.0979999999999999</c:v>
                </c:pt>
                <c:pt idx="324">
                  <c:v>3.984</c:v>
                </c:pt>
                <c:pt idx="325">
                  <c:v>3.8580000000000001</c:v>
                </c:pt>
                <c:pt idx="326">
                  <c:v>3.7509999999999999</c:v>
                </c:pt>
                <c:pt idx="327">
                  <c:v>3.65</c:v>
                </c:pt>
                <c:pt idx="328">
                  <c:v>3.5430000000000001</c:v>
                </c:pt>
                <c:pt idx="329">
                  <c:v>3.4670000000000001</c:v>
                </c:pt>
                <c:pt idx="330">
                  <c:v>3.3660000000000001</c:v>
                </c:pt>
                <c:pt idx="331">
                  <c:v>3.2839999999999998</c:v>
                </c:pt>
                <c:pt idx="332">
                  <c:v>3.202</c:v>
                </c:pt>
                <c:pt idx="333">
                  <c:v>3.1389999999999998</c:v>
                </c:pt>
                <c:pt idx="334">
                  <c:v>3.0510000000000002</c:v>
                </c:pt>
                <c:pt idx="335">
                  <c:v>2.9940000000000002</c:v>
                </c:pt>
                <c:pt idx="336">
                  <c:v>2.944</c:v>
                </c:pt>
                <c:pt idx="337">
                  <c:v>2.9119999999999999</c:v>
                </c:pt>
                <c:pt idx="338">
                  <c:v>2.9</c:v>
                </c:pt>
                <c:pt idx="339">
                  <c:v>2.887</c:v>
                </c:pt>
                <c:pt idx="340">
                  <c:v>2.8929999999999998</c:v>
                </c:pt>
                <c:pt idx="341">
                  <c:v>2.9</c:v>
                </c:pt>
                <c:pt idx="342">
                  <c:v>2.919</c:v>
                </c:pt>
                <c:pt idx="343">
                  <c:v>2.956</c:v>
                </c:pt>
                <c:pt idx="344">
                  <c:v>2.9940000000000002</c:v>
                </c:pt>
                <c:pt idx="345">
                  <c:v>3.0449999999999999</c:v>
                </c:pt>
                <c:pt idx="346">
                  <c:v>3.12</c:v>
                </c:pt>
                <c:pt idx="347">
                  <c:v>3.17</c:v>
                </c:pt>
                <c:pt idx="348">
                  <c:v>3.2650000000000001</c:v>
                </c:pt>
                <c:pt idx="349">
                  <c:v>3.3530000000000002</c:v>
                </c:pt>
                <c:pt idx="350">
                  <c:v>3.4420000000000002</c:v>
                </c:pt>
                <c:pt idx="351">
                  <c:v>3.5489999999999999</c:v>
                </c:pt>
                <c:pt idx="352">
                  <c:v>3.637</c:v>
                </c:pt>
                <c:pt idx="353">
                  <c:v>3.738</c:v>
                </c:pt>
                <c:pt idx="354">
                  <c:v>3.8330000000000002</c:v>
                </c:pt>
                <c:pt idx="355">
                  <c:v>3.94</c:v>
                </c:pt>
                <c:pt idx="356">
                  <c:v>4.0659999999999998</c:v>
                </c:pt>
                <c:pt idx="357">
                  <c:v>4.1609999999999996</c:v>
                </c:pt>
                <c:pt idx="358">
                  <c:v>4.2610000000000001</c:v>
                </c:pt>
                <c:pt idx="359">
                  <c:v>4.3559999999999999</c:v>
                </c:pt>
                <c:pt idx="360">
                  <c:v>4.444</c:v>
                </c:pt>
                <c:pt idx="361">
                  <c:v>4.5259999999999998</c:v>
                </c:pt>
                <c:pt idx="362">
                  <c:v>4.6079999999999997</c:v>
                </c:pt>
                <c:pt idx="363">
                  <c:v>4.6589999999999998</c:v>
                </c:pt>
                <c:pt idx="364">
                  <c:v>4.7469999999999999</c:v>
                </c:pt>
                <c:pt idx="365">
                  <c:v>4.8159999999999998</c:v>
                </c:pt>
                <c:pt idx="366">
                  <c:v>4.835</c:v>
                </c:pt>
                <c:pt idx="367">
                  <c:v>4.867</c:v>
                </c:pt>
                <c:pt idx="368">
                  <c:v>4.8979999999999997</c:v>
                </c:pt>
                <c:pt idx="369">
                  <c:v>4.8979999999999997</c:v>
                </c:pt>
                <c:pt idx="370">
                  <c:v>4.8920000000000003</c:v>
                </c:pt>
                <c:pt idx="371">
                  <c:v>4.8789999999999996</c:v>
                </c:pt>
                <c:pt idx="372">
                  <c:v>4.8540000000000001</c:v>
                </c:pt>
                <c:pt idx="373">
                  <c:v>4.8040000000000003</c:v>
                </c:pt>
                <c:pt idx="374">
                  <c:v>4.766</c:v>
                </c:pt>
                <c:pt idx="375">
                  <c:v>4.6840000000000002</c:v>
                </c:pt>
                <c:pt idx="376">
                  <c:v>4.6269999999999998</c:v>
                </c:pt>
                <c:pt idx="377">
                  <c:v>4.5330000000000004</c:v>
                </c:pt>
                <c:pt idx="378">
                  <c:v>4.4569999999999999</c:v>
                </c:pt>
                <c:pt idx="379">
                  <c:v>4.3810000000000002</c:v>
                </c:pt>
                <c:pt idx="380">
                  <c:v>4.2990000000000004</c:v>
                </c:pt>
                <c:pt idx="381">
                  <c:v>4.2050000000000001</c:v>
                </c:pt>
                <c:pt idx="382">
                  <c:v>4.1040000000000001</c:v>
                </c:pt>
                <c:pt idx="383">
                  <c:v>4.0030000000000001</c:v>
                </c:pt>
                <c:pt idx="384">
                  <c:v>3.883</c:v>
                </c:pt>
                <c:pt idx="385">
                  <c:v>3.7759999999999998</c:v>
                </c:pt>
                <c:pt idx="386">
                  <c:v>3.681</c:v>
                </c:pt>
                <c:pt idx="387">
                  <c:v>3.593</c:v>
                </c:pt>
                <c:pt idx="388">
                  <c:v>3.492</c:v>
                </c:pt>
                <c:pt idx="389">
                  <c:v>3.4159999999999999</c:v>
                </c:pt>
                <c:pt idx="390">
                  <c:v>3.3340000000000001</c:v>
                </c:pt>
                <c:pt idx="391">
                  <c:v>3.2589999999999999</c:v>
                </c:pt>
                <c:pt idx="392">
                  <c:v>3.1829999999999998</c:v>
                </c:pt>
                <c:pt idx="393">
                  <c:v>3.1389999999999998</c:v>
                </c:pt>
                <c:pt idx="394">
                  <c:v>3.0640000000000001</c:v>
                </c:pt>
                <c:pt idx="395">
                  <c:v>3.0190000000000001</c:v>
                </c:pt>
                <c:pt idx="396">
                  <c:v>2.9940000000000002</c:v>
                </c:pt>
                <c:pt idx="397">
                  <c:v>2.9689999999999999</c:v>
                </c:pt>
                <c:pt idx="398">
                  <c:v>2.9630000000000001</c:v>
                </c:pt>
                <c:pt idx="399">
                  <c:v>2.95</c:v>
                </c:pt>
                <c:pt idx="400">
                  <c:v>2.9689999999999999</c:v>
                </c:pt>
                <c:pt idx="401">
                  <c:v>2.988</c:v>
                </c:pt>
                <c:pt idx="402">
                  <c:v>3.0129999999999999</c:v>
                </c:pt>
                <c:pt idx="403">
                  <c:v>3.0510000000000002</c:v>
                </c:pt>
                <c:pt idx="404">
                  <c:v>3.1139999999999999</c:v>
                </c:pt>
                <c:pt idx="405">
                  <c:v>3.17</c:v>
                </c:pt>
                <c:pt idx="406">
                  <c:v>3.234</c:v>
                </c:pt>
                <c:pt idx="407">
                  <c:v>3.3029999999999999</c:v>
                </c:pt>
                <c:pt idx="408">
                  <c:v>3.379</c:v>
                </c:pt>
                <c:pt idx="409">
                  <c:v>3.4540000000000002</c:v>
                </c:pt>
                <c:pt idx="410">
                  <c:v>3.5430000000000001</c:v>
                </c:pt>
                <c:pt idx="411">
                  <c:v>3.65</c:v>
                </c:pt>
                <c:pt idx="412">
                  <c:v>3.7189999999999999</c:v>
                </c:pt>
                <c:pt idx="413">
                  <c:v>3.82</c:v>
                </c:pt>
                <c:pt idx="414">
                  <c:v>3.94</c:v>
                </c:pt>
                <c:pt idx="415">
                  <c:v>4.016</c:v>
                </c:pt>
                <c:pt idx="416">
                  <c:v>4.1230000000000002</c:v>
                </c:pt>
                <c:pt idx="417">
                  <c:v>4.2229999999999999</c:v>
                </c:pt>
                <c:pt idx="418">
                  <c:v>4.3239999999999998</c:v>
                </c:pt>
                <c:pt idx="419">
                  <c:v>4.3940000000000001</c:v>
                </c:pt>
                <c:pt idx="420">
                  <c:v>4.476</c:v>
                </c:pt>
                <c:pt idx="421">
                  <c:v>4.5389999999999997</c:v>
                </c:pt>
                <c:pt idx="422">
                  <c:v>4.6079999999999997</c:v>
                </c:pt>
                <c:pt idx="423">
                  <c:v>4.665</c:v>
                </c:pt>
                <c:pt idx="424">
                  <c:v>4.734</c:v>
                </c:pt>
                <c:pt idx="425">
                  <c:v>4.7789999999999999</c:v>
                </c:pt>
                <c:pt idx="426">
                  <c:v>4.8040000000000003</c:v>
                </c:pt>
                <c:pt idx="427">
                  <c:v>4.8159999999999998</c:v>
                </c:pt>
                <c:pt idx="428">
                  <c:v>4.8230000000000004</c:v>
                </c:pt>
                <c:pt idx="429">
                  <c:v>4.8230000000000004</c:v>
                </c:pt>
                <c:pt idx="430">
                  <c:v>4.8040000000000003</c:v>
                </c:pt>
                <c:pt idx="431">
                  <c:v>4.7969999999999997</c:v>
                </c:pt>
                <c:pt idx="432">
                  <c:v>4.7530000000000001</c:v>
                </c:pt>
                <c:pt idx="433">
                  <c:v>4.6970000000000001</c:v>
                </c:pt>
                <c:pt idx="434">
                  <c:v>4.6520000000000001</c:v>
                </c:pt>
                <c:pt idx="435">
                  <c:v>4.5830000000000002</c:v>
                </c:pt>
                <c:pt idx="436">
                  <c:v>4.5069999999999997</c:v>
                </c:pt>
                <c:pt idx="437">
                  <c:v>4.4509999999999996</c:v>
                </c:pt>
                <c:pt idx="438">
                  <c:v>4.3559999999999999</c:v>
                </c:pt>
                <c:pt idx="439">
                  <c:v>4.2809999999999997</c:v>
                </c:pt>
                <c:pt idx="440">
                  <c:v>4.1920000000000002</c:v>
                </c:pt>
                <c:pt idx="441">
                  <c:v>4.1100000000000003</c:v>
                </c:pt>
                <c:pt idx="442">
                  <c:v>4.0030000000000001</c:v>
                </c:pt>
                <c:pt idx="443">
                  <c:v>3.9079999999999999</c:v>
                </c:pt>
                <c:pt idx="444">
                  <c:v>3.8140000000000001</c:v>
                </c:pt>
                <c:pt idx="445">
                  <c:v>3.726</c:v>
                </c:pt>
                <c:pt idx="446">
                  <c:v>3.637</c:v>
                </c:pt>
                <c:pt idx="447">
                  <c:v>3.5430000000000001</c:v>
                </c:pt>
                <c:pt idx="448">
                  <c:v>3.4670000000000001</c:v>
                </c:pt>
                <c:pt idx="449">
                  <c:v>3.391</c:v>
                </c:pt>
                <c:pt idx="450">
                  <c:v>3.3159999999999998</c:v>
                </c:pt>
                <c:pt idx="451">
                  <c:v>3.2519999999999998</c:v>
                </c:pt>
                <c:pt idx="452">
                  <c:v>3.202</c:v>
                </c:pt>
                <c:pt idx="453">
                  <c:v>3.1520000000000001</c:v>
                </c:pt>
                <c:pt idx="454">
                  <c:v>3.089</c:v>
                </c:pt>
                <c:pt idx="455">
                  <c:v>3.0510000000000002</c:v>
                </c:pt>
                <c:pt idx="456">
                  <c:v>3.0449999999999999</c:v>
                </c:pt>
                <c:pt idx="457">
                  <c:v>3.0449999999999999</c:v>
                </c:pt>
                <c:pt idx="458">
                  <c:v>3.032</c:v>
                </c:pt>
                <c:pt idx="459">
                  <c:v>3.0379999999999998</c:v>
                </c:pt>
                <c:pt idx="460">
                  <c:v>3.0640000000000001</c:v>
                </c:pt>
                <c:pt idx="461">
                  <c:v>3.0830000000000002</c:v>
                </c:pt>
                <c:pt idx="462">
                  <c:v>3.12</c:v>
                </c:pt>
                <c:pt idx="463">
                  <c:v>3.17</c:v>
                </c:pt>
                <c:pt idx="464">
                  <c:v>3.2149999999999999</c:v>
                </c:pt>
                <c:pt idx="465">
                  <c:v>3.2709999999999999</c:v>
                </c:pt>
                <c:pt idx="466">
                  <c:v>3.3340000000000001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C7-4547-B7A8-34E98D39B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880080"/>
        <c:axId val="618932064"/>
      </c:scatterChart>
      <c:valAx>
        <c:axId val="82788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18932064"/>
        <c:crosses val="autoZero"/>
        <c:crossBetween val="midCat"/>
      </c:valAx>
      <c:valAx>
        <c:axId val="61893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2788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Posição</a:t>
            </a:r>
            <a:r>
              <a:rPr lang="pt-PT" baseline="0"/>
              <a:t> em função do tempo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2'!$A$36:$A$502</c:f>
              <c:numCache>
                <c:formatCode>0.000</c:formatCode>
                <c:ptCount val="467"/>
                <c:pt idx="0">
                  <c:v>0.68</c:v>
                </c:pt>
                <c:pt idx="1">
                  <c:v>0.7</c:v>
                </c:pt>
                <c:pt idx="2">
                  <c:v>0.72</c:v>
                </c:pt>
                <c:pt idx="3">
                  <c:v>0.74</c:v>
                </c:pt>
                <c:pt idx="4">
                  <c:v>0.76</c:v>
                </c:pt>
                <c:pt idx="5">
                  <c:v>0.78</c:v>
                </c:pt>
                <c:pt idx="6">
                  <c:v>0.8</c:v>
                </c:pt>
                <c:pt idx="7">
                  <c:v>0.82</c:v>
                </c:pt>
                <c:pt idx="8">
                  <c:v>0.84</c:v>
                </c:pt>
                <c:pt idx="9">
                  <c:v>0.86</c:v>
                </c:pt>
                <c:pt idx="10">
                  <c:v>0.88</c:v>
                </c:pt>
                <c:pt idx="11">
                  <c:v>0.9</c:v>
                </c:pt>
                <c:pt idx="12">
                  <c:v>0.92</c:v>
                </c:pt>
                <c:pt idx="13">
                  <c:v>0.94</c:v>
                </c:pt>
                <c:pt idx="14">
                  <c:v>0.96</c:v>
                </c:pt>
                <c:pt idx="15">
                  <c:v>0.98</c:v>
                </c:pt>
                <c:pt idx="16">
                  <c:v>1</c:v>
                </c:pt>
                <c:pt idx="17">
                  <c:v>1.02</c:v>
                </c:pt>
                <c:pt idx="18">
                  <c:v>1.04</c:v>
                </c:pt>
                <c:pt idx="19">
                  <c:v>1.06</c:v>
                </c:pt>
                <c:pt idx="20">
                  <c:v>1.08</c:v>
                </c:pt>
                <c:pt idx="21">
                  <c:v>1.1000000000000001</c:v>
                </c:pt>
                <c:pt idx="22">
                  <c:v>1.1200000000000001</c:v>
                </c:pt>
                <c:pt idx="23">
                  <c:v>1.1399999999999999</c:v>
                </c:pt>
                <c:pt idx="24">
                  <c:v>1.1599999999999999</c:v>
                </c:pt>
                <c:pt idx="25">
                  <c:v>1.18</c:v>
                </c:pt>
                <c:pt idx="26">
                  <c:v>1.2</c:v>
                </c:pt>
                <c:pt idx="27">
                  <c:v>1.22</c:v>
                </c:pt>
                <c:pt idx="28">
                  <c:v>1.24</c:v>
                </c:pt>
                <c:pt idx="29">
                  <c:v>1.26</c:v>
                </c:pt>
                <c:pt idx="30">
                  <c:v>1.28</c:v>
                </c:pt>
                <c:pt idx="31">
                  <c:v>1.3</c:v>
                </c:pt>
                <c:pt idx="32">
                  <c:v>1.32</c:v>
                </c:pt>
                <c:pt idx="33">
                  <c:v>1.34</c:v>
                </c:pt>
                <c:pt idx="34">
                  <c:v>1.36</c:v>
                </c:pt>
                <c:pt idx="35">
                  <c:v>1.38</c:v>
                </c:pt>
                <c:pt idx="36">
                  <c:v>1.4</c:v>
                </c:pt>
                <c:pt idx="37">
                  <c:v>1.42</c:v>
                </c:pt>
                <c:pt idx="38">
                  <c:v>1.44</c:v>
                </c:pt>
                <c:pt idx="39">
                  <c:v>1.46</c:v>
                </c:pt>
                <c:pt idx="40">
                  <c:v>1.48</c:v>
                </c:pt>
                <c:pt idx="41">
                  <c:v>1.5</c:v>
                </c:pt>
                <c:pt idx="42">
                  <c:v>1.52</c:v>
                </c:pt>
                <c:pt idx="43">
                  <c:v>1.54</c:v>
                </c:pt>
                <c:pt idx="44">
                  <c:v>1.56</c:v>
                </c:pt>
                <c:pt idx="45">
                  <c:v>1.58</c:v>
                </c:pt>
                <c:pt idx="46">
                  <c:v>1.6</c:v>
                </c:pt>
                <c:pt idx="47">
                  <c:v>1.62</c:v>
                </c:pt>
                <c:pt idx="48">
                  <c:v>1.64</c:v>
                </c:pt>
                <c:pt idx="49">
                  <c:v>1.66</c:v>
                </c:pt>
                <c:pt idx="50">
                  <c:v>1.68</c:v>
                </c:pt>
                <c:pt idx="51">
                  <c:v>1.7</c:v>
                </c:pt>
                <c:pt idx="52">
                  <c:v>1.72</c:v>
                </c:pt>
                <c:pt idx="53">
                  <c:v>1.74</c:v>
                </c:pt>
                <c:pt idx="54">
                  <c:v>1.76</c:v>
                </c:pt>
                <c:pt idx="55">
                  <c:v>1.78</c:v>
                </c:pt>
                <c:pt idx="56">
                  <c:v>1.8</c:v>
                </c:pt>
                <c:pt idx="57">
                  <c:v>1.82</c:v>
                </c:pt>
                <c:pt idx="58">
                  <c:v>1.84</c:v>
                </c:pt>
                <c:pt idx="59">
                  <c:v>1.86</c:v>
                </c:pt>
                <c:pt idx="60">
                  <c:v>1.88</c:v>
                </c:pt>
                <c:pt idx="61">
                  <c:v>1.9</c:v>
                </c:pt>
                <c:pt idx="62">
                  <c:v>1.92</c:v>
                </c:pt>
                <c:pt idx="63">
                  <c:v>1.94</c:v>
                </c:pt>
                <c:pt idx="64">
                  <c:v>1.96</c:v>
                </c:pt>
                <c:pt idx="65">
                  <c:v>1.98</c:v>
                </c:pt>
                <c:pt idx="66">
                  <c:v>2</c:v>
                </c:pt>
                <c:pt idx="67">
                  <c:v>2.02</c:v>
                </c:pt>
                <c:pt idx="68">
                  <c:v>2.04</c:v>
                </c:pt>
                <c:pt idx="69">
                  <c:v>2.06</c:v>
                </c:pt>
                <c:pt idx="70">
                  <c:v>2.08</c:v>
                </c:pt>
                <c:pt idx="71">
                  <c:v>2.1</c:v>
                </c:pt>
                <c:pt idx="72">
                  <c:v>2.12</c:v>
                </c:pt>
                <c:pt idx="73">
                  <c:v>2.14</c:v>
                </c:pt>
                <c:pt idx="74">
                  <c:v>2.16</c:v>
                </c:pt>
                <c:pt idx="75">
                  <c:v>2.1800000000000002</c:v>
                </c:pt>
                <c:pt idx="76">
                  <c:v>2.2000000000000002</c:v>
                </c:pt>
                <c:pt idx="77">
                  <c:v>2.2200000000000002</c:v>
                </c:pt>
                <c:pt idx="78">
                  <c:v>2.2400000000000002</c:v>
                </c:pt>
                <c:pt idx="79">
                  <c:v>2.2599999999999998</c:v>
                </c:pt>
                <c:pt idx="80">
                  <c:v>2.2799999999999998</c:v>
                </c:pt>
                <c:pt idx="81">
                  <c:v>2.2999999999999998</c:v>
                </c:pt>
                <c:pt idx="82">
                  <c:v>2.3199999999999998</c:v>
                </c:pt>
                <c:pt idx="83">
                  <c:v>2.34</c:v>
                </c:pt>
                <c:pt idx="84">
                  <c:v>2.36</c:v>
                </c:pt>
                <c:pt idx="85">
                  <c:v>2.38</c:v>
                </c:pt>
                <c:pt idx="86">
                  <c:v>2.4</c:v>
                </c:pt>
                <c:pt idx="87">
                  <c:v>2.42</c:v>
                </c:pt>
                <c:pt idx="88">
                  <c:v>2.44</c:v>
                </c:pt>
                <c:pt idx="89">
                  <c:v>2.46</c:v>
                </c:pt>
                <c:pt idx="90">
                  <c:v>2.48</c:v>
                </c:pt>
                <c:pt idx="91">
                  <c:v>2.5</c:v>
                </c:pt>
                <c:pt idx="92">
                  <c:v>2.52</c:v>
                </c:pt>
                <c:pt idx="93">
                  <c:v>2.54</c:v>
                </c:pt>
                <c:pt idx="94">
                  <c:v>2.56</c:v>
                </c:pt>
                <c:pt idx="95">
                  <c:v>2.58</c:v>
                </c:pt>
                <c:pt idx="96">
                  <c:v>2.6</c:v>
                </c:pt>
                <c:pt idx="97">
                  <c:v>2.62</c:v>
                </c:pt>
                <c:pt idx="98">
                  <c:v>2.64</c:v>
                </c:pt>
                <c:pt idx="99">
                  <c:v>2.66</c:v>
                </c:pt>
                <c:pt idx="100">
                  <c:v>2.68</c:v>
                </c:pt>
                <c:pt idx="101">
                  <c:v>2.7</c:v>
                </c:pt>
                <c:pt idx="102">
                  <c:v>2.72</c:v>
                </c:pt>
                <c:pt idx="103">
                  <c:v>2.74</c:v>
                </c:pt>
                <c:pt idx="104">
                  <c:v>2.76</c:v>
                </c:pt>
                <c:pt idx="105">
                  <c:v>2.78</c:v>
                </c:pt>
                <c:pt idx="106">
                  <c:v>2.8</c:v>
                </c:pt>
                <c:pt idx="107">
                  <c:v>2.82</c:v>
                </c:pt>
                <c:pt idx="108">
                  <c:v>2.84</c:v>
                </c:pt>
                <c:pt idx="109">
                  <c:v>2.86</c:v>
                </c:pt>
                <c:pt idx="110">
                  <c:v>2.88</c:v>
                </c:pt>
                <c:pt idx="111">
                  <c:v>2.9</c:v>
                </c:pt>
                <c:pt idx="112">
                  <c:v>2.92</c:v>
                </c:pt>
                <c:pt idx="113">
                  <c:v>2.94</c:v>
                </c:pt>
                <c:pt idx="114">
                  <c:v>2.96</c:v>
                </c:pt>
                <c:pt idx="115">
                  <c:v>2.98</c:v>
                </c:pt>
                <c:pt idx="116">
                  <c:v>3</c:v>
                </c:pt>
                <c:pt idx="117">
                  <c:v>3.02</c:v>
                </c:pt>
                <c:pt idx="118">
                  <c:v>3.04</c:v>
                </c:pt>
                <c:pt idx="119">
                  <c:v>3.06</c:v>
                </c:pt>
                <c:pt idx="120">
                  <c:v>3.08</c:v>
                </c:pt>
                <c:pt idx="121">
                  <c:v>3.1</c:v>
                </c:pt>
                <c:pt idx="122">
                  <c:v>3.12</c:v>
                </c:pt>
                <c:pt idx="123">
                  <c:v>3.14</c:v>
                </c:pt>
                <c:pt idx="124">
                  <c:v>3.16</c:v>
                </c:pt>
                <c:pt idx="125">
                  <c:v>3.18</c:v>
                </c:pt>
                <c:pt idx="126">
                  <c:v>3.2</c:v>
                </c:pt>
                <c:pt idx="127">
                  <c:v>3.22</c:v>
                </c:pt>
                <c:pt idx="128">
                  <c:v>3.24</c:v>
                </c:pt>
                <c:pt idx="129">
                  <c:v>3.26</c:v>
                </c:pt>
                <c:pt idx="130">
                  <c:v>3.28</c:v>
                </c:pt>
                <c:pt idx="131">
                  <c:v>3.3</c:v>
                </c:pt>
                <c:pt idx="132">
                  <c:v>3.32</c:v>
                </c:pt>
                <c:pt idx="133">
                  <c:v>3.34</c:v>
                </c:pt>
                <c:pt idx="134">
                  <c:v>3.36</c:v>
                </c:pt>
                <c:pt idx="135">
                  <c:v>3.38</c:v>
                </c:pt>
                <c:pt idx="136">
                  <c:v>3.4</c:v>
                </c:pt>
                <c:pt idx="137">
                  <c:v>3.42</c:v>
                </c:pt>
                <c:pt idx="138">
                  <c:v>3.44</c:v>
                </c:pt>
                <c:pt idx="139">
                  <c:v>3.46</c:v>
                </c:pt>
                <c:pt idx="140">
                  <c:v>3.48</c:v>
                </c:pt>
                <c:pt idx="141">
                  <c:v>3.5</c:v>
                </c:pt>
                <c:pt idx="142">
                  <c:v>3.52</c:v>
                </c:pt>
                <c:pt idx="143">
                  <c:v>3.54</c:v>
                </c:pt>
                <c:pt idx="144">
                  <c:v>3.56</c:v>
                </c:pt>
                <c:pt idx="145">
                  <c:v>3.58</c:v>
                </c:pt>
                <c:pt idx="146">
                  <c:v>3.6</c:v>
                </c:pt>
                <c:pt idx="147">
                  <c:v>3.62</c:v>
                </c:pt>
                <c:pt idx="148">
                  <c:v>3.64</c:v>
                </c:pt>
                <c:pt idx="149">
                  <c:v>3.66</c:v>
                </c:pt>
                <c:pt idx="150">
                  <c:v>3.68</c:v>
                </c:pt>
                <c:pt idx="151">
                  <c:v>3.7</c:v>
                </c:pt>
                <c:pt idx="152">
                  <c:v>3.72</c:v>
                </c:pt>
                <c:pt idx="153">
                  <c:v>3.74</c:v>
                </c:pt>
                <c:pt idx="154">
                  <c:v>3.76</c:v>
                </c:pt>
                <c:pt idx="155">
                  <c:v>3.78</c:v>
                </c:pt>
                <c:pt idx="156">
                  <c:v>3.8</c:v>
                </c:pt>
                <c:pt idx="157">
                  <c:v>3.82</c:v>
                </c:pt>
                <c:pt idx="158">
                  <c:v>3.84</c:v>
                </c:pt>
                <c:pt idx="159">
                  <c:v>3.86</c:v>
                </c:pt>
                <c:pt idx="160">
                  <c:v>3.88</c:v>
                </c:pt>
                <c:pt idx="161">
                  <c:v>3.9</c:v>
                </c:pt>
                <c:pt idx="162">
                  <c:v>3.92</c:v>
                </c:pt>
                <c:pt idx="163">
                  <c:v>3.94</c:v>
                </c:pt>
                <c:pt idx="164">
                  <c:v>3.96</c:v>
                </c:pt>
                <c:pt idx="165">
                  <c:v>3.98</c:v>
                </c:pt>
                <c:pt idx="166">
                  <c:v>4</c:v>
                </c:pt>
                <c:pt idx="167">
                  <c:v>4.0199999999999996</c:v>
                </c:pt>
                <c:pt idx="168">
                  <c:v>4.04</c:v>
                </c:pt>
                <c:pt idx="169">
                  <c:v>4.0599999999999996</c:v>
                </c:pt>
                <c:pt idx="170">
                  <c:v>4.08</c:v>
                </c:pt>
                <c:pt idx="171">
                  <c:v>4.0999999999999996</c:v>
                </c:pt>
                <c:pt idx="172">
                  <c:v>4.12</c:v>
                </c:pt>
                <c:pt idx="173">
                  <c:v>4.1399999999999997</c:v>
                </c:pt>
                <c:pt idx="174">
                  <c:v>4.16</c:v>
                </c:pt>
                <c:pt idx="175">
                  <c:v>4.18</c:v>
                </c:pt>
                <c:pt idx="176">
                  <c:v>4.2</c:v>
                </c:pt>
                <c:pt idx="177">
                  <c:v>4.22</c:v>
                </c:pt>
                <c:pt idx="178">
                  <c:v>4.24</c:v>
                </c:pt>
                <c:pt idx="179">
                  <c:v>4.26</c:v>
                </c:pt>
                <c:pt idx="180">
                  <c:v>4.28</c:v>
                </c:pt>
                <c:pt idx="181">
                  <c:v>4.3</c:v>
                </c:pt>
                <c:pt idx="182">
                  <c:v>4.32</c:v>
                </c:pt>
                <c:pt idx="183">
                  <c:v>4.34</c:v>
                </c:pt>
                <c:pt idx="184">
                  <c:v>4.3600000000000003</c:v>
                </c:pt>
                <c:pt idx="185">
                  <c:v>4.38</c:v>
                </c:pt>
                <c:pt idx="186">
                  <c:v>4.4000000000000004</c:v>
                </c:pt>
                <c:pt idx="187">
                  <c:v>4.42</c:v>
                </c:pt>
                <c:pt idx="188">
                  <c:v>4.4400000000000004</c:v>
                </c:pt>
                <c:pt idx="189">
                  <c:v>4.46</c:v>
                </c:pt>
                <c:pt idx="190">
                  <c:v>4.4800000000000004</c:v>
                </c:pt>
                <c:pt idx="191">
                  <c:v>4.5</c:v>
                </c:pt>
                <c:pt idx="192">
                  <c:v>4.5199999999999996</c:v>
                </c:pt>
                <c:pt idx="193">
                  <c:v>4.54</c:v>
                </c:pt>
                <c:pt idx="194">
                  <c:v>4.5599999999999996</c:v>
                </c:pt>
                <c:pt idx="195">
                  <c:v>4.58</c:v>
                </c:pt>
                <c:pt idx="196">
                  <c:v>4.5999999999999996</c:v>
                </c:pt>
                <c:pt idx="197">
                  <c:v>4.62</c:v>
                </c:pt>
                <c:pt idx="198">
                  <c:v>4.6399999999999997</c:v>
                </c:pt>
                <c:pt idx="199">
                  <c:v>4.66</c:v>
                </c:pt>
                <c:pt idx="200">
                  <c:v>4.68</c:v>
                </c:pt>
                <c:pt idx="201">
                  <c:v>4.7</c:v>
                </c:pt>
                <c:pt idx="202">
                  <c:v>4.72</c:v>
                </c:pt>
                <c:pt idx="203">
                  <c:v>4.74</c:v>
                </c:pt>
                <c:pt idx="204">
                  <c:v>4.76</c:v>
                </c:pt>
                <c:pt idx="205">
                  <c:v>4.78</c:v>
                </c:pt>
                <c:pt idx="206">
                  <c:v>4.8</c:v>
                </c:pt>
                <c:pt idx="207">
                  <c:v>4.82</c:v>
                </c:pt>
                <c:pt idx="208">
                  <c:v>4.84</c:v>
                </c:pt>
                <c:pt idx="209">
                  <c:v>4.8600000000000003</c:v>
                </c:pt>
                <c:pt idx="210">
                  <c:v>4.88</c:v>
                </c:pt>
                <c:pt idx="211">
                  <c:v>4.9000000000000004</c:v>
                </c:pt>
                <c:pt idx="212">
                  <c:v>4.92</c:v>
                </c:pt>
                <c:pt idx="213">
                  <c:v>4.9400000000000004</c:v>
                </c:pt>
                <c:pt idx="214">
                  <c:v>4.96</c:v>
                </c:pt>
                <c:pt idx="215">
                  <c:v>4.9800000000000004</c:v>
                </c:pt>
                <c:pt idx="216">
                  <c:v>5</c:v>
                </c:pt>
                <c:pt idx="217">
                  <c:v>5.0199999999999996</c:v>
                </c:pt>
                <c:pt idx="218">
                  <c:v>5.04</c:v>
                </c:pt>
                <c:pt idx="219">
                  <c:v>5.0599999999999996</c:v>
                </c:pt>
                <c:pt idx="220">
                  <c:v>5.08</c:v>
                </c:pt>
                <c:pt idx="221">
                  <c:v>5.0999999999999996</c:v>
                </c:pt>
                <c:pt idx="222">
                  <c:v>5.12</c:v>
                </c:pt>
                <c:pt idx="223">
                  <c:v>5.14</c:v>
                </c:pt>
                <c:pt idx="224">
                  <c:v>5.16</c:v>
                </c:pt>
                <c:pt idx="225">
                  <c:v>5.18</c:v>
                </c:pt>
                <c:pt idx="226">
                  <c:v>5.2</c:v>
                </c:pt>
                <c:pt idx="227">
                  <c:v>5.22</c:v>
                </c:pt>
                <c:pt idx="228">
                  <c:v>5.24</c:v>
                </c:pt>
                <c:pt idx="229">
                  <c:v>5.26</c:v>
                </c:pt>
                <c:pt idx="230">
                  <c:v>5.28</c:v>
                </c:pt>
                <c:pt idx="231">
                  <c:v>5.3</c:v>
                </c:pt>
                <c:pt idx="232">
                  <c:v>5.32</c:v>
                </c:pt>
                <c:pt idx="233">
                  <c:v>5.34</c:v>
                </c:pt>
                <c:pt idx="234">
                  <c:v>5.36</c:v>
                </c:pt>
                <c:pt idx="235">
                  <c:v>5.38</c:v>
                </c:pt>
                <c:pt idx="236">
                  <c:v>5.4</c:v>
                </c:pt>
                <c:pt idx="237">
                  <c:v>5.42</c:v>
                </c:pt>
                <c:pt idx="238">
                  <c:v>5.44</c:v>
                </c:pt>
                <c:pt idx="239">
                  <c:v>5.46</c:v>
                </c:pt>
                <c:pt idx="240">
                  <c:v>5.48</c:v>
                </c:pt>
                <c:pt idx="241">
                  <c:v>5.5</c:v>
                </c:pt>
                <c:pt idx="242">
                  <c:v>5.52</c:v>
                </c:pt>
                <c:pt idx="243">
                  <c:v>5.54</c:v>
                </c:pt>
                <c:pt idx="244">
                  <c:v>5.56</c:v>
                </c:pt>
                <c:pt idx="245">
                  <c:v>5.58</c:v>
                </c:pt>
                <c:pt idx="246">
                  <c:v>5.6</c:v>
                </c:pt>
                <c:pt idx="247">
                  <c:v>5.62</c:v>
                </c:pt>
                <c:pt idx="248">
                  <c:v>5.64</c:v>
                </c:pt>
                <c:pt idx="249">
                  <c:v>5.66</c:v>
                </c:pt>
                <c:pt idx="250">
                  <c:v>5.68</c:v>
                </c:pt>
                <c:pt idx="251">
                  <c:v>5.7</c:v>
                </c:pt>
                <c:pt idx="252">
                  <c:v>5.72</c:v>
                </c:pt>
                <c:pt idx="253">
                  <c:v>5.74</c:v>
                </c:pt>
                <c:pt idx="254">
                  <c:v>5.76</c:v>
                </c:pt>
                <c:pt idx="255">
                  <c:v>5.78</c:v>
                </c:pt>
                <c:pt idx="256">
                  <c:v>5.8</c:v>
                </c:pt>
                <c:pt idx="257">
                  <c:v>5.82</c:v>
                </c:pt>
                <c:pt idx="258">
                  <c:v>5.84</c:v>
                </c:pt>
                <c:pt idx="259">
                  <c:v>5.86</c:v>
                </c:pt>
                <c:pt idx="260">
                  <c:v>5.88</c:v>
                </c:pt>
                <c:pt idx="261">
                  <c:v>5.9</c:v>
                </c:pt>
                <c:pt idx="262">
                  <c:v>5.92</c:v>
                </c:pt>
                <c:pt idx="263">
                  <c:v>5.94</c:v>
                </c:pt>
                <c:pt idx="264">
                  <c:v>5.96</c:v>
                </c:pt>
                <c:pt idx="265">
                  <c:v>5.98</c:v>
                </c:pt>
                <c:pt idx="266">
                  <c:v>6</c:v>
                </c:pt>
                <c:pt idx="267">
                  <c:v>6.02</c:v>
                </c:pt>
                <c:pt idx="268">
                  <c:v>6.04</c:v>
                </c:pt>
                <c:pt idx="269">
                  <c:v>6.06</c:v>
                </c:pt>
                <c:pt idx="270">
                  <c:v>6.08</c:v>
                </c:pt>
                <c:pt idx="271">
                  <c:v>6.1</c:v>
                </c:pt>
                <c:pt idx="272">
                  <c:v>6.12</c:v>
                </c:pt>
                <c:pt idx="273">
                  <c:v>6.14</c:v>
                </c:pt>
                <c:pt idx="274">
                  <c:v>6.16</c:v>
                </c:pt>
                <c:pt idx="275">
                  <c:v>6.18</c:v>
                </c:pt>
                <c:pt idx="276">
                  <c:v>6.2</c:v>
                </c:pt>
                <c:pt idx="277">
                  <c:v>6.22</c:v>
                </c:pt>
                <c:pt idx="278">
                  <c:v>6.24</c:v>
                </c:pt>
                <c:pt idx="279">
                  <c:v>6.26</c:v>
                </c:pt>
                <c:pt idx="280">
                  <c:v>6.28</c:v>
                </c:pt>
                <c:pt idx="281">
                  <c:v>6.3</c:v>
                </c:pt>
                <c:pt idx="282">
                  <c:v>6.32</c:v>
                </c:pt>
                <c:pt idx="283">
                  <c:v>6.34</c:v>
                </c:pt>
                <c:pt idx="284">
                  <c:v>6.36</c:v>
                </c:pt>
                <c:pt idx="285">
                  <c:v>6.38</c:v>
                </c:pt>
                <c:pt idx="286">
                  <c:v>6.4</c:v>
                </c:pt>
                <c:pt idx="287">
                  <c:v>6.42</c:v>
                </c:pt>
                <c:pt idx="288">
                  <c:v>6.44</c:v>
                </c:pt>
                <c:pt idx="289">
                  <c:v>6.46</c:v>
                </c:pt>
                <c:pt idx="290">
                  <c:v>6.48</c:v>
                </c:pt>
                <c:pt idx="291">
                  <c:v>6.5</c:v>
                </c:pt>
                <c:pt idx="292">
                  <c:v>6.52</c:v>
                </c:pt>
                <c:pt idx="293">
                  <c:v>6.54</c:v>
                </c:pt>
                <c:pt idx="294">
                  <c:v>6.56</c:v>
                </c:pt>
                <c:pt idx="295">
                  <c:v>6.58</c:v>
                </c:pt>
                <c:pt idx="296">
                  <c:v>6.6</c:v>
                </c:pt>
                <c:pt idx="297">
                  <c:v>6.62</c:v>
                </c:pt>
                <c:pt idx="298">
                  <c:v>6.64</c:v>
                </c:pt>
                <c:pt idx="299">
                  <c:v>6.66</c:v>
                </c:pt>
                <c:pt idx="300">
                  <c:v>6.68</c:v>
                </c:pt>
                <c:pt idx="301">
                  <c:v>6.7</c:v>
                </c:pt>
                <c:pt idx="302">
                  <c:v>6.72</c:v>
                </c:pt>
                <c:pt idx="303">
                  <c:v>6.74</c:v>
                </c:pt>
                <c:pt idx="304">
                  <c:v>6.76</c:v>
                </c:pt>
                <c:pt idx="305">
                  <c:v>6.78</c:v>
                </c:pt>
                <c:pt idx="306">
                  <c:v>6.8</c:v>
                </c:pt>
                <c:pt idx="307">
                  <c:v>6.82</c:v>
                </c:pt>
                <c:pt idx="308">
                  <c:v>6.84</c:v>
                </c:pt>
                <c:pt idx="309">
                  <c:v>6.86</c:v>
                </c:pt>
                <c:pt idx="310">
                  <c:v>6.88</c:v>
                </c:pt>
                <c:pt idx="311">
                  <c:v>6.9</c:v>
                </c:pt>
                <c:pt idx="312">
                  <c:v>6.92</c:v>
                </c:pt>
                <c:pt idx="313">
                  <c:v>6.94</c:v>
                </c:pt>
                <c:pt idx="314">
                  <c:v>6.96</c:v>
                </c:pt>
                <c:pt idx="315">
                  <c:v>6.98</c:v>
                </c:pt>
                <c:pt idx="316">
                  <c:v>7</c:v>
                </c:pt>
                <c:pt idx="317">
                  <c:v>7.02</c:v>
                </c:pt>
                <c:pt idx="318">
                  <c:v>7.04</c:v>
                </c:pt>
                <c:pt idx="319">
                  <c:v>7.06</c:v>
                </c:pt>
                <c:pt idx="320">
                  <c:v>7.08</c:v>
                </c:pt>
                <c:pt idx="321">
                  <c:v>7.1</c:v>
                </c:pt>
                <c:pt idx="322">
                  <c:v>7.12</c:v>
                </c:pt>
                <c:pt idx="323">
                  <c:v>7.14</c:v>
                </c:pt>
                <c:pt idx="324">
                  <c:v>7.16</c:v>
                </c:pt>
                <c:pt idx="325">
                  <c:v>7.18</c:v>
                </c:pt>
                <c:pt idx="326">
                  <c:v>7.2</c:v>
                </c:pt>
                <c:pt idx="327">
                  <c:v>7.22</c:v>
                </c:pt>
                <c:pt idx="328">
                  <c:v>7.24</c:v>
                </c:pt>
                <c:pt idx="329">
                  <c:v>7.26</c:v>
                </c:pt>
                <c:pt idx="330">
                  <c:v>7.28</c:v>
                </c:pt>
                <c:pt idx="331">
                  <c:v>7.3</c:v>
                </c:pt>
                <c:pt idx="332">
                  <c:v>7.32</c:v>
                </c:pt>
                <c:pt idx="333">
                  <c:v>7.34</c:v>
                </c:pt>
                <c:pt idx="334">
                  <c:v>7.36</c:v>
                </c:pt>
                <c:pt idx="335">
                  <c:v>7.38</c:v>
                </c:pt>
                <c:pt idx="336">
                  <c:v>7.4</c:v>
                </c:pt>
                <c:pt idx="337">
                  <c:v>7.42</c:v>
                </c:pt>
                <c:pt idx="338">
                  <c:v>7.44</c:v>
                </c:pt>
                <c:pt idx="339">
                  <c:v>7.46</c:v>
                </c:pt>
                <c:pt idx="340">
                  <c:v>7.48</c:v>
                </c:pt>
                <c:pt idx="341">
                  <c:v>7.5</c:v>
                </c:pt>
                <c:pt idx="342">
                  <c:v>7.52</c:v>
                </c:pt>
                <c:pt idx="343">
                  <c:v>7.54</c:v>
                </c:pt>
                <c:pt idx="344">
                  <c:v>7.56</c:v>
                </c:pt>
                <c:pt idx="345">
                  <c:v>7.58</c:v>
                </c:pt>
                <c:pt idx="346">
                  <c:v>7.6</c:v>
                </c:pt>
                <c:pt idx="347">
                  <c:v>7.62</c:v>
                </c:pt>
                <c:pt idx="348">
                  <c:v>7.64</c:v>
                </c:pt>
                <c:pt idx="349">
                  <c:v>7.66</c:v>
                </c:pt>
                <c:pt idx="350">
                  <c:v>7.68</c:v>
                </c:pt>
                <c:pt idx="351">
                  <c:v>7.7</c:v>
                </c:pt>
                <c:pt idx="352">
                  <c:v>7.72</c:v>
                </c:pt>
                <c:pt idx="353">
                  <c:v>7.74</c:v>
                </c:pt>
                <c:pt idx="354">
                  <c:v>7.76</c:v>
                </c:pt>
                <c:pt idx="355">
                  <c:v>7.78</c:v>
                </c:pt>
                <c:pt idx="356">
                  <c:v>7.8</c:v>
                </c:pt>
                <c:pt idx="357">
                  <c:v>7.82</c:v>
                </c:pt>
                <c:pt idx="358">
                  <c:v>7.84</c:v>
                </c:pt>
                <c:pt idx="359">
                  <c:v>7.86</c:v>
                </c:pt>
                <c:pt idx="360">
                  <c:v>7.88</c:v>
                </c:pt>
                <c:pt idx="361">
                  <c:v>7.9</c:v>
                </c:pt>
                <c:pt idx="362">
                  <c:v>7.92</c:v>
                </c:pt>
                <c:pt idx="363">
                  <c:v>7.94</c:v>
                </c:pt>
                <c:pt idx="364">
                  <c:v>7.96</c:v>
                </c:pt>
                <c:pt idx="365">
                  <c:v>7.98</c:v>
                </c:pt>
                <c:pt idx="366">
                  <c:v>8</c:v>
                </c:pt>
                <c:pt idx="367">
                  <c:v>8.02</c:v>
                </c:pt>
                <c:pt idx="368">
                  <c:v>8.0399999999999991</c:v>
                </c:pt>
                <c:pt idx="369">
                  <c:v>8.06</c:v>
                </c:pt>
                <c:pt idx="370">
                  <c:v>8.08</c:v>
                </c:pt>
                <c:pt idx="371">
                  <c:v>8.1</c:v>
                </c:pt>
                <c:pt idx="372">
                  <c:v>8.1199999999999992</c:v>
                </c:pt>
                <c:pt idx="373">
                  <c:v>8.14</c:v>
                </c:pt>
                <c:pt idx="374">
                  <c:v>8.16</c:v>
                </c:pt>
                <c:pt idx="375">
                  <c:v>8.18</c:v>
                </c:pt>
                <c:pt idx="376">
                  <c:v>8.1999999999999993</c:v>
                </c:pt>
                <c:pt idx="377">
                  <c:v>8.2200000000000006</c:v>
                </c:pt>
                <c:pt idx="378">
                  <c:v>8.24</c:v>
                </c:pt>
                <c:pt idx="379">
                  <c:v>8.26</c:v>
                </c:pt>
                <c:pt idx="380">
                  <c:v>8.2799999999999994</c:v>
                </c:pt>
                <c:pt idx="381">
                  <c:v>8.3000000000000007</c:v>
                </c:pt>
                <c:pt idx="382">
                  <c:v>8.32</c:v>
                </c:pt>
                <c:pt idx="383">
                  <c:v>8.34</c:v>
                </c:pt>
                <c:pt idx="384">
                  <c:v>8.36</c:v>
                </c:pt>
                <c:pt idx="385">
                  <c:v>8.3800000000000008</c:v>
                </c:pt>
                <c:pt idx="386">
                  <c:v>8.4</c:v>
                </c:pt>
                <c:pt idx="387">
                  <c:v>8.42</c:v>
                </c:pt>
                <c:pt idx="388">
                  <c:v>8.44</c:v>
                </c:pt>
                <c:pt idx="389">
                  <c:v>8.4600000000000009</c:v>
                </c:pt>
                <c:pt idx="390">
                  <c:v>8.48</c:v>
                </c:pt>
                <c:pt idx="391">
                  <c:v>8.5</c:v>
                </c:pt>
                <c:pt idx="392">
                  <c:v>8.52</c:v>
                </c:pt>
                <c:pt idx="393">
                  <c:v>8.5399999999999991</c:v>
                </c:pt>
                <c:pt idx="394">
                  <c:v>8.56</c:v>
                </c:pt>
                <c:pt idx="395">
                  <c:v>8.58</c:v>
                </c:pt>
                <c:pt idx="396">
                  <c:v>8.6</c:v>
                </c:pt>
                <c:pt idx="397">
                  <c:v>8.6199999999999992</c:v>
                </c:pt>
                <c:pt idx="398">
                  <c:v>8.64</c:v>
                </c:pt>
                <c:pt idx="399">
                  <c:v>8.66</c:v>
                </c:pt>
                <c:pt idx="400">
                  <c:v>8.68</c:v>
                </c:pt>
                <c:pt idx="401">
                  <c:v>8.6999999999999993</c:v>
                </c:pt>
                <c:pt idx="402">
                  <c:v>8.7200000000000006</c:v>
                </c:pt>
                <c:pt idx="403">
                  <c:v>8.74</c:v>
                </c:pt>
                <c:pt idx="404">
                  <c:v>8.76</c:v>
                </c:pt>
                <c:pt idx="405">
                  <c:v>8.7799999999999994</c:v>
                </c:pt>
                <c:pt idx="406">
                  <c:v>8.8000000000000007</c:v>
                </c:pt>
                <c:pt idx="407">
                  <c:v>8.82</c:v>
                </c:pt>
                <c:pt idx="408">
                  <c:v>8.84</c:v>
                </c:pt>
                <c:pt idx="409">
                  <c:v>8.86</c:v>
                </c:pt>
                <c:pt idx="410">
                  <c:v>8.8800000000000008</c:v>
                </c:pt>
                <c:pt idx="411">
                  <c:v>8.9</c:v>
                </c:pt>
                <c:pt idx="412">
                  <c:v>8.92</c:v>
                </c:pt>
                <c:pt idx="413">
                  <c:v>8.94</c:v>
                </c:pt>
                <c:pt idx="414">
                  <c:v>8.9600000000000009</c:v>
                </c:pt>
                <c:pt idx="415">
                  <c:v>8.98</c:v>
                </c:pt>
                <c:pt idx="416">
                  <c:v>9</c:v>
                </c:pt>
                <c:pt idx="417">
                  <c:v>9.02</c:v>
                </c:pt>
                <c:pt idx="418">
                  <c:v>9.0399999999999991</c:v>
                </c:pt>
                <c:pt idx="419">
                  <c:v>9.06</c:v>
                </c:pt>
                <c:pt idx="420">
                  <c:v>9.08</c:v>
                </c:pt>
                <c:pt idx="421">
                  <c:v>9.1</c:v>
                </c:pt>
                <c:pt idx="422">
                  <c:v>9.1199999999999992</c:v>
                </c:pt>
                <c:pt idx="423">
                  <c:v>9.14</c:v>
                </c:pt>
                <c:pt idx="424">
                  <c:v>9.16</c:v>
                </c:pt>
                <c:pt idx="425">
                  <c:v>9.18</c:v>
                </c:pt>
                <c:pt idx="426">
                  <c:v>9.1999999999999993</c:v>
                </c:pt>
                <c:pt idx="427">
                  <c:v>9.2200000000000006</c:v>
                </c:pt>
                <c:pt idx="428">
                  <c:v>9.24</c:v>
                </c:pt>
                <c:pt idx="429">
                  <c:v>9.26</c:v>
                </c:pt>
                <c:pt idx="430">
                  <c:v>9.2799999999999994</c:v>
                </c:pt>
                <c:pt idx="431">
                  <c:v>9.3000000000000007</c:v>
                </c:pt>
                <c:pt idx="432">
                  <c:v>9.32</c:v>
                </c:pt>
                <c:pt idx="433">
                  <c:v>9.34</c:v>
                </c:pt>
                <c:pt idx="434">
                  <c:v>9.36</c:v>
                </c:pt>
                <c:pt idx="435">
                  <c:v>9.3800000000000008</c:v>
                </c:pt>
                <c:pt idx="436">
                  <c:v>9.4</c:v>
                </c:pt>
                <c:pt idx="437">
                  <c:v>9.42</c:v>
                </c:pt>
                <c:pt idx="438">
                  <c:v>9.44</c:v>
                </c:pt>
                <c:pt idx="439">
                  <c:v>9.4600000000000009</c:v>
                </c:pt>
                <c:pt idx="440">
                  <c:v>9.48</c:v>
                </c:pt>
                <c:pt idx="441">
                  <c:v>9.5</c:v>
                </c:pt>
                <c:pt idx="442">
                  <c:v>9.52</c:v>
                </c:pt>
                <c:pt idx="443">
                  <c:v>9.5399999999999991</c:v>
                </c:pt>
                <c:pt idx="444">
                  <c:v>9.56</c:v>
                </c:pt>
                <c:pt idx="445">
                  <c:v>9.58</c:v>
                </c:pt>
                <c:pt idx="446">
                  <c:v>9.6</c:v>
                </c:pt>
                <c:pt idx="447">
                  <c:v>9.6199999999999992</c:v>
                </c:pt>
                <c:pt idx="448">
                  <c:v>9.64</c:v>
                </c:pt>
                <c:pt idx="449">
                  <c:v>9.66</c:v>
                </c:pt>
                <c:pt idx="450">
                  <c:v>9.68</c:v>
                </c:pt>
                <c:pt idx="451">
                  <c:v>9.6999999999999993</c:v>
                </c:pt>
                <c:pt idx="452">
                  <c:v>9.7200000000000006</c:v>
                </c:pt>
                <c:pt idx="453">
                  <c:v>9.74</c:v>
                </c:pt>
                <c:pt idx="454">
                  <c:v>9.76</c:v>
                </c:pt>
                <c:pt idx="455">
                  <c:v>9.7799999999999994</c:v>
                </c:pt>
                <c:pt idx="456">
                  <c:v>9.8000000000000007</c:v>
                </c:pt>
                <c:pt idx="457">
                  <c:v>9.82</c:v>
                </c:pt>
                <c:pt idx="458">
                  <c:v>9.84</c:v>
                </c:pt>
                <c:pt idx="459">
                  <c:v>9.86</c:v>
                </c:pt>
                <c:pt idx="460">
                  <c:v>9.8800000000000008</c:v>
                </c:pt>
                <c:pt idx="461">
                  <c:v>9.9</c:v>
                </c:pt>
                <c:pt idx="462">
                  <c:v>9.92</c:v>
                </c:pt>
                <c:pt idx="463">
                  <c:v>9.94</c:v>
                </c:pt>
                <c:pt idx="464">
                  <c:v>9.9600000000000009</c:v>
                </c:pt>
                <c:pt idx="465">
                  <c:v>9.98</c:v>
                </c:pt>
                <c:pt idx="466">
                  <c:v>10</c:v>
                </c:pt>
              </c:numCache>
            </c:numRef>
          </c:xVal>
          <c:yVal>
            <c:numRef>
              <c:f>'Madeira 2'!$D$36:$D$502</c:f>
              <c:numCache>
                <c:formatCode>0.000</c:formatCode>
                <c:ptCount val="467"/>
                <c:pt idx="0">
                  <c:v>0</c:v>
                </c:pt>
                <c:pt idx="1">
                  <c:v>1.4708747321254651E-2</c:v>
                </c:pt>
                <c:pt idx="2">
                  <c:v>2.8833041106565344E-2</c:v>
                </c:pt>
                <c:pt idx="3">
                  <c:v>4.2957334891876121E-2</c:v>
                </c:pt>
                <c:pt idx="4">
                  <c:v>5.6497175141242986E-2</c:v>
                </c:pt>
                <c:pt idx="5">
                  <c:v>6.9939606467952511E-2</c:v>
                </c:pt>
                <c:pt idx="6">
                  <c:v>8.2894993181375456E-2</c:v>
                </c:pt>
                <c:pt idx="7">
                  <c:v>9.5168517436197142E-2</c:v>
                </c:pt>
                <c:pt idx="8">
                  <c:v>0.105006818624586</c:v>
                </c:pt>
                <c:pt idx="9">
                  <c:v>0.11299435028248593</c:v>
                </c:pt>
                <c:pt idx="10">
                  <c:v>0.12030001948178452</c:v>
                </c:pt>
                <c:pt idx="11">
                  <c:v>0.12711864406779663</c:v>
                </c:pt>
                <c:pt idx="12">
                  <c:v>0.13072277420611728</c:v>
                </c:pt>
                <c:pt idx="13">
                  <c:v>0.13325540619520748</c:v>
                </c:pt>
                <c:pt idx="14">
                  <c:v>0.13510617572569647</c:v>
                </c:pt>
                <c:pt idx="15">
                  <c:v>0.13452172218975256</c:v>
                </c:pt>
                <c:pt idx="16">
                  <c:v>0.13257354373660629</c:v>
                </c:pt>
                <c:pt idx="17">
                  <c:v>0.12770309760374055</c:v>
                </c:pt>
                <c:pt idx="18">
                  <c:v>0.12283265147087478</c:v>
                </c:pt>
                <c:pt idx="19">
                  <c:v>0.11728034287940776</c:v>
                </c:pt>
                <c:pt idx="20">
                  <c:v>0.10929281122150793</c:v>
                </c:pt>
                <c:pt idx="21">
                  <c:v>0.10003896356906299</c:v>
                </c:pt>
                <c:pt idx="22">
                  <c:v>8.9616208844730219E-2</c:v>
                </c:pt>
                <c:pt idx="23">
                  <c:v>7.7927138125852349E-2</c:v>
                </c:pt>
                <c:pt idx="24">
                  <c:v>6.2633937268653836E-2</c:v>
                </c:pt>
                <c:pt idx="25">
                  <c:v>5.0944866549775973E-2</c:v>
                </c:pt>
                <c:pt idx="26">
                  <c:v>3.7405026300409108E-2</c:v>
                </c:pt>
                <c:pt idx="27">
                  <c:v>2.3280732515098414E-2</c:v>
                </c:pt>
                <c:pt idx="28">
                  <c:v>8.5719851938438063E-3</c:v>
                </c:pt>
                <c:pt idx="29">
                  <c:v>-7.4030781219559779E-3</c:v>
                </c:pt>
                <c:pt idx="30">
                  <c:v>-2.0358464835378884E-2</c:v>
                </c:pt>
                <c:pt idx="31">
                  <c:v>-3.448275862068962E-2</c:v>
                </c:pt>
                <c:pt idx="32">
                  <c:v>-4.8607052406000356E-2</c:v>
                </c:pt>
                <c:pt idx="33">
                  <c:v>-6.0296123124878219E-2</c:v>
                </c:pt>
                <c:pt idx="34">
                  <c:v>-7.2569647379699953E-2</c:v>
                </c:pt>
                <c:pt idx="35">
                  <c:v>-8.4745762711864375E-2</c:v>
                </c:pt>
                <c:pt idx="36">
                  <c:v>-9.6434833430742231E-2</c:v>
                </c:pt>
                <c:pt idx="37">
                  <c:v>-0.10568868108318721</c:v>
                </c:pt>
                <c:pt idx="38">
                  <c:v>-0.11426066627703098</c:v>
                </c:pt>
                <c:pt idx="39">
                  <c:v>-0.12224819793493083</c:v>
                </c:pt>
                <c:pt idx="40">
                  <c:v>-0.1290668225209429</c:v>
                </c:pt>
                <c:pt idx="41">
                  <c:v>-0.13150204558737577</c:v>
                </c:pt>
                <c:pt idx="42">
                  <c:v>-0.13520358464835378</c:v>
                </c:pt>
                <c:pt idx="43">
                  <c:v>-0.13705435417884279</c:v>
                </c:pt>
                <c:pt idx="44">
                  <c:v>-0.13890512370933175</c:v>
                </c:pt>
                <c:pt idx="45">
                  <c:v>-0.13578803818429766</c:v>
                </c:pt>
                <c:pt idx="46">
                  <c:v>-0.13267095265926354</c:v>
                </c:pt>
                <c:pt idx="47">
                  <c:v>-0.13091759205143189</c:v>
                </c:pt>
                <c:pt idx="48">
                  <c:v>-0.12536528345996492</c:v>
                </c:pt>
                <c:pt idx="49">
                  <c:v>-0.11854665887395281</c:v>
                </c:pt>
                <c:pt idx="50">
                  <c:v>-0.11182544321059806</c:v>
                </c:pt>
                <c:pt idx="51">
                  <c:v>-0.10325345801675434</c:v>
                </c:pt>
                <c:pt idx="52">
                  <c:v>-9.3415156828365445E-2</c:v>
                </c:pt>
                <c:pt idx="53">
                  <c:v>-7.9875316578998615E-2</c:v>
                </c:pt>
                <c:pt idx="54">
                  <c:v>-6.9452561854665848E-2</c:v>
                </c:pt>
                <c:pt idx="55">
                  <c:v>-5.7763491135788034E-2</c:v>
                </c:pt>
                <c:pt idx="56">
                  <c:v>-4.5489966880966258E-2</c:v>
                </c:pt>
                <c:pt idx="57">
                  <c:v>-2.9514903565166561E-2</c:v>
                </c:pt>
                <c:pt idx="58">
                  <c:v>-1.7241379310344831E-2</c:v>
                </c:pt>
                <c:pt idx="59">
                  <c:v>-2.5326319890901813E-3</c:v>
                </c:pt>
                <c:pt idx="60">
                  <c:v>1.0422754724332725E-2</c:v>
                </c:pt>
                <c:pt idx="61">
                  <c:v>2.6300409117475162E-2</c:v>
                </c:pt>
                <c:pt idx="62">
                  <c:v>3.925579583089811E-2</c:v>
                </c:pt>
                <c:pt idx="63">
                  <c:v>5.1529320085719886E-2</c:v>
                </c:pt>
                <c:pt idx="64">
                  <c:v>6.3802844340541578E-2</c:v>
                </c:pt>
                <c:pt idx="65">
                  <c:v>7.7927138125852349E-2</c:v>
                </c:pt>
                <c:pt idx="66">
                  <c:v>8.8447301772842379E-2</c:v>
                </c:pt>
                <c:pt idx="67">
                  <c:v>9.7019286966686144E-2</c:v>
                </c:pt>
                <c:pt idx="68">
                  <c:v>0.105006818624586</c:v>
                </c:pt>
                <c:pt idx="69">
                  <c:v>0.11299435028248593</c:v>
                </c:pt>
                <c:pt idx="70">
                  <c:v>0.11913111240989678</c:v>
                </c:pt>
                <c:pt idx="71">
                  <c:v>0.12341710500681861</c:v>
                </c:pt>
                <c:pt idx="72">
                  <c:v>0.12711864406779663</c:v>
                </c:pt>
                <c:pt idx="73">
                  <c:v>0.12828755113968437</c:v>
                </c:pt>
                <c:pt idx="74">
                  <c:v>0.12711864406779663</c:v>
                </c:pt>
                <c:pt idx="75">
                  <c:v>0.12585232807325153</c:v>
                </c:pt>
                <c:pt idx="76">
                  <c:v>0.12215078901227353</c:v>
                </c:pt>
                <c:pt idx="77">
                  <c:v>0.11854665887395287</c:v>
                </c:pt>
                <c:pt idx="78">
                  <c:v>0.11172803428794076</c:v>
                </c:pt>
                <c:pt idx="79">
                  <c:v>0.10374050263004091</c:v>
                </c:pt>
                <c:pt idx="80">
                  <c:v>9.7019286966686144E-2</c:v>
                </c:pt>
                <c:pt idx="81">
                  <c:v>8.5914669783752201E-2</c:v>
                </c:pt>
                <c:pt idx="82">
                  <c:v>7.5491915059419434E-2</c:v>
                </c:pt>
                <c:pt idx="83">
                  <c:v>6.136762127410874E-2</c:v>
                </c:pt>
                <c:pt idx="84">
                  <c:v>5.0944866549775973E-2</c:v>
                </c:pt>
                <c:pt idx="85">
                  <c:v>3.7989479836353021E-2</c:v>
                </c:pt>
                <c:pt idx="86">
                  <c:v>2.4547048509643506E-2</c:v>
                </c:pt>
                <c:pt idx="87">
                  <c:v>1.0422754724332725E-2</c:v>
                </c:pt>
                <c:pt idx="88">
                  <c:v>-2.5326319890901813E-3</c:v>
                </c:pt>
                <c:pt idx="89">
                  <c:v>-1.6656925774400918E-2</c:v>
                </c:pt>
                <c:pt idx="90">
                  <c:v>-3.136567309565557E-2</c:v>
                </c:pt>
                <c:pt idx="91">
                  <c:v>-4.4321059809078474E-2</c:v>
                </c:pt>
                <c:pt idx="92">
                  <c:v>-5.532826806935516E-2</c:v>
                </c:pt>
                <c:pt idx="93">
                  <c:v>-6.7017338788232975E-2</c:v>
                </c:pt>
                <c:pt idx="94">
                  <c:v>-7.9290863043054743E-2</c:v>
                </c:pt>
                <c:pt idx="95">
                  <c:v>-9.0298071303331395E-2</c:v>
                </c:pt>
                <c:pt idx="96">
                  <c:v>-9.8967465419832451E-2</c:v>
                </c:pt>
                <c:pt idx="97">
                  <c:v>-0.10812390414962009</c:v>
                </c:pt>
                <c:pt idx="98">
                  <c:v>-0.11611143580751994</c:v>
                </c:pt>
                <c:pt idx="99">
                  <c:v>-0.12107929086304305</c:v>
                </c:pt>
                <c:pt idx="100">
                  <c:v>-0.12409896746541983</c:v>
                </c:pt>
                <c:pt idx="101">
                  <c:v>-0.12838496006234171</c:v>
                </c:pt>
                <c:pt idx="102">
                  <c:v>-0.13091759205143189</c:v>
                </c:pt>
                <c:pt idx="103">
                  <c:v>-0.13208649912331968</c:v>
                </c:pt>
                <c:pt idx="104">
                  <c:v>-0.12965127605688681</c:v>
                </c:pt>
                <c:pt idx="105">
                  <c:v>-0.12780050652639779</c:v>
                </c:pt>
                <c:pt idx="106">
                  <c:v>-0.12594973699590881</c:v>
                </c:pt>
                <c:pt idx="107">
                  <c:v>-0.12039742840444183</c:v>
                </c:pt>
                <c:pt idx="108">
                  <c:v>-0.11426066627703098</c:v>
                </c:pt>
                <c:pt idx="109">
                  <c:v>-0.10753945061367617</c:v>
                </c:pt>
                <c:pt idx="110">
                  <c:v>-9.9551918955776322E-2</c:v>
                </c:pt>
                <c:pt idx="111">
                  <c:v>-9.0298071303331395E-2</c:v>
                </c:pt>
                <c:pt idx="112">
                  <c:v>-7.8609000584453526E-2</c:v>
                </c:pt>
                <c:pt idx="113">
                  <c:v>-6.8283654782778105E-2</c:v>
                </c:pt>
                <c:pt idx="114">
                  <c:v>-5.659458406390025E-2</c:v>
                </c:pt>
                <c:pt idx="115">
                  <c:v>-4.3639197350477298E-2</c:v>
                </c:pt>
                <c:pt idx="116">
                  <c:v>-3.0099357101110433E-2</c:v>
                </c:pt>
                <c:pt idx="117">
                  <c:v>-1.8507695304889923E-2</c:v>
                </c:pt>
                <c:pt idx="118">
                  <c:v>-4.3834015195791864E-3</c:v>
                </c:pt>
                <c:pt idx="119">
                  <c:v>8.5719851938438063E-3</c:v>
                </c:pt>
                <c:pt idx="120">
                  <c:v>2.2111825443210584E-2</c:v>
                </c:pt>
                <c:pt idx="121">
                  <c:v>3.428794077537501E-2</c:v>
                </c:pt>
                <c:pt idx="122">
                  <c:v>4.7243327488797962E-2</c:v>
                </c:pt>
                <c:pt idx="123">
                  <c:v>5.8932398207675818E-2</c:v>
                </c:pt>
                <c:pt idx="124">
                  <c:v>6.9355152932008585E-2</c:v>
                </c:pt>
                <c:pt idx="125">
                  <c:v>8.1044223650886454E-2</c:v>
                </c:pt>
                <c:pt idx="126">
                  <c:v>9.0882524839275308E-2</c:v>
                </c:pt>
                <c:pt idx="127">
                  <c:v>0.10003896356906299</c:v>
                </c:pt>
                <c:pt idx="128">
                  <c:v>0.106857588155075</c:v>
                </c:pt>
                <c:pt idx="129">
                  <c:v>0.11172803428794076</c:v>
                </c:pt>
                <c:pt idx="130">
                  <c:v>0.11484511981297485</c:v>
                </c:pt>
                <c:pt idx="131">
                  <c:v>0.11971556594584069</c:v>
                </c:pt>
                <c:pt idx="132">
                  <c:v>0.12030001948178452</c:v>
                </c:pt>
                <c:pt idx="133">
                  <c:v>0.12030001948178452</c:v>
                </c:pt>
                <c:pt idx="134">
                  <c:v>0.11971556594584069</c:v>
                </c:pt>
                <c:pt idx="135">
                  <c:v>0.11728034287940776</c:v>
                </c:pt>
                <c:pt idx="136">
                  <c:v>0.11231248782388467</c:v>
                </c:pt>
                <c:pt idx="137">
                  <c:v>0.106857588155075</c:v>
                </c:pt>
                <c:pt idx="138">
                  <c:v>0.10003896356906299</c:v>
                </c:pt>
                <c:pt idx="139">
                  <c:v>9.273329436976431E-2</c:v>
                </c:pt>
                <c:pt idx="140">
                  <c:v>8.2213130722774197E-2</c:v>
                </c:pt>
                <c:pt idx="141">
                  <c:v>7.1205922462497601E-2</c:v>
                </c:pt>
                <c:pt idx="142">
                  <c:v>6.0783167738164827E-2</c:v>
                </c:pt>
                <c:pt idx="143">
                  <c:v>4.9094097019286964E-2</c:v>
                </c:pt>
                <c:pt idx="144">
                  <c:v>3.7989479836353021E-2</c:v>
                </c:pt>
                <c:pt idx="145">
                  <c:v>2.4547048509643506E-2</c:v>
                </c:pt>
                <c:pt idx="146">
                  <c:v>1.2857977790765645E-2</c:v>
                </c:pt>
                <c:pt idx="147">
                  <c:v>0</c:v>
                </c:pt>
                <c:pt idx="148">
                  <c:v>-1.4124293785310736E-2</c:v>
                </c:pt>
                <c:pt idx="149">
                  <c:v>-2.7664134034677559E-2</c:v>
                </c:pt>
                <c:pt idx="150">
                  <c:v>-3.8768751217611502E-2</c:v>
                </c:pt>
                <c:pt idx="151">
                  <c:v>-5.1626729008377149E-2</c:v>
                </c:pt>
                <c:pt idx="152">
                  <c:v>-6.4582115721800101E-2</c:v>
                </c:pt>
                <c:pt idx="153">
                  <c:v>-7.3738554451587737E-2</c:v>
                </c:pt>
                <c:pt idx="154">
                  <c:v>-8.4161309175920504E-2</c:v>
                </c:pt>
                <c:pt idx="155">
                  <c:v>-9.3415156828365445E-2</c:v>
                </c:pt>
                <c:pt idx="156">
                  <c:v>-0.10140268848626534</c:v>
                </c:pt>
                <c:pt idx="157">
                  <c:v>-0.10812390414962009</c:v>
                </c:pt>
                <c:pt idx="158">
                  <c:v>-0.11367621274108707</c:v>
                </c:pt>
                <c:pt idx="159">
                  <c:v>-0.11796220533800894</c:v>
                </c:pt>
                <c:pt idx="160">
                  <c:v>-0.12166374439898692</c:v>
                </c:pt>
                <c:pt idx="161">
                  <c:v>-0.1246834210013637</c:v>
                </c:pt>
                <c:pt idx="162">
                  <c:v>-0.12409896746541983</c:v>
                </c:pt>
                <c:pt idx="163">
                  <c:v>-0.12351451392947592</c:v>
                </c:pt>
                <c:pt idx="164">
                  <c:v>-0.12107929086304305</c:v>
                </c:pt>
                <c:pt idx="165">
                  <c:v>-0.11922852133255404</c:v>
                </c:pt>
                <c:pt idx="166">
                  <c:v>-0.11552698227157607</c:v>
                </c:pt>
                <c:pt idx="167">
                  <c:v>-0.1099746736801091</c:v>
                </c:pt>
                <c:pt idx="168">
                  <c:v>-0.10383791155269821</c:v>
                </c:pt>
                <c:pt idx="169">
                  <c:v>-9.585037989479836E-2</c:v>
                </c:pt>
                <c:pt idx="170">
                  <c:v>-8.7278394700954595E-2</c:v>
                </c:pt>
                <c:pt idx="171">
                  <c:v>-7.6271186440677957E-2</c:v>
                </c:pt>
                <c:pt idx="172">
                  <c:v>-6.5751022793687885E-2</c:v>
                </c:pt>
                <c:pt idx="173">
                  <c:v>-5.4061952074810023E-2</c:v>
                </c:pt>
                <c:pt idx="174">
                  <c:v>-4.3639197350477298E-2</c:v>
                </c:pt>
                <c:pt idx="175">
                  <c:v>-3.1950126631599442E-2</c:v>
                </c:pt>
                <c:pt idx="176">
                  <c:v>-2.0358464835378884E-2</c:v>
                </c:pt>
                <c:pt idx="177">
                  <c:v>-6.8186245860120632E-3</c:v>
                </c:pt>
                <c:pt idx="178">
                  <c:v>7.3056691992986296E-3</c:v>
                </c:pt>
                <c:pt idx="179">
                  <c:v>1.9579193454120403E-2</c:v>
                </c:pt>
                <c:pt idx="180">
                  <c:v>3.0001948178453173E-2</c:v>
                </c:pt>
                <c:pt idx="181">
                  <c:v>4.2275472433274862E-2</c:v>
                </c:pt>
                <c:pt idx="182">
                  <c:v>5.3964543152152718E-2</c:v>
                </c:pt>
                <c:pt idx="183">
                  <c:v>6.3802844340541578E-2</c:v>
                </c:pt>
                <c:pt idx="184">
                  <c:v>7.5491915059419434E-2</c:v>
                </c:pt>
                <c:pt idx="185">
                  <c:v>8.4745762711864459E-2</c:v>
                </c:pt>
                <c:pt idx="186">
                  <c:v>9.331774790570814E-2</c:v>
                </c:pt>
                <c:pt idx="187">
                  <c:v>9.8188194038573984E-2</c:v>
                </c:pt>
                <c:pt idx="188">
                  <c:v>0.10374050263004091</c:v>
                </c:pt>
                <c:pt idx="189">
                  <c:v>0.10929281122150793</c:v>
                </c:pt>
                <c:pt idx="190">
                  <c:v>0.11172803428794076</c:v>
                </c:pt>
                <c:pt idx="191">
                  <c:v>0.11299435028248593</c:v>
                </c:pt>
                <c:pt idx="192">
                  <c:v>0.11299435028248593</c:v>
                </c:pt>
                <c:pt idx="193">
                  <c:v>0.11357880381842976</c:v>
                </c:pt>
                <c:pt idx="194">
                  <c:v>0.10870835768556401</c:v>
                </c:pt>
                <c:pt idx="195">
                  <c:v>0.105006818624586</c:v>
                </c:pt>
                <c:pt idx="196">
                  <c:v>0.10003896356906299</c:v>
                </c:pt>
                <c:pt idx="197">
                  <c:v>9.5168517436197142E-2</c:v>
                </c:pt>
                <c:pt idx="198">
                  <c:v>8.8447301772842379E-2</c:v>
                </c:pt>
                <c:pt idx="199">
                  <c:v>7.9193454120397438E-2</c:v>
                </c:pt>
                <c:pt idx="200">
                  <c:v>6.691992986557567E-2</c:v>
                </c:pt>
                <c:pt idx="201">
                  <c:v>5.8250535749074649E-2</c:v>
                </c:pt>
                <c:pt idx="202">
                  <c:v>4.7243327488797962E-2</c:v>
                </c:pt>
                <c:pt idx="203">
                  <c:v>3.6138710305864019E-2</c:v>
                </c:pt>
                <c:pt idx="204">
                  <c:v>2.5813364504188595E-2</c:v>
                </c:pt>
                <c:pt idx="205">
                  <c:v>1.4124293785310736E-2</c:v>
                </c:pt>
                <c:pt idx="206">
                  <c:v>5.8445353594391465E-4</c:v>
                </c:pt>
                <c:pt idx="207">
                  <c:v>-1.2370933177479036E-2</c:v>
                </c:pt>
                <c:pt idx="208">
                  <c:v>-2.4644457432300766E-2</c:v>
                </c:pt>
                <c:pt idx="209">
                  <c:v>-3.5067212156633533E-2</c:v>
                </c:pt>
                <c:pt idx="210">
                  <c:v>-4.6074420416910178E-2</c:v>
                </c:pt>
                <c:pt idx="211">
                  <c:v>-5.659458406390025E-2</c:v>
                </c:pt>
                <c:pt idx="212">
                  <c:v>-6.7017338788232975E-2</c:v>
                </c:pt>
                <c:pt idx="213">
                  <c:v>-7.6271186440677957E-2</c:v>
                </c:pt>
                <c:pt idx="214">
                  <c:v>-8.7278394700954595E-2</c:v>
                </c:pt>
                <c:pt idx="215">
                  <c:v>-9.4584063900253229E-2</c:v>
                </c:pt>
                <c:pt idx="216">
                  <c:v>-0.10013637249172025</c:v>
                </c:pt>
                <c:pt idx="217">
                  <c:v>-0.10812390414962009</c:v>
                </c:pt>
                <c:pt idx="218">
                  <c:v>-0.11182544321059806</c:v>
                </c:pt>
                <c:pt idx="219">
                  <c:v>-0.11494252873563215</c:v>
                </c:pt>
                <c:pt idx="220">
                  <c:v>-0.11552698227157607</c:v>
                </c:pt>
                <c:pt idx="221">
                  <c:v>-0.11737775180206503</c:v>
                </c:pt>
                <c:pt idx="222">
                  <c:v>-0.11796220533800894</c:v>
                </c:pt>
                <c:pt idx="223">
                  <c:v>-0.11552698227157607</c:v>
                </c:pt>
                <c:pt idx="224">
                  <c:v>-0.11309175920514319</c:v>
                </c:pt>
                <c:pt idx="225">
                  <c:v>-0.10812390414962009</c:v>
                </c:pt>
                <c:pt idx="226">
                  <c:v>-0.10442236508864212</c:v>
                </c:pt>
                <c:pt idx="227">
                  <c:v>-9.8285602961231233E-2</c:v>
                </c:pt>
                <c:pt idx="228">
                  <c:v>-9.0979933761932572E-2</c:v>
                </c:pt>
                <c:pt idx="229">
                  <c:v>-8.4161309175920504E-2</c:v>
                </c:pt>
                <c:pt idx="230">
                  <c:v>-7.3738554451587737E-2</c:v>
                </c:pt>
                <c:pt idx="231">
                  <c:v>-6.3900253263198883E-2</c:v>
                </c:pt>
                <c:pt idx="232">
                  <c:v>-5.2893045002922238E-2</c:v>
                </c:pt>
                <c:pt idx="233">
                  <c:v>-4.2470290278589513E-2</c:v>
                </c:pt>
                <c:pt idx="234">
                  <c:v>-3.1950126631599442E-2</c:v>
                </c:pt>
                <c:pt idx="235">
                  <c:v>-2.0358464835378884E-2</c:v>
                </c:pt>
                <c:pt idx="236">
                  <c:v>-8.6693941165010679E-3</c:v>
                </c:pt>
                <c:pt idx="237">
                  <c:v>3.6041301383207057E-3</c:v>
                </c:pt>
                <c:pt idx="238">
                  <c:v>1.5293200857198565E-2</c:v>
                </c:pt>
                <c:pt idx="239">
                  <c:v>2.6982271576076425E-2</c:v>
                </c:pt>
                <c:pt idx="240">
                  <c:v>3.8671342294954197E-2</c:v>
                </c:pt>
                <c:pt idx="241">
                  <c:v>4.7827781024741875E-2</c:v>
                </c:pt>
                <c:pt idx="242">
                  <c:v>5.8932398207675818E-2</c:v>
                </c:pt>
                <c:pt idx="243">
                  <c:v>6.6238067406974493E-2</c:v>
                </c:pt>
                <c:pt idx="244">
                  <c:v>7.7927138125852349E-2</c:v>
                </c:pt>
                <c:pt idx="245">
                  <c:v>8.4063900253263199E-2</c:v>
                </c:pt>
                <c:pt idx="246">
                  <c:v>9.0882524839275308E-2</c:v>
                </c:pt>
                <c:pt idx="247">
                  <c:v>9.7603740502630057E-2</c:v>
                </c:pt>
                <c:pt idx="248">
                  <c:v>0.10130527956360807</c:v>
                </c:pt>
                <c:pt idx="249">
                  <c:v>0.10374050263004091</c:v>
                </c:pt>
                <c:pt idx="250">
                  <c:v>0.10442236508864217</c:v>
                </c:pt>
                <c:pt idx="251">
                  <c:v>0.10559127216052991</c:v>
                </c:pt>
                <c:pt idx="252">
                  <c:v>0.10559127216052991</c:v>
                </c:pt>
                <c:pt idx="253">
                  <c:v>0.10315604909409699</c:v>
                </c:pt>
                <c:pt idx="254">
                  <c:v>9.9454510033119073E-2</c:v>
                </c:pt>
                <c:pt idx="255">
                  <c:v>9.5752970972141055E-2</c:v>
                </c:pt>
                <c:pt idx="256">
                  <c:v>8.9031755308786292E-2</c:v>
                </c:pt>
                <c:pt idx="257">
                  <c:v>8.2894993181375456E-2</c:v>
                </c:pt>
                <c:pt idx="258">
                  <c:v>7.4907461523475605E-2</c:v>
                </c:pt>
                <c:pt idx="259">
                  <c:v>6.5653613871030581E-2</c:v>
                </c:pt>
                <c:pt idx="260">
                  <c:v>5.4646405610753984E-2</c:v>
                </c:pt>
                <c:pt idx="261">
                  <c:v>4.5392557958308953E-2</c:v>
                </c:pt>
                <c:pt idx="262">
                  <c:v>3.4969803233976277E-2</c:v>
                </c:pt>
                <c:pt idx="263">
                  <c:v>2.5131502045587419E-2</c:v>
                </c:pt>
                <c:pt idx="264">
                  <c:v>1.344243132670956E-2</c:v>
                </c:pt>
                <c:pt idx="265">
                  <c:v>2.4352230664329197E-3</c:v>
                </c:pt>
                <c:pt idx="266">
                  <c:v>-1.052016364699003E-2</c:v>
                </c:pt>
                <c:pt idx="267">
                  <c:v>-2.09429183713228E-2</c:v>
                </c:pt>
                <c:pt idx="268">
                  <c:v>-3.263198909020066E-2</c:v>
                </c:pt>
                <c:pt idx="269">
                  <c:v>-4.4321059809078474E-2</c:v>
                </c:pt>
                <c:pt idx="270">
                  <c:v>-5.2893045002922238E-2</c:v>
                </c:pt>
                <c:pt idx="271">
                  <c:v>-6.2049483732709916E-2</c:v>
                </c:pt>
                <c:pt idx="272">
                  <c:v>-7.130333138515485E-2</c:v>
                </c:pt>
                <c:pt idx="273">
                  <c:v>-7.9875316578998615E-2</c:v>
                </c:pt>
                <c:pt idx="274">
                  <c:v>-8.8447301772842379E-2</c:v>
                </c:pt>
                <c:pt idx="275">
                  <c:v>-9.4584063900253229E-2</c:v>
                </c:pt>
                <c:pt idx="276">
                  <c:v>-9.9551918955776322E-2</c:v>
                </c:pt>
                <c:pt idx="277">
                  <c:v>-0.10442236508864212</c:v>
                </c:pt>
                <c:pt idx="278">
                  <c:v>-0.10812390414962009</c:v>
                </c:pt>
                <c:pt idx="279">
                  <c:v>-0.10939022014416519</c:v>
                </c:pt>
                <c:pt idx="280">
                  <c:v>-0.11124098967465419</c:v>
                </c:pt>
                <c:pt idx="281">
                  <c:v>-0.11055912721605297</c:v>
                </c:pt>
                <c:pt idx="282">
                  <c:v>-0.10939022014416519</c:v>
                </c:pt>
                <c:pt idx="283">
                  <c:v>-0.10627313461913108</c:v>
                </c:pt>
                <c:pt idx="284">
                  <c:v>-0.10325345801675434</c:v>
                </c:pt>
                <c:pt idx="285">
                  <c:v>-9.9551918955776322E-2</c:v>
                </c:pt>
                <c:pt idx="286">
                  <c:v>-9.3415156828365445E-2</c:v>
                </c:pt>
                <c:pt idx="287">
                  <c:v>-8.6012078706409506E-2</c:v>
                </c:pt>
                <c:pt idx="288">
                  <c:v>-7.8609000584453526E-2</c:v>
                </c:pt>
                <c:pt idx="289">
                  <c:v>-7.0621468926553632E-2</c:v>
                </c:pt>
                <c:pt idx="290">
                  <c:v>-6.0296123124878219E-2</c:v>
                </c:pt>
                <c:pt idx="291">
                  <c:v>-5.1626729008377149E-2</c:v>
                </c:pt>
                <c:pt idx="292">
                  <c:v>-4.3639197350477298E-2</c:v>
                </c:pt>
                <c:pt idx="293">
                  <c:v>-3.1950126631599442E-2</c:v>
                </c:pt>
                <c:pt idx="294">
                  <c:v>-2.0358464835378884E-2</c:v>
                </c:pt>
                <c:pt idx="295">
                  <c:v>-1.052016364699003E-2</c:v>
                </c:pt>
                <c:pt idx="296">
                  <c:v>1.1689070718877859E-3</c:v>
                </c:pt>
                <c:pt idx="297">
                  <c:v>1.2857977790765645E-2</c:v>
                </c:pt>
                <c:pt idx="298">
                  <c:v>2.396259497369959E-2</c:v>
                </c:pt>
                <c:pt idx="299">
                  <c:v>3.3119033703487268E-2</c:v>
                </c:pt>
                <c:pt idx="300">
                  <c:v>4.3541788427820034E-2</c:v>
                </c:pt>
                <c:pt idx="301">
                  <c:v>5.1529320085719886E-2</c:v>
                </c:pt>
                <c:pt idx="302">
                  <c:v>6.2633937268653836E-2</c:v>
                </c:pt>
                <c:pt idx="303">
                  <c:v>6.8770699396064672E-2</c:v>
                </c:pt>
                <c:pt idx="304">
                  <c:v>7.7927138125852349E-2</c:v>
                </c:pt>
                <c:pt idx="305">
                  <c:v>8.4745762711864459E-2</c:v>
                </c:pt>
                <c:pt idx="306">
                  <c:v>9.0882524839275308E-2</c:v>
                </c:pt>
                <c:pt idx="307">
                  <c:v>9.4584063900253312E-2</c:v>
                </c:pt>
                <c:pt idx="308">
                  <c:v>9.7603740502630057E-2</c:v>
                </c:pt>
                <c:pt idx="309">
                  <c:v>9.9454510033119073E-2</c:v>
                </c:pt>
                <c:pt idx="310">
                  <c:v>9.9454510033119073E-2</c:v>
                </c:pt>
                <c:pt idx="311">
                  <c:v>9.8188194038573984E-2</c:v>
                </c:pt>
                <c:pt idx="312">
                  <c:v>9.5752970972141055E-2</c:v>
                </c:pt>
                <c:pt idx="313">
                  <c:v>9.273329436976431E-2</c:v>
                </c:pt>
                <c:pt idx="314">
                  <c:v>9.0200662380674035E-2</c:v>
                </c:pt>
                <c:pt idx="315">
                  <c:v>8.5330216247808288E-2</c:v>
                </c:pt>
                <c:pt idx="316">
                  <c:v>7.8609000584453526E-2</c:v>
                </c:pt>
                <c:pt idx="317">
                  <c:v>6.8770699396064672E-2</c:v>
                </c:pt>
                <c:pt idx="318">
                  <c:v>5.9516851743619738E-2</c:v>
                </c:pt>
                <c:pt idx="319">
                  <c:v>5.2113773621663799E-2</c:v>
                </c:pt>
                <c:pt idx="320">
                  <c:v>4.4126241963763864E-2</c:v>
                </c:pt>
                <c:pt idx="321">
                  <c:v>3.428794077537501E-2</c:v>
                </c:pt>
                <c:pt idx="322">
                  <c:v>2.4547048509643506E-2</c:v>
                </c:pt>
                <c:pt idx="323">
                  <c:v>1.4124293785310736E-2</c:v>
                </c:pt>
                <c:pt idx="324">
                  <c:v>3.019676602376791E-3</c:v>
                </c:pt>
                <c:pt idx="325">
                  <c:v>-9.2538476524449392E-3</c:v>
                </c:pt>
                <c:pt idx="326">
                  <c:v>-1.9676602376777708E-2</c:v>
                </c:pt>
                <c:pt idx="327">
                  <c:v>-2.9514903565166561E-2</c:v>
                </c:pt>
                <c:pt idx="328">
                  <c:v>-3.9937658289499287E-2</c:v>
                </c:pt>
                <c:pt idx="329">
                  <c:v>-4.7340736411455267E-2</c:v>
                </c:pt>
                <c:pt idx="330">
                  <c:v>-5.7179037599844121E-2</c:v>
                </c:pt>
                <c:pt idx="331">
                  <c:v>-6.5166569257744014E-2</c:v>
                </c:pt>
                <c:pt idx="332">
                  <c:v>-7.3154100915643866E-2</c:v>
                </c:pt>
                <c:pt idx="333">
                  <c:v>-7.9290863043054743E-2</c:v>
                </c:pt>
                <c:pt idx="334">
                  <c:v>-8.7862848236898466E-2</c:v>
                </c:pt>
                <c:pt idx="335">
                  <c:v>-9.3415156828365445E-2</c:v>
                </c:pt>
                <c:pt idx="336">
                  <c:v>-9.8285602961231233E-2</c:v>
                </c:pt>
                <c:pt idx="337">
                  <c:v>-0.10140268848626534</c:v>
                </c:pt>
                <c:pt idx="338">
                  <c:v>-0.10257159555815312</c:v>
                </c:pt>
                <c:pt idx="339">
                  <c:v>-0.10383791155269821</c:v>
                </c:pt>
                <c:pt idx="340">
                  <c:v>-0.10325345801675434</c:v>
                </c:pt>
                <c:pt idx="341">
                  <c:v>-0.10257159555815312</c:v>
                </c:pt>
                <c:pt idx="342">
                  <c:v>-0.10072082602766412</c:v>
                </c:pt>
                <c:pt idx="343">
                  <c:v>-9.7116695889343449E-2</c:v>
                </c:pt>
                <c:pt idx="344">
                  <c:v>-9.3415156828365445E-2</c:v>
                </c:pt>
                <c:pt idx="345">
                  <c:v>-8.8447301772842379E-2</c:v>
                </c:pt>
                <c:pt idx="346">
                  <c:v>-8.1141632573543718E-2</c:v>
                </c:pt>
                <c:pt idx="347">
                  <c:v>-7.6271186440677957E-2</c:v>
                </c:pt>
                <c:pt idx="348">
                  <c:v>-6.7017338788232975E-2</c:v>
                </c:pt>
                <c:pt idx="349">
                  <c:v>-5.844535359438921E-2</c:v>
                </c:pt>
                <c:pt idx="350">
                  <c:v>-4.977595947788814E-2</c:v>
                </c:pt>
                <c:pt idx="351">
                  <c:v>-3.9353204753555415E-2</c:v>
                </c:pt>
                <c:pt idx="352">
                  <c:v>-3.0781219559711654E-2</c:v>
                </c:pt>
                <c:pt idx="353">
                  <c:v>-2.09429183713228E-2</c:v>
                </c:pt>
                <c:pt idx="354">
                  <c:v>-1.1689070718877816E-2</c:v>
                </c:pt>
                <c:pt idx="355">
                  <c:v>-1.2663159945450907E-3</c:v>
                </c:pt>
                <c:pt idx="356">
                  <c:v>1.100720826027664E-2</c:v>
                </c:pt>
                <c:pt idx="357">
                  <c:v>2.0261055912721579E-2</c:v>
                </c:pt>
                <c:pt idx="358">
                  <c:v>3.0001948178453173E-2</c:v>
                </c:pt>
                <c:pt idx="359">
                  <c:v>3.925579583089811E-2</c:v>
                </c:pt>
                <c:pt idx="360">
                  <c:v>4.7827781024741875E-2</c:v>
                </c:pt>
                <c:pt idx="361">
                  <c:v>5.5815312682641727E-2</c:v>
                </c:pt>
                <c:pt idx="362">
                  <c:v>6.3802844340541578E-2</c:v>
                </c:pt>
                <c:pt idx="363">
                  <c:v>6.8770699396064672E-2</c:v>
                </c:pt>
                <c:pt idx="364">
                  <c:v>7.7342684589908436E-2</c:v>
                </c:pt>
                <c:pt idx="365">
                  <c:v>8.4063900253263199E-2</c:v>
                </c:pt>
                <c:pt idx="366">
                  <c:v>8.5914669783752201E-2</c:v>
                </c:pt>
                <c:pt idx="367">
                  <c:v>8.9031755308786292E-2</c:v>
                </c:pt>
                <c:pt idx="368">
                  <c:v>9.2051431911163051E-2</c:v>
                </c:pt>
                <c:pt idx="369">
                  <c:v>9.2051431911163051E-2</c:v>
                </c:pt>
                <c:pt idx="370">
                  <c:v>9.1466978375219221E-2</c:v>
                </c:pt>
                <c:pt idx="371">
                  <c:v>9.0200662380674035E-2</c:v>
                </c:pt>
                <c:pt idx="372">
                  <c:v>8.7765439314241203E-2</c:v>
                </c:pt>
                <c:pt idx="373">
                  <c:v>8.2894993181375456E-2</c:v>
                </c:pt>
                <c:pt idx="374">
                  <c:v>7.9193454120397438E-2</c:v>
                </c:pt>
                <c:pt idx="375">
                  <c:v>7.1205922462497601E-2</c:v>
                </c:pt>
                <c:pt idx="376">
                  <c:v>6.5653613871030581E-2</c:v>
                </c:pt>
                <c:pt idx="377">
                  <c:v>5.6497175141242986E-2</c:v>
                </c:pt>
                <c:pt idx="378">
                  <c:v>4.9094097019286964E-2</c:v>
                </c:pt>
                <c:pt idx="379">
                  <c:v>4.1691018897331032E-2</c:v>
                </c:pt>
                <c:pt idx="380">
                  <c:v>3.370348723943118E-2</c:v>
                </c:pt>
                <c:pt idx="381">
                  <c:v>2.4547048509643506E-2</c:v>
                </c:pt>
                <c:pt idx="382">
                  <c:v>1.4708747321254651E-2</c:v>
                </c:pt>
                <c:pt idx="383">
                  <c:v>4.8704461328657961E-3</c:v>
                </c:pt>
                <c:pt idx="384">
                  <c:v>-6.8186245860120632E-3</c:v>
                </c:pt>
                <c:pt idx="385">
                  <c:v>-1.7241379310344831E-2</c:v>
                </c:pt>
                <c:pt idx="386">
                  <c:v>-2.6495226962789772E-2</c:v>
                </c:pt>
                <c:pt idx="387">
                  <c:v>-3.5067212156633533E-2</c:v>
                </c:pt>
                <c:pt idx="388">
                  <c:v>-4.4905513345022387E-2</c:v>
                </c:pt>
                <c:pt idx="389">
                  <c:v>-5.2308591466978367E-2</c:v>
                </c:pt>
                <c:pt idx="390">
                  <c:v>-6.0296123124878219E-2</c:v>
                </c:pt>
                <c:pt idx="391">
                  <c:v>-6.7601792324176888E-2</c:v>
                </c:pt>
                <c:pt idx="392">
                  <c:v>-7.5004870446132868E-2</c:v>
                </c:pt>
                <c:pt idx="393">
                  <c:v>-7.9290863043054743E-2</c:v>
                </c:pt>
                <c:pt idx="394">
                  <c:v>-8.6596532242353377E-2</c:v>
                </c:pt>
                <c:pt idx="395">
                  <c:v>-9.0979933761932572E-2</c:v>
                </c:pt>
                <c:pt idx="396">
                  <c:v>-9.3415156828365445E-2</c:v>
                </c:pt>
                <c:pt idx="397">
                  <c:v>-9.585037989479836E-2</c:v>
                </c:pt>
                <c:pt idx="398">
                  <c:v>-9.6434833430742231E-2</c:v>
                </c:pt>
                <c:pt idx="399">
                  <c:v>-9.770114942528732E-2</c:v>
                </c:pt>
                <c:pt idx="400">
                  <c:v>-9.585037989479836E-2</c:v>
                </c:pt>
                <c:pt idx="401">
                  <c:v>-9.3999610364309358E-2</c:v>
                </c:pt>
                <c:pt idx="402">
                  <c:v>-9.1564387297876484E-2</c:v>
                </c:pt>
                <c:pt idx="403">
                  <c:v>-8.7862848236898466E-2</c:v>
                </c:pt>
                <c:pt idx="404">
                  <c:v>-8.1726086109487631E-2</c:v>
                </c:pt>
                <c:pt idx="405">
                  <c:v>-7.6271186440677957E-2</c:v>
                </c:pt>
                <c:pt idx="406">
                  <c:v>-7.0037015390609761E-2</c:v>
                </c:pt>
                <c:pt idx="407">
                  <c:v>-6.3315799727255012E-2</c:v>
                </c:pt>
                <c:pt idx="408">
                  <c:v>-5.5912721605299032E-2</c:v>
                </c:pt>
                <c:pt idx="409">
                  <c:v>-4.8607052406000356E-2</c:v>
                </c:pt>
                <c:pt idx="410">
                  <c:v>-3.9937658289499287E-2</c:v>
                </c:pt>
                <c:pt idx="411">
                  <c:v>-2.9514903565166561E-2</c:v>
                </c:pt>
                <c:pt idx="412">
                  <c:v>-2.2793687901811806E-2</c:v>
                </c:pt>
                <c:pt idx="413">
                  <c:v>-1.295538671342295E-2</c:v>
                </c:pt>
                <c:pt idx="414">
                  <c:v>-1.2663159945450907E-3</c:v>
                </c:pt>
                <c:pt idx="415">
                  <c:v>6.136762127410887E-3</c:v>
                </c:pt>
                <c:pt idx="416">
                  <c:v>1.6559516851743655E-2</c:v>
                </c:pt>
                <c:pt idx="417">
                  <c:v>2.6300409117475162E-2</c:v>
                </c:pt>
                <c:pt idx="418">
                  <c:v>3.6138710305864019E-2</c:v>
                </c:pt>
                <c:pt idx="419">
                  <c:v>4.2957334891876121E-2</c:v>
                </c:pt>
                <c:pt idx="420">
                  <c:v>5.0944866549775973E-2</c:v>
                </c:pt>
                <c:pt idx="421">
                  <c:v>5.7081628677186816E-2</c:v>
                </c:pt>
                <c:pt idx="422">
                  <c:v>6.3802844340541578E-2</c:v>
                </c:pt>
                <c:pt idx="423">
                  <c:v>6.9355152932008585E-2</c:v>
                </c:pt>
                <c:pt idx="424">
                  <c:v>7.6076368595363347E-2</c:v>
                </c:pt>
                <c:pt idx="425">
                  <c:v>8.0459770114942541E-2</c:v>
                </c:pt>
                <c:pt idx="426">
                  <c:v>8.2894993181375456E-2</c:v>
                </c:pt>
                <c:pt idx="427">
                  <c:v>8.4063900253263199E-2</c:v>
                </c:pt>
                <c:pt idx="428">
                  <c:v>8.4745762711864459E-2</c:v>
                </c:pt>
                <c:pt idx="429">
                  <c:v>8.4745762711864459E-2</c:v>
                </c:pt>
                <c:pt idx="430">
                  <c:v>8.2894993181375456E-2</c:v>
                </c:pt>
                <c:pt idx="431">
                  <c:v>8.2213130722774197E-2</c:v>
                </c:pt>
                <c:pt idx="432">
                  <c:v>7.7927138125852349E-2</c:v>
                </c:pt>
                <c:pt idx="433">
                  <c:v>7.247223845704269E-2</c:v>
                </c:pt>
                <c:pt idx="434">
                  <c:v>6.8088836937463496E-2</c:v>
                </c:pt>
                <c:pt idx="435">
                  <c:v>6.136762127410874E-2</c:v>
                </c:pt>
                <c:pt idx="436">
                  <c:v>5.3964543152152718E-2</c:v>
                </c:pt>
                <c:pt idx="437">
                  <c:v>4.8509643483343051E-2</c:v>
                </c:pt>
                <c:pt idx="438">
                  <c:v>3.925579583089811E-2</c:v>
                </c:pt>
                <c:pt idx="439">
                  <c:v>3.1950126631599442E-2</c:v>
                </c:pt>
                <c:pt idx="440">
                  <c:v>2.3280732515098414E-2</c:v>
                </c:pt>
                <c:pt idx="441">
                  <c:v>1.5293200857198565E-2</c:v>
                </c:pt>
                <c:pt idx="442">
                  <c:v>4.8704461328657961E-3</c:v>
                </c:pt>
                <c:pt idx="443">
                  <c:v>-4.3834015195791864E-3</c:v>
                </c:pt>
                <c:pt idx="444">
                  <c:v>-1.3539840249366821E-2</c:v>
                </c:pt>
                <c:pt idx="445">
                  <c:v>-2.2111825443210584E-2</c:v>
                </c:pt>
                <c:pt idx="446">
                  <c:v>-3.0781219559711654E-2</c:v>
                </c:pt>
                <c:pt idx="447">
                  <c:v>-3.9937658289499287E-2</c:v>
                </c:pt>
                <c:pt idx="448">
                  <c:v>-4.7340736411455267E-2</c:v>
                </c:pt>
                <c:pt idx="449">
                  <c:v>-5.4743814533411247E-2</c:v>
                </c:pt>
                <c:pt idx="450">
                  <c:v>-6.2049483732709916E-2</c:v>
                </c:pt>
                <c:pt idx="451">
                  <c:v>-6.8283654782778105E-2</c:v>
                </c:pt>
                <c:pt idx="452">
                  <c:v>-7.3154100915643866E-2</c:v>
                </c:pt>
                <c:pt idx="453">
                  <c:v>-7.8024547048509613E-2</c:v>
                </c:pt>
                <c:pt idx="454">
                  <c:v>-8.4161309175920504E-2</c:v>
                </c:pt>
                <c:pt idx="455">
                  <c:v>-8.7862848236898466E-2</c:v>
                </c:pt>
                <c:pt idx="456">
                  <c:v>-8.8447301772842379E-2</c:v>
                </c:pt>
                <c:pt idx="457">
                  <c:v>-8.8447301772842379E-2</c:v>
                </c:pt>
                <c:pt idx="458">
                  <c:v>-8.9713617767387469E-2</c:v>
                </c:pt>
                <c:pt idx="459">
                  <c:v>-8.9129164231443597E-2</c:v>
                </c:pt>
                <c:pt idx="460">
                  <c:v>-8.6596532242353377E-2</c:v>
                </c:pt>
                <c:pt idx="461">
                  <c:v>-8.4745762711864375E-2</c:v>
                </c:pt>
                <c:pt idx="462">
                  <c:v>-8.1141632573543718E-2</c:v>
                </c:pt>
                <c:pt idx="463">
                  <c:v>-7.6271186440677957E-2</c:v>
                </c:pt>
                <c:pt idx="464">
                  <c:v>-7.1887784921098777E-2</c:v>
                </c:pt>
                <c:pt idx="465">
                  <c:v>-6.6432885252289103E-2</c:v>
                </c:pt>
                <c:pt idx="466">
                  <c:v>-6.0296123124878219E-2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76-4E32-9FD6-FA7553EDF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773344"/>
        <c:axId val="717463216"/>
      </c:scatterChart>
      <c:valAx>
        <c:axId val="72677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463216"/>
        <c:crosses val="autoZero"/>
        <c:crossBetween val="midCat"/>
      </c:valAx>
      <c:valAx>
        <c:axId val="71746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2677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Energia</a:t>
            </a:r>
            <a:r>
              <a:rPr lang="pt-PT" baseline="0"/>
              <a:t> em função do tempo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2'!$I$67:$I$82</c:f>
              <c:numCache>
                <c:formatCode>General</c:formatCode>
                <c:ptCount val="16"/>
                <c:pt idx="0">
                  <c:v>0.98</c:v>
                </c:pt>
                <c:pt idx="1">
                  <c:v>1.56</c:v>
                </c:pt>
                <c:pt idx="2">
                  <c:v>2.1800000000000002</c:v>
                </c:pt>
                <c:pt idx="3">
                  <c:v>2.74</c:v>
                </c:pt>
                <c:pt idx="4">
                  <c:v>3.34</c:v>
                </c:pt>
                <c:pt idx="5">
                  <c:v>3.9</c:v>
                </c:pt>
                <c:pt idx="6">
                  <c:v>4.54</c:v>
                </c:pt>
                <c:pt idx="7">
                  <c:v>5.12</c:v>
                </c:pt>
                <c:pt idx="8">
                  <c:v>5.72</c:v>
                </c:pt>
                <c:pt idx="9">
                  <c:v>6.28</c:v>
                </c:pt>
                <c:pt idx="10">
                  <c:v>6.9</c:v>
                </c:pt>
                <c:pt idx="11">
                  <c:v>7.46</c:v>
                </c:pt>
                <c:pt idx="12" formatCode="0.000">
                  <c:v>8.0399999999999991</c:v>
                </c:pt>
                <c:pt idx="13" formatCode="0.000">
                  <c:v>8.66</c:v>
                </c:pt>
                <c:pt idx="14" formatCode="0.000">
                  <c:v>9.25</c:v>
                </c:pt>
                <c:pt idx="15" formatCode="0.000">
                  <c:v>9.84</c:v>
                </c:pt>
              </c:numCache>
            </c:numRef>
          </c:xVal>
          <c:yVal>
            <c:numRef>
              <c:f>'Madeira 2'!$J$67:$J$82</c:f>
              <c:numCache>
                <c:formatCode>0.0000</c:formatCode>
                <c:ptCount val="16"/>
                <c:pt idx="0">
                  <c:v>9.3548925000000019E-2</c:v>
                </c:pt>
                <c:pt idx="1">
                  <c:v>9.9174693000000022E-2</c:v>
                </c:pt>
                <c:pt idx="2">
                  <c:v>8.1491508000000004E-2</c:v>
                </c:pt>
                <c:pt idx="3">
                  <c:v>8.9437392000000004E-2</c:v>
                </c:pt>
                <c:pt idx="4">
                  <c:v>7.3915199999999986E-2</c:v>
                </c:pt>
                <c:pt idx="5">
                  <c:v>8.0203125E-2</c:v>
                </c:pt>
                <c:pt idx="6">
                  <c:v>6.6708468000000007E-2</c:v>
                </c:pt>
                <c:pt idx="7">
                  <c:v>7.1471891999999995E-2</c:v>
                </c:pt>
                <c:pt idx="8">
                  <c:v>5.7674387999999993E-2</c:v>
                </c:pt>
                <c:pt idx="9">
                  <c:v>6.3243693000000004E-2</c:v>
                </c:pt>
                <c:pt idx="10">
                  <c:v>4.9297331999999999E-2</c:v>
                </c:pt>
                <c:pt idx="11">
                  <c:v>5.5518527999999998E-2</c:v>
                </c:pt>
                <c:pt idx="12">
                  <c:v>4.3494301578024537E-2</c:v>
                </c:pt>
                <c:pt idx="13">
                  <c:v>4.8997126436781578E-2</c:v>
                </c:pt>
                <c:pt idx="14">
                  <c:v>3.686440677966106E-2</c:v>
                </c:pt>
                <c:pt idx="15">
                  <c:v>4.1313120981881918E-2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49-48EB-8791-6C6823B9C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24000"/>
        <c:axId val="262140320"/>
      </c:scatterChart>
      <c:valAx>
        <c:axId val="6238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2140320"/>
        <c:crosses val="autoZero"/>
        <c:crossBetween val="midCat"/>
      </c:valAx>
      <c:valAx>
        <c:axId val="26214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38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Amplitude</a:t>
            </a:r>
            <a:r>
              <a:rPr lang="pt-PT" baseline="0"/>
              <a:t> em função do tempo</a:t>
            </a:r>
            <a:endParaRPr lang="pt-PT"/>
          </a:p>
        </c:rich>
      </c:tx>
      <c:layout>
        <c:manualLayout>
          <c:xMode val="edge"/>
          <c:yMode val="edge"/>
          <c:x val="0.357673447069116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2'!$I$67:$I$78</c:f>
              <c:numCache>
                <c:formatCode>General</c:formatCode>
                <c:ptCount val="12"/>
                <c:pt idx="0">
                  <c:v>0.98</c:v>
                </c:pt>
                <c:pt idx="1">
                  <c:v>1.56</c:v>
                </c:pt>
                <c:pt idx="2">
                  <c:v>2.1800000000000002</c:v>
                </c:pt>
                <c:pt idx="3">
                  <c:v>2.74</c:v>
                </c:pt>
                <c:pt idx="4">
                  <c:v>3.34</c:v>
                </c:pt>
                <c:pt idx="5">
                  <c:v>3.9</c:v>
                </c:pt>
                <c:pt idx="6">
                  <c:v>4.54</c:v>
                </c:pt>
                <c:pt idx="7">
                  <c:v>5.12</c:v>
                </c:pt>
                <c:pt idx="8">
                  <c:v>5.72</c:v>
                </c:pt>
                <c:pt idx="9">
                  <c:v>6.28</c:v>
                </c:pt>
                <c:pt idx="10">
                  <c:v>6.9</c:v>
                </c:pt>
                <c:pt idx="11">
                  <c:v>7.46</c:v>
                </c:pt>
              </c:numCache>
            </c:numRef>
          </c:xVal>
          <c:yVal>
            <c:numRef>
              <c:f>'Madeira 2'!$H$67:$H$78</c:f>
              <c:numCache>
                <c:formatCode>General</c:formatCode>
                <c:ptCount val="12"/>
                <c:pt idx="0">
                  <c:v>0.13500000000000001</c:v>
                </c:pt>
                <c:pt idx="1">
                  <c:v>-0.13900000000000001</c:v>
                </c:pt>
                <c:pt idx="2">
                  <c:v>0.126</c:v>
                </c:pt>
                <c:pt idx="3">
                  <c:v>-0.13200000000000001</c:v>
                </c:pt>
                <c:pt idx="4">
                  <c:v>0.12</c:v>
                </c:pt>
                <c:pt idx="5">
                  <c:v>-0.125</c:v>
                </c:pt>
                <c:pt idx="6">
                  <c:v>0.114</c:v>
                </c:pt>
                <c:pt idx="7">
                  <c:v>-0.11799999999999999</c:v>
                </c:pt>
                <c:pt idx="8">
                  <c:v>0.106</c:v>
                </c:pt>
                <c:pt idx="9">
                  <c:v>-0.111</c:v>
                </c:pt>
                <c:pt idx="10">
                  <c:v>9.8000000000000004E-2</c:v>
                </c:pt>
                <c:pt idx="11">
                  <c:v>-0.104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8-4DB7-A135-63051ED63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981504"/>
        <c:axId val="537499072"/>
      </c:scatterChart>
      <c:valAx>
        <c:axId val="72298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7499072"/>
        <c:crosses val="autoZero"/>
        <c:crossBetween val="midCat"/>
      </c:valAx>
      <c:valAx>
        <c:axId val="53749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2298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Amplitude</a:t>
            </a:r>
            <a:r>
              <a:rPr lang="pt-PT" baseline="0"/>
              <a:t> positiva em função do tempo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2'!$I$84:$I$91</c:f>
              <c:numCache>
                <c:formatCode>General</c:formatCode>
                <c:ptCount val="8"/>
                <c:pt idx="0">
                  <c:v>0.98</c:v>
                </c:pt>
                <c:pt idx="1">
                  <c:v>2.1800000000000002</c:v>
                </c:pt>
                <c:pt idx="2">
                  <c:v>3.34</c:v>
                </c:pt>
                <c:pt idx="3">
                  <c:v>4.54</c:v>
                </c:pt>
                <c:pt idx="4">
                  <c:v>5.72</c:v>
                </c:pt>
                <c:pt idx="5">
                  <c:v>6.9</c:v>
                </c:pt>
                <c:pt idx="6" formatCode="0.000">
                  <c:v>8.0399999999999991</c:v>
                </c:pt>
                <c:pt idx="7" formatCode="0.000">
                  <c:v>9.25</c:v>
                </c:pt>
              </c:numCache>
            </c:numRef>
          </c:xVal>
          <c:yVal>
            <c:numRef>
              <c:f>'Madeira 2'!$H$84:$H$91</c:f>
              <c:numCache>
                <c:formatCode>General</c:formatCode>
                <c:ptCount val="8"/>
                <c:pt idx="0">
                  <c:v>0.13500000000000001</c:v>
                </c:pt>
                <c:pt idx="1">
                  <c:v>0.126</c:v>
                </c:pt>
                <c:pt idx="2">
                  <c:v>0.12</c:v>
                </c:pt>
                <c:pt idx="3">
                  <c:v>0.114</c:v>
                </c:pt>
                <c:pt idx="4">
                  <c:v>0.106</c:v>
                </c:pt>
                <c:pt idx="5">
                  <c:v>9.8000000000000004E-2</c:v>
                </c:pt>
                <c:pt idx="6" formatCode="0.000">
                  <c:v>9.2051431911163051E-2</c:v>
                </c:pt>
                <c:pt idx="7" formatCode="0.000">
                  <c:v>8.4745762711864459E-2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3E-447E-9E71-2D25EC103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78112"/>
        <c:axId val="537495744"/>
      </c:scatterChart>
      <c:valAx>
        <c:axId val="62077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7495744"/>
        <c:crosses val="autoZero"/>
        <c:crossBetween val="midCat"/>
      </c:valAx>
      <c:valAx>
        <c:axId val="53749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077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3'!$A$3:$A$503</c:f>
              <c:numCache>
                <c:formatCode>0.00</c:formatCode>
                <c:ptCount val="501"/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'Madeira 3'!$B$3:$B$503</c:f>
              <c:numCache>
                <c:formatCode>0.000</c:formatCode>
                <c:ptCount val="501"/>
                <c:pt idx="31">
                  <c:v>3.871</c:v>
                </c:pt>
                <c:pt idx="32">
                  <c:v>3.7320000000000002</c:v>
                </c:pt>
                <c:pt idx="33">
                  <c:v>3.6059999999999999</c:v>
                </c:pt>
                <c:pt idx="34">
                  <c:v>3.4729999999999999</c:v>
                </c:pt>
                <c:pt idx="35">
                  <c:v>3.3340000000000001</c:v>
                </c:pt>
                <c:pt idx="36">
                  <c:v>3.2280000000000002</c:v>
                </c:pt>
                <c:pt idx="37">
                  <c:v>3.12</c:v>
                </c:pt>
                <c:pt idx="38">
                  <c:v>3.0129999999999999</c:v>
                </c:pt>
                <c:pt idx="39">
                  <c:v>2.9119999999999999</c:v>
                </c:pt>
                <c:pt idx="40">
                  <c:v>2.8370000000000002</c:v>
                </c:pt>
                <c:pt idx="41">
                  <c:v>2.7730000000000001</c:v>
                </c:pt>
                <c:pt idx="42">
                  <c:v>2.71</c:v>
                </c:pt>
                <c:pt idx="43">
                  <c:v>2.673</c:v>
                </c:pt>
                <c:pt idx="44">
                  <c:v>2.641</c:v>
                </c:pt>
                <c:pt idx="45">
                  <c:v>2.6280000000000001</c:v>
                </c:pt>
                <c:pt idx="46">
                  <c:v>2.6160000000000001</c:v>
                </c:pt>
                <c:pt idx="47">
                  <c:v>2.641</c:v>
                </c:pt>
                <c:pt idx="48">
                  <c:v>2.6659999999999999</c:v>
                </c:pt>
                <c:pt idx="49">
                  <c:v>2.71</c:v>
                </c:pt>
                <c:pt idx="50">
                  <c:v>2.742</c:v>
                </c:pt>
                <c:pt idx="51">
                  <c:v>2.8180000000000001</c:v>
                </c:pt>
                <c:pt idx="52">
                  <c:v>2.887</c:v>
                </c:pt>
                <c:pt idx="53">
                  <c:v>2.9689999999999999</c:v>
                </c:pt>
                <c:pt idx="54">
                  <c:v>3.07</c:v>
                </c:pt>
                <c:pt idx="55">
                  <c:v>3.177</c:v>
                </c:pt>
                <c:pt idx="56">
                  <c:v>3.2970000000000002</c:v>
                </c:pt>
                <c:pt idx="57">
                  <c:v>3.4159999999999999</c:v>
                </c:pt>
                <c:pt idx="58">
                  <c:v>3.53</c:v>
                </c:pt>
                <c:pt idx="59">
                  <c:v>3.65</c:v>
                </c:pt>
                <c:pt idx="60">
                  <c:v>3.7890000000000001</c:v>
                </c:pt>
                <c:pt idx="61">
                  <c:v>3.927</c:v>
                </c:pt>
                <c:pt idx="62">
                  <c:v>4.0540000000000003</c:v>
                </c:pt>
                <c:pt idx="63">
                  <c:v>4.18</c:v>
                </c:pt>
                <c:pt idx="64">
                  <c:v>4.3179999999999996</c:v>
                </c:pt>
                <c:pt idx="65">
                  <c:v>4.4249999999999998</c:v>
                </c:pt>
                <c:pt idx="66">
                  <c:v>4.5449999999999999</c:v>
                </c:pt>
                <c:pt idx="67">
                  <c:v>4.633</c:v>
                </c:pt>
                <c:pt idx="68">
                  <c:v>4.7720000000000002</c:v>
                </c:pt>
                <c:pt idx="69">
                  <c:v>4.8540000000000001</c:v>
                </c:pt>
                <c:pt idx="70">
                  <c:v>4.9359999999999999</c:v>
                </c:pt>
                <c:pt idx="71">
                  <c:v>4.9870000000000001</c:v>
                </c:pt>
                <c:pt idx="72">
                  <c:v>5.0369999999999999</c:v>
                </c:pt>
                <c:pt idx="73">
                  <c:v>5.0810000000000004</c:v>
                </c:pt>
                <c:pt idx="74">
                  <c:v>5.0999999999999996</c:v>
                </c:pt>
                <c:pt idx="75">
                  <c:v>5.1059999999999999</c:v>
                </c:pt>
                <c:pt idx="76">
                  <c:v>5.1189999999999998</c:v>
                </c:pt>
                <c:pt idx="77">
                  <c:v>5.0880000000000001</c:v>
                </c:pt>
                <c:pt idx="78">
                  <c:v>5.056</c:v>
                </c:pt>
                <c:pt idx="79">
                  <c:v>5.0119999999999996</c:v>
                </c:pt>
                <c:pt idx="80">
                  <c:v>4.9550000000000001</c:v>
                </c:pt>
                <c:pt idx="81">
                  <c:v>4.8789999999999996</c:v>
                </c:pt>
                <c:pt idx="82">
                  <c:v>4.8040000000000003</c:v>
                </c:pt>
                <c:pt idx="83">
                  <c:v>4.7030000000000003</c:v>
                </c:pt>
                <c:pt idx="84">
                  <c:v>4.6079999999999997</c:v>
                </c:pt>
                <c:pt idx="85">
                  <c:v>4.4820000000000002</c:v>
                </c:pt>
                <c:pt idx="86">
                  <c:v>4.3810000000000002</c:v>
                </c:pt>
                <c:pt idx="87">
                  <c:v>4.2809999999999997</c:v>
                </c:pt>
                <c:pt idx="88">
                  <c:v>4.1479999999999997</c:v>
                </c:pt>
                <c:pt idx="89">
                  <c:v>4.0350000000000001</c:v>
                </c:pt>
                <c:pt idx="90">
                  <c:v>3.915</c:v>
                </c:pt>
                <c:pt idx="91">
                  <c:v>3.7759999999999998</c:v>
                </c:pt>
                <c:pt idx="92">
                  <c:v>3.65</c:v>
                </c:pt>
                <c:pt idx="93">
                  <c:v>3.524</c:v>
                </c:pt>
                <c:pt idx="94">
                  <c:v>3.423</c:v>
                </c:pt>
                <c:pt idx="95">
                  <c:v>3.3220000000000001</c:v>
                </c:pt>
                <c:pt idx="96">
                  <c:v>3.2210000000000001</c:v>
                </c:pt>
                <c:pt idx="97">
                  <c:v>3.133</c:v>
                </c:pt>
                <c:pt idx="98">
                  <c:v>3.0379999999999998</c:v>
                </c:pt>
                <c:pt idx="99">
                  <c:v>2.95</c:v>
                </c:pt>
                <c:pt idx="100">
                  <c:v>2.887</c:v>
                </c:pt>
                <c:pt idx="101">
                  <c:v>2.843</c:v>
                </c:pt>
                <c:pt idx="102">
                  <c:v>2.8180000000000001</c:v>
                </c:pt>
                <c:pt idx="103">
                  <c:v>2.7730000000000001</c:v>
                </c:pt>
                <c:pt idx="104">
                  <c:v>2.7610000000000001</c:v>
                </c:pt>
                <c:pt idx="105">
                  <c:v>2.7480000000000002</c:v>
                </c:pt>
                <c:pt idx="106">
                  <c:v>2.7730000000000001</c:v>
                </c:pt>
                <c:pt idx="107">
                  <c:v>2.786</c:v>
                </c:pt>
                <c:pt idx="108">
                  <c:v>2.8109999999999999</c:v>
                </c:pt>
                <c:pt idx="109">
                  <c:v>2.8620000000000001</c:v>
                </c:pt>
                <c:pt idx="110">
                  <c:v>2.919</c:v>
                </c:pt>
                <c:pt idx="111">
                  <c:v>2.9940000000000002</c:v>
                </c:pt>
                <c:pt idx="112">
                  <c:v>3.0510000000000002</c:v>
                </c:pt>
                <c:pt idx="113">
                  <c:v>3.1459999999999999</c:v>
                </c:pt>
                <c:pt idx="114">
                  <c:v>3.2469999999999999</c:v>
                </c:pt>
                <c:pt idx="115">
                  <c:v>3.3410000000000002</c:v>
                </c:pt>
                <c:pt idx="116">
                  <c:v>3.4420000000000002</c:v>
                </c:pt>
                <c:pt idx="117">
                  <c:v>3.5489999999999999</c:v>
                </c:pt>
                <c:pt idx="118">
                  <c:v>3.669</c:v>
                </c:pt>
                <c:pt idx="119">
                  <c:v>3.7890000000000001</c:v>
                </c:pt>
                <c:pt idx="120">
                  <c:v>3.89</c:v>
                </c:pt>
                <c:pt idx="121">
                  <c:v>4.0220000000000002</c:v>
                </c:pt>
                <c:pt idx="122">
                  <c:v>4.1360000000000001</c:v>
                </c:pt>
                <c:pt idx="123">
                  <c:v>4.242</c:v>
                </c:pt>
                <c:pt idx="124">
                  <c:v>4.3499999999999996</c:v>
                </c:pt>
                <c:pt idx="125">
                  <c:v>4.4509999999999996</c:v>
                </c:pt>
                <c:pt idx="126">
                  <c:v>4.5510000000000002</c:v>
                </c:pt>
                <c:pt idx="127">
                  <c:v>4.633</c:v>
                </c:pt>
                <c:pt idx="128">
                  <c:v>4.6970000000000001</c:v>
                </c:pt>
                <c:pt idx="129">
                  <c:v>4.8099999999999996</c:v>
                </c:pt>
                <c:pt idx="130">
                  <c:v>4.8609999999999998</c:v>
                </c:pt>
                <c:pt idx="131">
                  <c:v>4.8979999999999997</c:v>
                </c:pt>
                <c:pt idx="132">
                  <c:v>4.9429999999999996</c:v>
                </c:pt>
                <c:pt idx="133">
                  <c:v>4.968</c:v>
                </c:pt>
                <c:pt idx="134">
                  <c:v>4.968</c:v>
                </c:pt>
                <c:pt idx="135">
                  <c:v>4.9740000000000002</c:v>
                </c:pt>
                <c:pt idx="136">
                  <c:v>4.9550000000000001</c:v>
                </c:pt>
                <c:pt idx="137">
                  <c:v>4.9359999999999999</c:v>
                </c:pt>
                <c:pt idx="138">
                  <c:v>4.9050000000000002</c:v>
                </c:pt>
                <c:pt idx="139">
                  <c:v>4.8479999999999999</c:v>
                </c:pt>
                <c:pt idx="140">
                  <c:v>4.7850000000000001</c:v>
                </c:pt>
                <c:pt idx="141">
                  <c:v>4.7030000000000003</c:v>
                </c:pt>
                <c:pt idx="142">
                  <c:v>4.6150000000000002</c:v>
                </c:pt>
                <c:pt idx="143">
                  <c:v>4.5389999999999997</c:v>
                </c:pt>
                <c:pt idx="144">
                  <c:v>4.4569999999999999</c:v>
                </c:pt>
                <c:pt idx="145">
                  <c:v>4.3559999999999999</c:v>
                </c:pt>
                <c:pt idx="146">
                  <c:v>4.2549999999999999</c:v>
                </c:pt>
                <c:pt idx="147">
                  <c:v>4.1420000000000003</c:v>
                </c:pt>
                <c:pt idx="148">
                  <c:v>4.0220000000000002</c:v>
                </c:pt>
                <c:pt idx="149">
                  <c:v>3.927</c:v>
                </c:pt>
                <c:pt idx="150">
                  <c:v>3.8140000000000001</c:v>
                </c:pt>
                <c:pt idx="151">
                  <c:v>3.694</c:v>
                </c:pt>
                <c:pt idx="152">
                  <c:v>3.5870000000000002</c:v>
                </c:pt>
                <c:pt idx="153">
                  <c:v>3.492</c:v>
                </c:pt>
                <c:pt idx="154">
                  <c:v>3.3980000000000001</c:v>
                </c:pt>
                <c:pt idx="155">
                  <c:v>3.3029999999999999</c:v>
                </c:pt>
                <c:pt idx="156">
                  <c:v>3.234</c:v>
                </c:pt>
                <c:pt idx="157">
                  <c:v>3.165</c:v>
                </c:pt>
                <c:pt idx="158">
                  <c:v>3.0830000000000002</c:v>
                </c:pt>
                <c:pt idx="159">
                  <c:v>3.0190000000000001</c:v>
                </c:pt>
                <c:pt idx="160">
                  <c:v>2.9750000000000001</c:v>
                </c:pt>
                <c:pt idx="161">
                  <c:v>2.9369999999999998</c:v>
                </c:pt>
                <c:pt idx="162">
                  <c:v>2.9060000000000001</c:v>
                </c:pt>
                <c:pt idx="163">
                  <c:v>2.8929999999999998</c:v>
                </c:pt>
                <c:pt idx="164">
                  <c:v>2.8929999999999998</c:v>
                </c:pt>
                <c:pt idx="165">
                  <c:v>2.9060000000000001</c:v>
                </c:pt>
                <c:pt idx="166">
                  <c:v>2.919</c:v>
                </c:pt>
                <c:pt idx="167">
                  <c:v>2.9369999999999998</c:v>
                </c:pt>
                <c:pt idx="168">
                  <c:v>2.9820000000000002</c:v>
                </c:pt>
                <c:pt idx="169">
                  <c:v>3.0259999999999998</c:v>
                </c:pt>
                <c:pt idx="170">
                  <c:v>3.0760000000000001</c:v>
                </c:pt>
                <c:pt idx="171">
                  <c:v>3.1389999999999998</c:v>
                </c:pt>
                <c:pt idx="172">
                  <c:v>3.2280000000000002</c:v>
                </c:pt>
                <c:pt idx="173">
                  <c:v>3.3090000000000002</c:v>
                </c:pt>
                <c:pt idx="174">
                  <c:v>3.391</c:v>
                </c:pt>
                <c:pt idx="175">
                  <c:v>3.4860000000000002</c:v>
                </c:pt>
                <c:pt idx="176">
                  <c:v>3.5870000000000002</c:v>
                </c:pt>
                <c:pt idx="177">
                  <c:v>3.669</c:v>
                </c:pt>
                <c:pt idx="178">
                  <c:v>3.77</c:v>
                </c:pt>
                <c:pt idx="179">
                  <c:v>3.8639999999999999</c:v>
                </c:pt>
                <c:pt idx="180">
                  <c:v>3.984</c:v>
                </c:pt>
                <c:pt idx="181">
                  <c:v>4.0979999999999999</c:v>
                </c:pt>
                <c:pt idx="182">
                  <c:v>4.18</c:v>
                </c:pt>
                <c:pt idx="183">
                  <c:v>4.2930000000000001</c:v>
                </c:pt>
                <c:pt idx="184">
                  <c:v>4.375</c:v>
                </c:pt>
                <c:pt idx="185">
                  <c:v>4.4509999999999996</c:v>
                </c:pt>
                <c:pt idx="186">
                  <c:v>4.5259999999999998</c:v>
                </c:pt>
                <c:pt idx="187">
                  <c:v>4.5960000000000001</c:v>
                </c:pt>
                <c:pt idx="188">
                  <c:v>4.665</c:v>
                </c:pt>
                <c:pt idx="189">
                  <c:v>4.7279999999999998</c:v>
                </c:pt>
                <c:pt idx="190">
                  <c:v>4.766</c:v>
                </c:pt>
                <c:pt idx="191">
                  <c:v>4.8159999999999998</c:v>
                </c:pt>
                <c:pt idx="192">
                  <c:v>4.8289999999999997</c:v>
                </c:pt>
                <c:pt idx="193">
                  <c:v>4.8419999999999996</c:v>
                </c:pt>
                <c:pt idx="194">
                  <c:v>4.835</c:v>
                </c:pt>
                <c:pt idx="195">
                  <c:v>4.835</c:v>
                </c:pt>
                <c:pt idx="196">
                  <c:v>4.8159999999999998</c:v>
                </c:pt>
                <c:pt idx="197">
                  <c:v>4.7850000000000001</c:v>
                </c:pt>
                <c:pt idx="198">
                  <c:v>4.7409999999999997</c:v>
                </c:pt>
                <c:pt idx="199">
                  <c:v>4.6710000000000003</c:v>
                </c:pt>
                <c:pt idx="200">
                  <c:v>4.6079999999999997</c:v>
                </c:pt>
                <c:pt idx="201">
                  <c:v>4.5330000000000004</c:v>
                </c:pt>
                <c:pt idx="202">
                  <c:v>4.4690000000000003</c:v>
                </c:pt>
                <c:pt idx="203">
                  <c:v>4.4059999999999997</c:v>
                </c:pt>
                <c:pt idx="204">
                  <c:v>4.3120000000000003</c:v>
                </c:pt>
                <c:pt idx="205">
                  <c:v>4.2229999999999999</c:v>
                </c:pt>
                <c:pt idx="206">
                  <c:v>4.1479999999999997</c:v>
                </c:pt>
                <c:pt idx="207">
                  <c:v>4.0410000000000004</c:v>
                </c:pt>
                <c:pt idx="208">
                  <c:v>3.9460000000000002</c:v>
                </c:pt>
                <c:pt idx="209">
                  <c:v>3.839</c:v>
                </c:pt>
                <c:pt idx="210">
                  <c:v>3.7440000000000002</c:v>
                </c:pt>
                <c:pt idx="211">
                  <c:v>3.6560000000000001</c:v>
                </c:pt>
                <c:pt idx="212">
                  <c:v>3.5550000000000002</c:v>
                </c:pt>
                <c:pt idx="213">
                  <c:v>3.4860000000000002</c:v>
                </c:pt>
                <c:pt idx="214">
                  <c:v>3.4159999999999999</c:v>
                </c:pt>
                <c:pt idx="215">
                  <c:v>3.3279999999999998</c:v>
                </c:pt>
                <c:pt idx="216">
                  <c:v>3.2519999999999998</c:v>
                </c:pt>
                <c:pt idx="217">
                  <c:v>3.202</c:v>
                </c:pt>
                <c:pt idx="218">
                  <c:v>3.1520000000000001</c:v>
                </c:pt>
                <c:pt idx="219">
                  <c:v>3.089</c:v>
                </c:pt>
                <c:pt idx="220">
                  <c:v>3.0640000000000001</c:v>
                </c:pt>
                <c:pt idx="221">
                  <c:v>3.0379999999999998</c:v>
                </c:pt>
                <c:pt idx="222">
                  <c:v>3.032</c:v>
                </c:pt>
                <c:pt idx="223">
                  <c:v>3.0259999999999998</c:v>
                </c:pt>
                <c:pt idx="224">
                  <c:v>3.0190000000000001</c:v>
                </c:pt>
                <c:pt idx="225">
                  <c:v>3.032</c:v>
                </c:pt>
                <c:pt idx="226">
                  <c:v>3.0640000000000001</c:v>
                </c:pt>
                <c:pt idx="227">
                  <c:v>3.0830000000000002</c:v>
                </c:pt>
                <c:pt idx="228">
                  <c:v>3.133</c:v>
                </c:pt>
                <c:pt idx="229">
                  <c:v>3.177</c:v>
                </c:pt>
                <c:pt idx="230">
                  <c:v>3.24</c:v>
                </c:pt>
                <c:pt idx="231">
                  <c:v>3.2970000000000002</c:v>
                </c:pt>
                <c:pt idx="232">
                  <c:v>3.3719999999999999</c:v>
                </c:pt>
                <c:pt idx="233">
                  <c:v>3.4350000000000001</c:v>
                </c:pt>
                <c:pt idx="234">
                  <c:v>3.524</c:v>
                </c:pt>
                <c:pt idx="235">
                  <c:v>3.5990000000000002</c:v>
                </c:pt>
                <c:pt idx="236">
                  <c:v>3.6880000000000002</c:v>
                </c:pt>
                <c:pt idx="237">
                  <c:v>3.7759999999999998</c:v>
                </c:pt>
                <c:pt idx="238">
                  <c:v>3.8580000000000001</c:v>
                </c:pt>
                <c:pt idx="239">
                  <c:v>3.9529999999999998</c:v>
                </c:pt>
                <c:pt idx="240">
                  <c:v>4.0469999999999997</c:v>
                </c:pt>
                <c:pt idx="241">
                  <c:v>4.1360000000000001</c:v>
                </c:pt>
                <c:pt idx="242">
                  <c:v>4.218</c:v>
                </c:pt>
                <c:pt idx="243">
                  <c:v>4.2809999999999997</c:v>
                </c:pt>
                <c:pt idx="244">
                  <c:v>4.3620000000000001</c:v>
                </c:pt>
                <c:pt idx="245">
                  <c:v>4.4320000000000004</c:v>
                </c:pt>
                <c:pt idx="246">
                  <c:v>4.5010000000000003</c:v>
                </c:pt>
                <c:pt idx="247">
                  <c:v>4.5449999999999999</c:v>
                </c:pt>
                <c:pt idx="248">
                  <c:v>4.5960000000000001</c:v>
                </c:pt>
                <c:pt idx="249">
                  <c:v>4.6459999999999999</c:v>
                </c:pt>
                <c:pt idx="250">
                  <c:v>4.6589999999999998</c:v>
                </c:pt>
                <c:pt idx="251">
                  <c:v>4.6840000000000002</c:v>
                </c:pt>
                <c:pt idx="252">
                  <c:v>4.6900000000000004</c:v>
                </c:pt>
                <c:pt idx="253">
                  <c:v>4.7030000000000003</c:v>
                </c:pt>
                <c:pt idx="254">
                  <c:v>4.6900000000000004</c:v>
                </c:pt>
                <c:pt idx="255">
                  <c:v>4.6710000000000003</c:v>
                </c:pt>
                <c:pt idx="256">
                  <c:v>4.6459999999999999</c:v>
                </c:pt>
                <c:pt idx="257">
                  <c:v>4.6210000000000004</c:v>
                </c:pt>
                <c:pt idx="258">
                  <c:v>4.577</c:v>
                </c:pt>
                <c:pt idx="259">
                  <c:v>4.5199999999999996</c:v>
                </c:pt>
                <c:pt idx="260">
                  <c:v>4.4569999999999999</c:v>
                </c:pt>
                <c:pt idx="261">
                  <c:v>4.4059999999999997</c:v>
                </c:pt>
                <c:pt idx="262">
                  <c:v>4.3310000000000004</c:v>
                </c:pt>
                <c:pt idx="263">
                  <c:v>4.2610000000000001</c:v>
                </c:pt>
                <c:pt idx="264">
                  <c:v>4.1989999999999998</c:v>
                </c:pt>
                <c:pt idx="265">
                  <c:v>4.1289999999999996</c:v>
                </c:pt>
                <c:pt idx="266">
                  <c:v>4.0410000000000004</c:v>
                </c:pt>
                <c:pt idx="267">
                  <c:v>3.9529999999999998</c:v>
                </c:pt>
                <c:pt idx="268">
                  <c:v>3.8580000000000001</c:v>
                </c:pt>
                <c:pt idx="269">
                  <c:v>3.782</c:v>
                </c:pt>
                <c:pt idx="270">
                  <c:v>3.7</c:v>
                </c:pt>
                <c:pt idx="271">
                  <c:v>3.6120000000000001</c:v>
                </c:pt>
                <c:pt idx="272">
                  <c:v>3.5430000000000001</c:v>
                </c:pt>
                <c:pt idx="273">
                  <c:v>3.492</c:v>
                </c:pt>
                <c:pt idx="274">
                  <c:v>3.4159999999999999</c:v>
                </c:pt>
                <c:pt idx="275">
                  <c:v>3.347</c:v>
                </c:pt>
                <c:pt idx="276">
                  <c:v>3.3029999999999999</c:v>
                </c:pt>
                <c:pt idx="277">
                  <c:v>3.2709999999999999</c:v>
                </c:pt>
                <c:pt idx="278">
                  <c:v>3.2210000000000001</c:v>
                </c:pt>
                <c:pt idx="279">
                  <c:v>3.1890000000000001</c:v>
                </c:pt>
                <c:pt idx="280">
                  <c:v>3.17</c:v>
                </c:pt>
                <c:pt idx="281">
                  <c:v>3.165</c:v>
                </c:pt>
                <c:pt idx="282">
                  <c:v>3.1459999999999999</c:v>
                </c:pt>
                <c:pt idx="283">
                  <c:v>3.1389999999999998</c:v>
                </c:pt>
                <c:pt idx="284">
                  <c:v>3.17</c:v>
                </c:pt>
                <c:pt idx="285">
                  <c:v>3.1890000000000001</c:v>
                </c:pt>
                <c:pt idx="286">
                  <c:v>3.202</c:v>
                </c:pt>
                <c:pt idx="287">
                  <c:v>3.234</c:v>
                </c:pt>
                <c:pt idx="288">
                  <c:v>3.2839999999999998</c:v>
                </c:pt>
                <c:pt idx="289">
                  <c:v>3.3220000000000001</c:v>
                </c:pt>
                <c:pt idx="290">
                  <c:v>3.36</c:v>
                </c:pt>
                <c:pt idx="291">
                  <c:v>3.423</c:v>
                </c:pt>
                <c:pt idx="292">
                  <c:v>3.4980000000000002</c:v>
                </c:pt>
                <c:pt idx="293">
                  <c:v>3.5619999999999998</c:v>
                </c:pt>
                <c:pt idx="294">
                  <c:v>3.6179999999999999</c:v>
                </c:pt>
                <c:pt idx="295">
                  <c:v>3.694</c:v>
                </c:pt>
                <c:pt idx="296">
                  <c:v>3.782</c:v>
                </c:pt>
                <c:pt idx="297">
                  <c:v>3.8450000000000002</c:v>
                </c:pt>
                <c:pt idx="298">
                  <c:v>3.9209999999999998</c:v>
                </c:pt>
                <c:pt idx="299">
                  <c:v>4.0030000000000001</c:v>
                </c:pt>
                <c:pt idx="300">
                  <c:v>4.0979999999999999</c:v>
                </c:pt>
                <c:pt idx="301">
                  <c:v>4.1539999999999999</c:v>
                </c:pt>
                <c:pt idx="302">
                  <c:v>4.2110000000000003</c:v>
                </c:pt>
                <c:pt idx="303">
                  <c:v>4.274</c:v>
                </c:pt>
                <c:pt idx="304">
                  <c:v>4.343</c:v>
                </c:pt>
                <c:pt idx="305">
                  <c:v>4.3810000000000002</c:v>
                </c:pt>
                <c:pt idx="306">
                  <c:v>4.4249999999999998</c:v>
                </c:pt>
                <c:pt idx="307">
                  <c:v>4.476</c:v>
                </c:pt>
                <c:pt idx="308">
                  <c:v>4.5259999999999998</c:v>
                </c:pt>
                <c:pt idx="309">
                  <c:v>4.5389999999999997</c:v>
                </c:pt>
                <c:pt idx="310">
                  <c:v>4.5449999999999999</c:v>
                </c:pt>
                <c:pt idx="311">
                  <c:v>4.5510000000000002</c:v>
                </c:pt>
                <c:pt idx="312">
                  <c:v>4.5579999999999998</c:v>
                </c:pt>
                <c:pt idx="313">
                  <c:v>4.5579999999999998</c:v>
                </c:pt>
                <c:pt idx="314">
                  <c:v>4.5510000000000002</c:v>
                </c:pt>
                <c:pt idx="315">
                  <c:v>4.5330000000000004</c:v>
                </c:pt>
                <c:pt idx="316">
                  <c:v>4.5199999999999996</c:v>
                </c:pt>
                <c:pt idx="317">
                  <c:v>4.476</c:v>
                </c:pt>
                <c:pt idx="318">
                  <c:v>4.4189999999999996</c:v>
                </c:pt>
                <c:pt idx="319">
                  <c:v>4.3810000000000002</c:v>
                </c:pt>
                <c:pt idx="320">
                  <c:v>4.3369999999999997</c:v>
                </c:pt>
                <c:pt idx="321">
                  <c:v>4.274</c:v>
                </c:pt>
                <c:pt idx="322">
                  <c:v>4.2229999999999999</c:v>
                </c:pt>
                <c:pt idx="323">
                  <c:v>4.1609999999999996</c:v>
                </c:pt>
                <c:pt idx="324">
                  <c:v>4.1100000000000003</c:v>
                </c:pt>
                <c:pt idx="325">
                  <c:v>4.0279999999999996</c:v>
                </c:pt>
                <c:pt idx="326">
                  <c:v>3.9529999999999998</c:v>
                </c:pt>
                <c:pt idx="327">
                  <c:v>3.8769999999999998</c:v>
                </c:pt>
                <c:pt idx="328">
                  <c:v>3.82</c:v>
                </c:pt>
                <c:pt idx="329">
                  <c:v>3.7440000000000002</c:v>
                </c:pt>
                <c:pt idx="330">
                  <c:v>3.669</c:v>
                </c:pt>
                <c:pt idx="331">
                  <c:v>3.625</c:v>
                </c:pt>
                <c:pt idx="332">
                  <c:v>3.5680000000000001</c:v>
                </c:pt>
                <c:pt idx="333">
                  <c:v>3.5110000000000001</c:v>
                </c:pt>
                <c:pt idx="334">
                  <c:v>3.4540000000000002</c:v>
                </c:pt>
                <c:pt idx="335">
                  <c:v>3.423</c:v>
                </c:pt>
                <c:pt idx="336">
                  <c:v>3.3719999999999999</c:v>
                </c:pt>
                <c:pt idx="337">
                  <c:v>3.3410000000000002</c:v>
                </c:pt>
                <c:pt idx="338">
                  <c:v>3.3090000000000002</c:v>
                </c:pt>
                <c:pt idx="339">
                  <c:v>3.29</c:v>
                </c:pt>
                <c:pt idx="340">
                  <c:v>3.2839999999999998</c:v>
                </c:pt>
                <c:pt idx="341">
                  <c:v>3.2839999999999998</c:v>
                </c:pt>
                <c:pt idx="342">
                  <c:v>3.2839999999999998</c:v>
                </c:pt>
                <c:pt idx="343">
                  <c:v>3.29</c:v>
                </c:pt>
                <c:pt idx="344">
                  <c:v>3.29</c:v>
                </c:pt>
                <c:pt idx="345">
                  <c:v>3.3029999999999999</c:v>
                </c:pt>
                <c:pt idx="346">
                  <c:v>3.3410000000000002</c:v>
                </c:pt>
                <c:pt idx="347">
                  <c:v>3.3719999999999999</c:v>
                </c:pt>
                <c:pt idx="348">
                  <c:v>3.4159999999999999</c:v>
                </c:pt>
                <c:pt idx="349">
                  <c:v>3.448</c:v>
                </c:pt>
                <c:pt idx="350">
                  <c:v>3.5110000000000001</c:v>
                </c:pt>
                <c:pt idx="351">
                  <c:v>3.5550000000000002</c:v>
                </c:pt>
                <c:pt idx="352">
                  <c:v>3.5990000000000002</c:v>
                </c:pt>
                <c:pt idx="353">
                  <c:v>3.6619999999999999</c:v>
                </c:pt>
                <c:pt idx="354">
                  <c:v>3.7130000000000001</c:v>
                </c:pt>
                <c:pt idx="355">
                  <c:v>3.7759999999999998</c:v>
                </c:pt>
                <c:pt idx="356">
                  <c:v>3.8260000000000001</c:v>
                </c:pt>
                <c:pt idx="357">
                  <c:v>3.9079999999999999</c:v>
                </c:pt>
                <c:pt idx="358">
                  <c:v>3.9780000000000002</c:v>
                </c:pt>
                <c:pt idx="359">
                  <c:v>4.0410000000000004</c:v>
                </c:pt>
                <c:pt idx="360">
                  <c:v>4.0979999999999999</c:v>
                </c:pt>
                <c:pt idx="361">
                  <c:v>4.1479999999999997</c:v>
                </c:pt>
                <c:pt idx="362">
                  <c:v>4.2050000000000001</c:v>
                </c:pt>
                <c:pt idx="363">
                  <c:v>4.2549999999999999</c:v>
                </c:pt>
                <c:pt idx="364">
                  <c:v>4.2869999999999999</c:v>
                </c:pt>
                <c:pt idx="365">
                  <c:v>4.3239999999999998</c:v>
                </c:pt>
                <c:pt idx="366">
                  <c:v>4.3810000000000002</c:v>
                </c:pt>
                <c:pt idx="367">
                  <c:v>4.4000000000000004</c:v>
                </c:pt>
                <c:pt idx="368">
                  <c:v>4.4189999999999996</c:v>
                </c:pt>
                <c:pt idx="369">
                  <c:v>4.4320000000000004</c:v>
                </c:pt>
                <c:pt idx="370">
                  <c:v>4.4509999999999996</c:v>
                </c:pt>
                <c:pt idx="371">
                  <c:v>4.4509999999999996</c:v>
                </c:pt>
                <c:pt idx="372">
                  <c:v>4.444</c:v>
                </c:pt>
                <c:pt idx="373">
                  <c:v>4.4320000000000004</c:v>
                </c:pt>
                <c:pt idx="374">
                  <c:v>4.4130000000000003</c:v>
                </c:pt>
                <c:pt idx="375">
                  <c:v>4.4000000000000004</c:v>
                </c:pt>
                <c:pt idx="376">
                  <c:v>4.375</c:v>
                </c:pt>
                <c:pt idx="377">
                  <c:v>4.3499999999999996</c:v>
                </c:pt>
                <c:pt idx="378">
                  <c:v>4.2990000000000004</c:v>
                </c:pt>
                <c:pt idx="379">
                  <c:v>4.2549999999999999</c:v>
                </c:pt>
                <c:pt idx="380">
                  <c:v>4.2050000000000001</c:v>
                </c:pt>
                <c:pt idx="381">
                  <c:v>4.1669999999999998</c:v>
                </c:pt>
                <c:pt idx="382">
                  <c:v>4.1230000000000002</c:v>
                </c:pt>
                <c:pt idx="383">
                  <c:v>4.0720000000000001</c:v>
                </c:pt>
                <c:pt idx="384">
                  <c:v>4.016</c:v>
                </c:pt>
                <c:pt idx="385">
                  <c:v>3.9590000000000001</c:v>
                </c:pt>
                <c:pt idx="386">
                  <c:v>3.89</c:v>
                </c:pt>
                <c:pt idx="387">
                  <c:v>3.8330000000000002</c:v>
                </c:pt>
                <c:pt idx="388">
                  <c:v>3.7890000000000001</c:v>
                </c:pt>
                <c:pt idx="389">
                  <c:v>3.726</c:v>
                </c:pt>
                <c:pt idx="390">
                  <c:v>3.694</c:v>
                </c:pt>
                <c:pt idx="391">
                  <c:v>3.6440000000000001</c:v>
                </c:pt>
                <c:pt idx="392">
                  <c:v>3.6059999999999999</c:v>
                </c:pt>
                <c:pt idx="393">
                  <c:v>3.5550000000000002</c:v>
                </c:pt>
                <c:pt idx="394">
                  <c:v>3.5110000000000001</c:v>
                </c:pt>
                <c:pt idx="395">
                  <c:v>3.4729999999999999</c:v>
                </c:pt>
                <c:pt idx="396">
                  <c:v>3.4540000000000002</c:v>
                </c:pt>
                <c:pt idx="397">
                  <c:v>3.4289999999999998</c:v>
                </c:pt>
                <c:pt idx="398">
                  <c:v>3.41</c:v>
                </c:pt>
                <c:pt idx="399">
                  <c:v>3.391</c:v>
                </c:pt>
                <c:pt idx="400">
                  <c:v>3.3980000000000001</c:v>
                </c:pt>
                <c:pt idx="401">
                  <c:v>3.391</c:v>
                </c:pt>
                <c:pt idx="402">
                  <c:v>3.4039999999999999</c:v>
                </c:pt>
                <c:pt idx="403">
                  <c:v>3.4039999999999999</c:v>
                </c:pt>
                <c:pt idx="404">
                  <c:v>3.423</c:v>
                </c:pt>
                <c:pt idx="405">
                  <c:v>3.448</c:v>
                </c:pt>
                <c:pt idx="406">
                  <c:v>3.4670000000000001</c:v>
                </c:pt>
                <c:pt idx="407">
                  <c:v>3.5049999999999999</c:v>
                </c:pt>
                <c:pt idx="408">
                  <c:v>3.536</c:v>
                </c:pt>
                <c:pt idx="409">
                  <c:v>3.5739999999999998</c:v>
                </c:pt>
                <c:pt idx="410">
                  <c:v>3.6120000000000001</c:v>
                </c:pt>
                <c:pt idx="411">
                  <c:v>3.65</c:v>
                </c:pt>
                <c:pt idx="412">
                  <c:v>3.7</c:v>
                </c:pt>
                <c:pt idx="413">
                  <c:v>3.7440000000000002</c:v>
                </c:pt>
                <c:pt idx="414">
                  <c:v>3.8010000000000002</c:v>
                </c:pt>
                <c:pt idx="415">
                  <c:v>3.839</c:v>
                </c:pt>
                <c:pt idx="416">
                  <c:v>3.883</c:v>
                </c:pt>
                <c:pt idx="417">
                  <c:v>3.9529999999999998</c:v>
                </c:pt>
                <c:pt idx="418">
                  <c:v>4.0030000000000001</c:v>
                </c:pt>
                <c:pt idx="419">
                  <c:v>4.0599999999999996</c:v>
                </c:pt>
                <c:pt idx="420">
                  <c:v>4.085</c:v>
                </c:pt>
                <c:pt idx="421">
                  <c:v>4.1230000000000002</c:v>
                </c:pt>
                <c:pt idx="422">
                  <c:v>4.173</c:v>
                </c:pt>
                <c:pt idx="423">
                  <c:v>4.1989999999999998</c:v>
                </c:pt>
                <c:pt idx="424">
                  <c:v>4.2300000000000004</c:v>
                </c:pt>
                <c:pt idx="425">
                  <c:v>4.274</c:v>
                </c:pt>
                <c:pt idx="426">
                  <c:v>4.3049999999999997</c:v>
                </c:pt>
                <c:pt idx="427">
                  <c:v>4.3120000000000003</c:v>
                </c:pt>
                <c:pt idx="428">
                  <c:v>4.3239999999999998</c:v>
                </c:pt>
                <c:pt idx="429">
                  <c:v>4.3310000000000004</c:v>
                </c:pt>
                <c:pt idx="430">
                  <c:v>4.3239999999999998</c:v>
                </c:pt>
                <c:pt idx="431">
                  <c:v>4.3239999999999998</c:v>
                </c:pt>
                <c:pt idx="432">
                  <c:v>4.3120000000000003</c:v>
                </c:pt>
                <c:pt idx="433">
                  <c:v>4.3120000000000003</c:v>
                </c:pt>
                <c:pt idx="434">
                  <c:v>4.3049999999999997</c:v>
                </c:pt>
                <c:pt idx="435">
                  <c:v>4.2809999999999997</c:v>
                </c:pt>
                <c:pt idx="436">
                  <c:v>4.2489999999999997</c:v>
                </c:pt>
                <c:pt idx="437">
                  <c:v>4.2229999999999999</c:v>
                </c:pt>
                <c:pt idx="438">
                  <c:v>4.1920000000000002</c:v>
                </c:pt>
                <c:pt idx="439">
                  <c:v>4.1479999999999997</c:v>
                </c:pt>
                <c:pt idx="440">
                  <c:v>4.117</c:v>
                </c:pt>
                <c:pt idx="441">
                  <c:v>4.085</c:v>
                </c:pt>
                <c:pt idx="442">
                  <c:v>4.0469999999999997</c:v>
                </c:pt>
                <c:pt idx="443">
                  <c:v>4.0030000000000001</c:v>
                </c:pt>
                <c:pt idx="444">
                  <c:v>3.9460000000000002</c:v>
                </c:pt>
                <c:pt idx="445">
                  <c:v>3.9079999999999999</c:v>
                </c:pt>
                <c:pt idx="446">
                  <c:v>3.8519999999999999</c:v>
                </c:pt>
                <c:pt idx="447">
                  <c:v>3.8079999999999998</c:v>
                </c:pt>
                <c:pt idx="448">
                  <c:v>3.77</c:v>
                </c:pt>
                <c:pt idx="449">
                  <c:v>3.7320000000000002</c:v>
                </c:pt>
                <c:pt idx="450">
                  <c:v>3.7</c:v>
                </c:pt>
                <c:pt idx="451">
                  <c:v>3.6619999999999999</c:v>
                </c:pt>
                <c:pt idx="452">
                  <c:v>3.6179999999999999</c:v>
                </c:pt>
                <c:pt idx="453">
                  <c:v>3.593</c:v>
                </c:pt>
                <c:pt idx="454">
                  <c:v>3.5739999999999998</c:v>
                </c:pt>
                <c:pt idx="455">
                  <c:v>3.5489999999999999</c:v>
                </c:pt>
                <c:pt idx="456">
                  <c:v>3.524</c:v>
                </c:pt>
                <c:pt idx="457">
                  <c:v>3.5169999999999999</c:v>
                </c:pt>
                <c:pt idx="458">
                  <c:v>3.5169999999999999</c:v>
                </c:pt>
                <c:pt idx="459">
                  <c:v>3.5110000000000001</c:v>
                </c:pt>
                <c:pt idx="460">
                  <c:v>3.4980000000000002</c:v>
                </c:pt>
                <c:pt idx="461">
                  <c:v>3.4980000000000002</c:v>
                </c:pt>
                <c:pt idx="462">
                  <c:v>3.524</c:v>
                </c:pt>
                <c:pt idx="463">
                  <c:v>3.5169999999999999</c:v>
                </c:pt>
                <c:pt idx="464">
                  <c:v>3.536</c:v>
                </c:pt>
                <c:pt idx="465">
                  <c:v>3.5680000000000001</c:v>
                </c:pt>
                <c:pt idx="466">
                  <c:v>3.5870000000000002</c:v>
                </c:pt>
                <c:pt idx="467">
                  <c:v>3.5990000000000002</c:v>
                </c:pt>
                <c:pt idx="468">
                  <c:v>3.637</c:v>
                </c:pt>
                <c:pt idx="469">
                  <c:v>3.681</c:v>
                </c:pt>
                <c:pt idx="470">
                  <c:v>3.7</c:v>
                </c:pt>
                <c:pt idx="471">
                  <c:v>3.7320000000000002</c:v>
                </c:pt>
                <c:pt idx="472">
                  <c:v>3.7759999999999998</c:v>
                </c:pt>
                <c:pt idx="473">
                  <c:v>3.8079999999999998</c:v>
                </c:pt>
                <c:pt idx="474">
                  <c:v>3.8519999999999999</c:v>
                </c:pt>
                <c:pt idx="475">
                  <c:v>3.9079999999999999</c:v>
                </c:pt>
                <c:pt idx="476">
                  <c:v>3.9460000000000002</c:v>
                </c:pt>
                <c:pt idx="477">
                  <c:v>3.9780000000000002</c:v>
                </c:pt>
                <c:pt idx="478">
                  <c:v>3.9969999999999999</c:v>
                </c:pt>
                <c:pt idx="479">
                  <c:v>4.0279999999999996</c:v>
                </c:pt>
                <c:pt idx="480">
                  <c:v>4.0599999999999996</c:v>
                </c:pt>
                <c:pt idx="481">
                  <c:v>4.0979999999999999</c:v>
                </c:pt>
                <c:pt idx="482">
                  <c:v>4.1289999999999996</c:v>
                </c:pt>
                <c:pt idx="483">
                  <c:v>4.1420000000000003</c:v>
                </c:pt>
                <c:pt idx="484">
                  <c:v>4.173</c:v>
                </c:pt>
                <c:pt idx="485">
                  <c:v>4.2110000000000003</c:v>
                </c:pt>
                <c:pt idx="486">
                  <c:v>4.2050000000000001</c:v>
                </c:pt>
                <c:pt idx="487">
                  <c:v>4.2110000000000003</c:v>
                </c:pt>
                <c:pt idx="488">
                  <c:v>4.2110000000000003</c:v>
                </c:pt>
                <c:pt idx="489">
                  <c:v>4.2229999999999999</c:v>
                </c:pt>
                <c:pt idx="490">
                  <c:v>4.2110000000000003</c:v>
                </c:pt>
                <c:pt idx="491">
                  <c:v>4.2050000000000001</c:v>
                </c:pt>
                <c:pt idx="492">
                  <c:v>4.2050000000000001</c:v>
                </c:pt>
                <c:pt idx="493">
                  <c:v>4.1989999999999998</c:v>
                </c:pt>
                <c:pt idx="494">
                  <c:v>4.173</c:v>
                </c:pt>
                <c:pt idx="495">
                  <c:v>4.1479999999999997</c:v>
                </c:pt>
                <c:pt idx="496">
                  <c:v>4.1479999999999997</c:v>
                </c:pt>
                <c:pt idx="497">
                  <c:v>4.1100000000000003</c:v>
                </c:pt>
                <c:pt idx="498">
                  <c:v>4.0789999999999997</c:v>
                </c:pt>
                <c:pt idx="499">
                  <c:v>4.0540000000000003</c:v>
                </c:pt>
                <c:pt idx="500">
                  <c:v>4.0279999999999996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E8-436E-B766-D9604AE8B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87696"/>
        <c:axId val="631488656"/>
      </c:scatterChart>
      <c:valAx>
        <c:axId val="63148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1488656"/>
        <c:crosses val="autoZero"/>
        <c:crossBetween val="midCat"/>
      </c:valAx>
      <c:valAx>
        <c:axId val="6314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148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Força</a:t>
            </a:r>
            <a:r>
              <a:rPr lang="pt-PT" baseline="0"/>
              <a:t> em função do Tempo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3'!$A$6:$A$503</c:f>
              <c:numCache>
                <c:formatCode>0.00</c:formatCode>
                <c:ptCount val="498"/>
                <c:pt idx="28">
                  <c:v>0.62</c:v>
                </c:pt>
                <c:pt idx="29">
                  <c:v>0.64</c:v>
                </c:pt>
                <c:pt idx="30">
                  <c:v>0.66</c:v>
                </c:pt>
                <c:pt idx="31">
                  <c:v>0.68</c:v>
                </c:pt>
                <c:pt idx="32">
                  <c:v>0.7</c:v>
                </c:pt>
                <c:pt idx="33">
                  <c:v>0.72</c:v>
                </c:pt>
                <c:pt idx="34">
                  <c:v>0.74</c:v>
                </c:pt>
                <c:pt idx="35">
                  <c:v>0.76</c:v>
                </c:pt>
                <c:pt idx="36">
                  <c:v>0.78</c:v>
                </c:pt>
                <c:pt idx="37">
                  <c:v>0.8</c:v>
                </c:pt>
                <c:pt idx="38">
                  <c:v>0.82</c:v>
                </c:pt>
                <c:pt idx="39">
                  <c:v>0.84</c:v>
                </c:pt>
                <c:pt idx="40">
                  <c:v>0.86</c:v>
                </c:pt>
                <c:pt idx="41">
                  <c:v>0.88</c:v>
                </c:pt>
                <c:pt idx="42">
                  <c:v>0.9</c:v>
                </c:pt>
                <c:pt idx="43">
                  <c:v>0.92</c:v>
                </c:pt>
                <c:pt idx="44">
                  <c:v>0.94</c:v>
                </c:pt>
                <c:pt idx="45">
                  <c:v>0.96</c:v>
                </c:pt>
                <c:pt idx="46">
                  <c:v>0.98</c:v>
                </c:pt>
                <c:pt idx="47">
                  <c:v>1</c:v>
                </c:pt>
                <c:pt idx="48">
                  <c:v>1.02</c:v>
                </c:pt>
                <c:pt idx="49">
                  <c:v>1.04</c:v>
                </c:pt>
                <c:pt idx="50">
                  <c:v>1.06</c:v>
                </c:pt>
                <c:pt idx="51">
                  <c:v>1.08</c:v>
                </c:pt>
                <c:pt idx="52">
                  <c:v>1.1000000000000001</c:v>
                </c:pt>
                <c:pt idx="53">
                  <c:v>1.1200000000000001</c:v>
                </c:pt>
                <c:pt idx="54">
                  <c:v>1.1399999999999999</c:v>
                </c:pt>
                <c:pt idx="55">
                  <c:v>1.1599999999999999</c:v>
                </c:pt>
                <c:pt idx="56">
                  <c:v>1.18</c:v>
                </c:pt>
                <c:pt idx="57">
                  <c:v>1.2</c:v>
                </c:pt>
                <c:pt idx="58">
                  <c:v>1.22</c:v>
                </c:pt>
                <c:pt idx="59">
                  <c:v>1.24</c:v>
                </c:pt>
                <c:pt idx="60">
                  <c:v>1.26</c:v>
                </c:pt>
                <c:pt idx="61">
                  <c:v>1.28</c:v>
                </c:pt>
                <c:pt idx="62">
                  <c:v>1.3</c:v>
                </c:pt>
                <c:pt idx="63">
                  <c:v>1.32</c:v>
                </c:pt>
                <c:pt idx="64">
                  <c:v>1.34</c:v>
                </c:pt>
                <c:pt idx="65">
                  <c:v>1.36</c:v>
                </c:pt>
                <c:pt idx="66">
                  <c:v>1.38</c:v>
                </c:pt>
                <c:pt idx="67">
                  <c:v>1.4</c:v>
                </c:pt>
                <c:pt idx="68">
                  <c:v>1.42</c:v>
                </c:pt>
                <c:pt idx="69">
                  <c:v>1.44</c:v>
                </c:pt>
                <c:pt idx="70">
                  <c:v>1.46</c:v>
                </c:pt>
                <c:pt idx="71">
                  <c:v>1.48</c:v>
                </c:pt>
                <c:pt idx="72">
                  <c:v>1.5</c:v>
                </c:pt>
                <c:pt idx="73">
                  <c:v>1.52</c:v>
                </c:pt>
                <c:pt idx="74">
                  <c:v>1.54</c:v>
                </c:pt>
                <c:pt idx="75">
                  <c:v>1.56</c:v>
                </c:pt>
                <c:pt idx="76">
                  <c:v>1.58</c:v>
                </c:pt>
                <c:pt idx="77">
                  <c:v>1.6</c:v>
                </c:pt>
                <c:pt idx="78">
                  <c:v>1.62</c:v>
                </c:pt>
                <c:pt idx="79">
                  <c:v>1.64</c:v>
                </c:pt>
                <c:pt idx="80">
                  <c:v>1.66</c:v>
                </c:pt>
                <c:pt idx="81">
                  <c:v>1.68</c:v>
                </c:pt>
                <c:pt idx="82">
                  <c:v>1.7</c:v>
                </c:pt>
                <c:pt idx="83">
                  <c:v>1.72</c:v>
                </c:pt>
                <c:pt idx="84">
                  <c:v>1.74</c:v>
                </c:pt>
                <c:pt idx="85">
                  <c:v>1.76</c:v>
                </c:pt>
                <c:pt idx="86">
                  <c:v>1.78</c:v>
                </c:pt>
                <c:pt idx="87">
                  <c:v>1.8</c:v>
                </c:pt>
                <c:pt idx="88">
                  <c:v>1.82</c:v>
                </c:pt>
                <c:pt idx="89">
                  <c:v>1.84</c:v>
                </c:pt>
                <c:pt idx="90">
                  <c:v>1.86</c:v>
                </c:pt>
                <c:pt idx="91">
                  <c:v>1.88</c:v>
                </c:pt>
                <c:pt idx="92">
                  <c:v>1.9</c:v>
                </c:pt>
                <c:pt idx="93">
                  <c:v>1.92</c:v>
                </c:pt>
                <c:pt idx="94">
                  <c:v>1.94</c:v>
                </c:pt>
                <c:pt idx="95">
                  <c:v>1.96</c:v>
                </c:pt>
                <c:pt idx="96">
                  <c:v>1.98</c:v>
                </c:pt>
                <c:pt idx="97">
                  <c:v>2</c:v>
                </c:pt>
                <c:pt idx="98">
                  <c:v>2.02</c:v>
                </c:pt>
                <c:pt idx="99">
                  <c:v>2.04</c:v>
                </c:pt>
                <c:pt idx="100">
                  <c:v>2.06</c:v>
                </c:pt>
                <c:pt idx="101">
                  <c:v>2.08</c:v>
                </c:pt>
                <c:pt idx="102">
                  <c:v>2.1</c:v>
                </c:pt>
                <c:pt idx="103">
                  <c:v>2.12</c:v>
                </c:pt>
                <c:pt idx="104">
                  <c:v>2.14</c:v>
                </c:pt>
                <c:pt idx="105">
                  <c:v>2.16</c:v>
                </c:pt>
                <c:pt idx="106">
                  <c:v>2.1800000000000002</c:v>
                </c:pt>
                <c:pt idx="107">
                  <c:v>2.2000000000000002</c:v>
                </c:pt>
                <c:pt idx="108">
                  <c:v>2.2200000000000002</c:v>
                </c:pt>
                <c:pt idx="109">
                  <c:v>2.2400000000000002</c:v>
                </c:pt>
                <c:pt idx="110">
                  <c:v>2.2599999999999998</c:v>
                </c:pt>
                <c:pt idx="111">
                  <c:v>2.2799999999999998</c:v>
                </c:pt>
                <c:pt idx="112">
                  <c:v>2.2999999999999998</c:v>
                </c:pt>
                <c:pt idx="113">
                  <c:v>2.3199999999999998</c:v>
                </c:pt>
                <c:pt idx="114">
                  <c:v>2.34</c:v>
                </c:pt>
                <c:pt idx="115">
                  <c:v>2.36</c:v>
                </c:pt>
                <c:pt idx="116">
                  <c:v>2.38</c:v>
                </c:pt>
                <c:pt idx="117">
                  <c:v>2.4</c:v>
                </c:pt>
                <c:pt idx="118">
                  <c:v>2.42</c:v>
                </c:pt>
                <c:pt idx="119">
                  <c:v>2.44</c:v>
                </c:pt>
                <c:pt idx="120">
                  <c:v>2.46</c:v>
                </c:pt>
                <c:pt idx="121">
                  <c:v>2.48</c:v>
                </c:pt>
                <c:pt idx="122">
                  <c:v>2.5</c:v>
                </c:pt>
                <c:pt idx="123">
                  <c:v>2.52</c:v>
                </c:pt>
                <c:pt idx="124">
                  <c:v>2.54</c:v>
                </c:pt>
                <c:pt idx="125">
                  <c:v>2.56</c:v>
                </c:pt>
                <c:pt idx="126">
                  <c:v>2.58</c:v>
                </c:pt>
                <c:pt idx="127">
                  <c:v>2.6</c:v>
                </c:pt>
                <c:pt idx="128">
                  <c:v>2.62</c:v>
                </c:pt>
                <c:pt idx="129">
                  <c:v>2.64</c:v>
                </c:pt>
                <c:pt idx="130">
                  <c:v>2.66</c:v>
                </c:pt>
                <c:pt idx="131">
                  <c:v>2.68</c:v>
                </c:pt>
                <c:pt idx="132">
                  <c:v>2.7</c:v>
                </c:pt>
                <c:pt idx="133">
                  <c:v>2.72</c:v>
                </c:pt>
                <c:pt idx="134">
                  <c:v>2.74</c:v>
                </c:pt>
                <c:pt idx="135">
                  <c:v>2.76</c:v>
                </c:pt>
                <c:pt idx="136">
                  <c:v>2.78</c:v>
                </c:pt>
                <c:pt idx="137">
                  <c:v>2.8</c:v>
                </c:pt>
                <c:pt idx="138">
                  <c:v>2.82</c:v>
                </c:pt>
                <c:pt idx="139">
                  <c:v>2.84</c:v>
                </c:pt>
                <c:pt idx="140">
                  <c:v>2.86</c:v>
                </c:pt>
                <c:pt idx="141">
                  <c:v>2.88</c:v>
                </c:pt>
                <c:pt idx="142">
                  <c:v>2.9</c:v>
                </c:pt>
                <c:pt idx="143">
                  <c:v>2.92</c:v>
                </c:pt>
                <c:pt idx="144">
                  <c:v>2.94</c:v>
                </c:pt>
                <c:pt idx="145">
                  <c:v>2.96</c:v>
                </c:pt>
                <c:pt idx="146">
                  <c:v>2.98</c:v>
                </c:pt>
                <c:pt idx="147">
                  <c:v>3</c:v>
                </c:pt>
                <c:pt idx="148">
                  <c:v>3.02</c:v>
                </c:pt>
                <c:pt idx="149">
                  <c:v>3.04</c:v>
                </c:pt>
                <c:pt idx="150">
                  <c:v>3.06</c:v>
                </c:pt>
                <c:pt idx="151">
                  <c:v>3.08</c:v>
                </c:pt>
                <c:pt idx="152">
                  <c:v>3.1</c:v>
                </c:pt>
                <c:pt idx="153">
                  <c:v>3.12</c:v>
                </c:pt>
                <c:pt idx="154">
                  <c:v>3.14</c:v>
                </c:pt>
                <c:pt idx="155">
                  <c:v>3.16</c:v>
                </c:pt>
                <c:pt idx="156">
                  <c:v>3.18</c:v>
                </c:pt>
                <c:pt idx="157">
                  <c:v>3.2</c:v>
                </c:pt>
                <c:pt idx="158">
                  <c:v>3.22</c:v>
                </c:pt>
                <c:pt idx="159">
                  <c:v>3.24</c:v>
                </c:pt>
                <c:pt idx="160">
                  <c:v>3.26</c:v>
                </c:pt>
                <c:pt idx="161">
                  <c:v>3.28</c:v>
                </c:pt>
                <c:pt idx="162">
                  <c:v>3.3</c:v>
                </c:pt>
                <c:pt idx="163">
                  <c:v>3.32</c:v>
                </c:pt>
                <c:pt idx="164">
                  <c:v>3.34</c:v>
                </c:pt>
                <c:pt idx="165">
                  <c:v>3.36</c:v>
                </c:pt>
                <c:pt idx="166">
                  <c:v>3.38</c:v>
                </c:pt>
                <c:pt idx="167">
                  <c:v>3.4</c:v>
                </c:pt>
                <c:pt idx="168">
                  <c:v>3.42</c:v>
                </c:pt>
                <c:pt idx="169">
                  <c:v>3.44</c:v>
                </c:pt>
                <c:pt idx="170">
                  <c:v>3.46</c:v>
                </c:pt>
                <c:pt idx="171">
                  <c:v>3.48</c:v>
                </c:pt>
                <c:pt idx="172">
                  <c:v>3.5</c:v>
                </c:pt>
                <c:pt idx="173">
                  <c:v>3.52</c:v>
                </c:pt>
                <c:pt idx="174">
                  <c:v>3.54</c:v>
                </c:pt>
                <c:pt idx="175">
                  <c:v>3.56</c:v>
                </c:pt>
                <c:pt idx="176">
                  <c:v>3.58</c:v>
                </c:pt>
                <c:pt idx="177">
                  <c:v>3.6</c:v>
                </c:pt>
                <c:pt idx="178">
                  <c:v>3.62</c:v>
                </c:pt>
                <c:pt idx="179">
                  <c:v>3.64</c:v>
                </c:pt>
                <c:pt idx="180">
                  <c:v>3.66</c:v>
                </c:pt>
                <c:pt idx="181">
                  <c:v>3.68</c:v>
                </c:pt>
                <c:pt idx="182">
                  <c:v>3.7</c:v>
                </c:pt>
                <c:pt idx="183">
                  <c:v>3.72</c:v>
                </c:pt>
                <c:pt idx="184">
                  <c:v>3.74</c:v>
                </c:pt>
                <c:pt idx="185">
                  <c:v>3.76</c:v>
                </c:pt>
                <c:pt idx="186">
                  <c:v>3.78</c:v>
                </c:pt>
                <c:pt idx="187">
                  <c:v>3.8</c:v>
                </c:pt>
                <c:pt idx="188">
                  <c:v>3.82</c:v>
                </c:pt>
                <c:pt idx="189">
                  <c:v>3.84</c:v>
                </c:pt>
                <c:pt idx="190">
                  <c:v>3.86</c:v>
                </c:pt>
                <c:pt idx="191">
                  <c:v>3.88</c:v>
                </c:pt>
                <c:pt idx="192">
                  <c:v>3.9</c:v>
                </c:pt>
                <c:pt idx="193">
                  <c:v>3.92</c:v>
                </c:pt>
                <c:pt idx="194">
                  <c:v>3.94</c:v>
                </c:pt>
                <c:pt idx="195">
                  <c:v>3.96</c:v>
                </c:pt>
                <c:pt idx="196">
                  <c:v>3.98</c:v>
                </c:pt>
                <c:pt idx="197">
                  <c:v>4</c:v>
                </c:pt>
                <c:pt idx="198">
                  <c:v>4.0199999999999996</c:v>
                </c:pt>
                <c:pt idx="199">
                  <c:v>4.04</c:v>
                </c:pt>
                <c:pt idx="200">
                  <c:v>4.0599999999999996</c:v>
                </c:pt>
                <c:pt idx="201">
                  <c:v>4.08</c:v>
                </c:pt>
                <c:pt idx="202">
                  <c:v>4.0999999999999996</c:v>
                </c:pt>
                <c:pt idx="203">
                  <c:v>4.12</c:v>
                </c:pt>
                <c:pt idx="204">
                  <c:v>4.1399999999999997</c:v>
                </c:pt>
                <c:pt idx="205">
                  <c:v>4.16</c:v>
                </c:pt>
                <c:pt idx="206">
                  <c:v>4.18</c:v>
                </c:pt>
                <c:pt idx="207">
                  <c:v>4.2</c:v>
                </c:pt>
                <c:pt idx="208">
                  <c:v>4.22</c:v>
                </c:pt>
                <c:pt idx="209">
                  <c:v>4.24</c:v>
                </c:pt>
                <c:pt idx="210">
                  <c:v>4.26</c:v>
                </c:pt>
                <c:pt idx="211">
                  <c:v>4.28</c:v>
                </c:pt>
                <c:pt idx="212">
                  <c:v>4.3</c:v>
                </c:pt>
                <c:pt idx="213">
                  <c:v>4.32</c:v>
                </c:pt>
                <c:pt idx="214">
                  <c:v>4.34</c:v>
                </c:pt>
                <c:pt idx="215">
                  <c:v>4.3600000000000003</c:v>
                </c:pt>
                <c:pt idx="216">
                  <c:v>4.38</c:v>
                </c:pt>
                <c:pt idx="217">
                  <c:v>4.4000000000000004</c:v>
                </c:pt>
                <c:pt idx="218">
                  <c:v>4.42</c:v>
                </c:pt>
                <c:pt idx="219">
                  <c:v>4.4400000000000004</c:v>
                </c:pt>
                <c:pt idx="220">
                  <c:v>4.46</c:v>
                </c:pt>
                <c:pt idx="221">
                  <c:v>4.4800000000000004</c:v>
                </c:pt>
                <c:pt idx="222">
                  <c:v>4.5</c:v>
                </c:pt>
                <c:pt idx="223">
                  <c:v>4.5199999999999996</c:v>
                </c:pt>
                <c:pt idx="224">
                  <c:v>4.54</c:v>
                </c:pt>
                <c:pt idx="225">
                  <c:v>4.5599999999999996</c:v>
                </c:pt>
                <c:pt idx="226">
                  <c:v>4.58</c:v>
                </c:pt>
                <c:pt idx="227">
                  <c:v>4.5999999999999996</c:v>
                </c:pt>
                <c:pt idx="228">
                  <c:v>4.62</c:v>
                </c:pt>
                <c:pt idx="229">
                  <c:v>4.6399999999999997</c:v>
                </c:pt>
                <c:pt idx="230">
                  <c:v>4.66</c:v>
                </c:pt>
                <c:pt idx="231">
                  <c:v>4.68</c:v>
                </c:pt>
                <c:pt idx="232">
                  <c:v>4.7</c:v>
                </c:pt>
                <c:pt idx="233">
                  <c:v>4.72</c:v>
                </c:pt>
                <c:pt idx="234">
                  <c:v>4.74</c:v>
                </c:pt>
                <c:pt idx="235">
                  <c:v>4.76</c:v>
                </c:pt>
                <c:pt idx="236">
                  <c:v>4.78</c:v>
                </c:pt>
                <c:pt idx="237">
                  <c:v>4.8</c:v>
                </c:pt>
                <c:pt idx="238">
                  <c:v>4.82</c:v>
                </c:pt>
                <c:pt idx="239">
                  <c:v>4.84</c:v>
                </c:pt>
                <c:pt idx="240">
                  <c:v>4.8600000000000003</c:v>
                </c:pt>
                <c:pt idx="241">
                  <c:v>4.88</c:v>
                </c:pt>
                <c:pt idx="242">
                  <c:v>4.9000000000000004</c:v>
                </c:pt>
                <c:pt idx="243">
                  <c:v>4.92</c:v>
                </c:pt>
                <c:pt idx="244">
                  <c:v>4.9400000000000004</c:v>
                </c:pt>
                <c:pt idx="245">
                  <c:v>4.96</c:v>
                </c:pt>
                <c:pt idx="246">
                  <c:v>4.9800000000000004</c:v>
                </c:pt>
                <c:pt idx="247">
                  <c:v>5</c:v>
                </c:pt>
                <c:pt idx="248">
                  <c:v>5.0199999999999996</c:v>
                </c:pt>
                <c:pt idx="249">
                  <c:v>5.04</c:v>
                </c:pt>
                <c:pt idx="250">
                  <c:v>5.0599999999999996</c:v>
                </c:pt>
                <c:pt idx="251">
                  <c:v>5.08</c:v>
                </c:pt>
                <c:pt idx="252">
                  <c:v>5.0999999999999996</c:v>
                </c:pt>
                <c:pt idx="253">
                  <c:v>5.12</c:v>
                </c:pt>
                <c:pt idx="254">
                  <c:v>5.14</c:v>
                </c:pt>
                <c:pt idx="255">
                  <c:v>5.16</c:v>
                </c:pt>
                <c:pt idx="256">
                  <c:v>5.18</c:v>
                </c:pt>
                <c:pt idx="257">
                  <c:v>5.2</c:v>
                </c:pt>
                <c:pt idx="258">
                  <c:v>5.22</c:v>
                </c:pt>
                <c:pt idx="259">
                  <c:v>5.24</c:v>
                </c:pt>
                <c:pt idx="260">
                  <c:v>5.26</c:v>
                </c:pt>
                <c:pt idx="261">
                  <c:v>5.28</c:v>
                </c:pt>
                <c:pt idx="262">
                  <c:v>5.3</c:v>
                </c:pt>
                <c:pt idx="263">
                  <c:v>5.32</c:v>
                </c:pt>
                <c:pt idx="264">
                  <c:v>5.34</c:v>
                </c:pt>
                <c:pt idx="265">
                  <c:v>5.36</c:v>
                </c:pt>
                <c:pt idx="266">
                  <c:v>5.38</c:v>
                </c:pt>
                <c:pt idx="267">
                  <c:v>5.4</c:v>
                </c:pt>
                <c:pt idx="268">
                  <c:v>5.42</c:v>
                </c:pt>
                <c:pt idx="269">
                  <c:v>5.44</c:v>
                </c:pt>
                <c:pt idx="270">
                  <c:v>5.46</c:v>
                </c:pt>
                <c:pt idx="271">
                  <c:v>5.48</c:v>
                </c:pt>
                <c:pt idx="272">
                  <c:v>5.5</c:v>
                </c:pt>
                <c:pt idx="273">
                  <c:v>5.52</c:v>
                </c:pt>
                <c:pt idx="274">
                  <c:v>5.54</c:v>
                </c:pt>
                <c:pt idx="275">
                  <c:v>5.56</c:v>
                </c:pt>
                <c:pt idx="276">
                  <c:v>5.58</c:v>
                </c:pt>
                <c:pt idx="277">
                  <c:v>5.6</c:v>
                </c:pt>
                <c:pt idx="278">
                  <c:v>5.62</c:v>
                </c:pt>
                <c:pt idx="279">
                  <c:v>5.64</c:v>
                </c:pt>
                <c:pt idx="280">
                  <c:v>5.66</c:v>
                </c:pt>
                <c:pt idx="281">
                  <c:v>5.68</c:v>
                </c:pt>
                <c:pt idx="282">
                  <c:v>5.7</c:v>
                </c:pt>
                <c:pt idx="283">
                  <c:v>5.72</c:v>
                </c:pt>
                <c:pt idx="284">
                  <c:v>5.74</c:v>
                </c:pt>
                <c:pt idx="285">
                  <c:v>5.76</c:v>
                </c:pt>
                <c:pt idx="286">
                  <c:v>5.78</c:v>
                </c:pt>
                <c:pt idx="287">
                  <c:v>5.8</c:v>
                </c:pt>
                <c:pt idx="288">
                  <c:v>5.82</c:v>
                </c:pt>
                <c:pt idx="289">
                  <c:v>5.84</c:v>
                </c:pt>
                <c:pt idx="290">
                  <c:v>5.86</c:v>
                </c:pt>
                <c:pt idx="291">
                  <c:v>5.88</c:v>
                </c:pt>
                <c:pt idx="292">
                  <c:v>5.9</c:v>
                </c:pt>
                <c:pt idx="293">
                  <c:v>5.92</c:v>
                </c:pt>
                <c:pt idx="294">
                  <c:v>5.94</c:v>
                </c:pt>
                <c:pt idx="295">
                  <c:v>5.96</c:v>
                </c:pt>
                <c:pt idx="296">
                  <c:v>5.98</c:v>
                </c:pt>
                <c:pt idx="297">
                  <c:v>6</c:v>
                </c:pt>
                <c:pt idx="298">
                  <c:v>6.02</c:v>
                </c:pt>
                <c:pt idx="299">
                  <c:v>6.04</c:v>
                </c:pt>
                <c:pt idx="300">
                  <c:v>6.06</c:v>
                </c:pt>
                <c:pt idx="301">
                  <c:v>6.08</c:v>
                </c:pt>
                <c:pt idx="302">
                  <c:v>6.1</c:v>
                </c:pt>
                <c:pt idx="303">
                  <c:v>6.12</c:v>
                </c:pt>
                <c:pt idx="304">
                  <c:v>6.14</c:v>
                </c:pt>
                <c:pt idx="305">
                  <c:v>6.16</c:v>
                </c:pt>
                <c:pt idx="306">
                  <c:v>6.18</c:v>
                </c:pt>
                <c:pt idx="307">
                  <c:v>6.2</c:v>
                </c:pt>
                <c:pt idx="308">
                  <c:v>6.22</c:v>
                </c:pt>
                <c:pt idx="309">
                  <c:v>6.24</c:v>
                </c:pt>
                <c:pt idx="310">
                  <c:v>6.26</c:v>
                </c:pt>
                <c:pt idx="311">
                  <c:v>6.28</c:v>
                </c:pt>
                <c:pt idx="312">
                  <c:v>6.3</c:v>
                </c:pt>
                <c:pt idx="313">
                  <c:v>6.32</c:v>
                </c:pt>
                <c:pt idx="314">
                  <c:v>6.34</c:v>
                </c:pt>
                <c:pt idx="315">
                  <c:v>6.36</c:v>
                </c:pt>
                <c:pt idx="316">
                  <c:v>6.38</c:v>
                </c:pt>
                <c:pt idx="317">
                  <c:v>6.4</c:v>
                </c:pt>
                <c:pt idx="318">
                  <c:v>6.42</c:v>
                </c:pt>
                <c:pt idx="319">
                  <c:v>6.44</c:v>
                </c:pt>
                <c:pt idx="320">
                  <c:v>6.46</c:v>
                </c:pt>
                <c:pt idx="321">
                  <c:v>6.48</c:v>
                </c:pt>
                <c:pt idx="322">
                  <c:v>6.5</c:v>
                </c:pt>
                <c:pt idx="323">
                  <c:v>6.52</c:v>
                </c:pt>
                <c:pt idx="324">
                  <c:v>6.54</c:v>
                </c:pt>
                <c:pt idx="325">
                  <c:v>6.56</c:v>
                </c:pt>
                <c:pt idx="326">
                  <c:v>6.58</c:v>
                </c:pt>
                <c:pt idx="327">
                  <c:v>6.6</c:v>
                </c:pt>
                <c:pt idx="328">
                  <c:v>6.62</c:v>
                </c:pt>
                <c:pt idx="329">
                  <c:v>6.64</c:v>
                </c:pt>
                <c:pt idx="330">
                  <c:v>6.66</c:v>
                </c:pt>
                <c:pt idx="331">
                  <c:v>6.68</c:v>
                </c:pt>
                <c:pt idx="332">
                  <c:v>6.7</c:v>
                </c:pt>
                <c:pt idx="333">
                  <c:v>6.72</c:v>
                </c:pt>
                <c:pt idx="334">
                  <c:v>6.74</c:v>
                </c:pt>
                <c:pt idx="335">
                  <c:v>6.76</c:v>
                </c:pt>
                <c:pt idx="336">
                  <c:v>6.78</c:v>
                </c:pt>
                <c:pt idx="337">
                  <c:v>6.8</c:v>
                </c:pt>
                <c:pt idx="338">
                  <c:v>6.82</c:v>
                </c:pt>
                <c:pt idx="339">
                  <c:v>6.84</c:v>
                </c:pt>
                <c:pt idx="340">
                  <c:v>6.86</c:v>
                </c:pt>
                <c:pt idx="341">
                  <c:v>6.88</c:v>
                </c:pt>
                <c:pt idx="342">
                  <c:v>6.9</c:v>
                </c:pt>
                <c:pt idx="343">
                  <c:v>6.92</c:v>
                </c:pt>
                <c:pt idx="344">
                  <c:v>6.94</c:v>
                </c:pt>
                <c:pt idx="345">
                  <c:v>6.96</c:v>
                </c:pt>
                <c:pt idx="346">
                  <c:v>6.98</c:v>
                </c:pt>
                <c:pt idx="347">
                  <c:v>7</c:v>
                </c:pt>
                <c:pt idx="348">
                  <c:v>7.02</c:v>
                </c:pt>
                <c:pt idx="349">
                  <c:v>7.04</c:v>
                </c:pt>
                <c:pt idx="350">
                  <c:v>7.06</c:v>
                </c:pt>
                <c:pt idx="351">
                  <c:v>7.08</c:v>
                </c:pt>
                <c:pt idx="352">
                  <c:v>7.1</c:v>
                </c:pt>
                <c:pt idx="353">
                  <c:v>7.12</c:v>
                </c:pt>
                <c:pt idx="354">
                  <c:v>7.14</c:v>
                </c:pt>
                <c:pt idx="355">
                  <c:v>7.16</c:v>
                </c:pt>
                <c:pt idx="356">
                  <c:v>7.18</c:v>
                </c:pt>
                <c:pt idx="357">
                  <c:v>7.2</c:v>
                </c:pt>
                <c:pt idx="358">
                  <c:v>7.22</c:v>
                </c:pt>
                <c:pt idx="359">
                  <c:v>7.24</c:v>
                </c:pt>
                <c:pt idx="360">
                  <c:v>7.26</c:v>
                </c:pt>
                <c:pt idx="361">
                  <c:v>7.28</c:v>
                </c:pt>
                <c:pt idx="362">
                  <c:v>7.3</c:v>
                </c:pt>
                <c:pt idx="363">
                  <c:v>7.32</c:v>
                </c:pt>
                <c:pt idx="364">
                  <c:v>7.34</c:v>
                </c:pt>
                <c:pt idx="365">
                  <c:v>7.36</c:v>
                </c:pt>
                <c:pt idx="366">
                  <c:v>7.38</c:v>
                </c:pt>
                <c:pt idx="367">
                  <c:v>7.4</c:v>
                </c:pt>
                <c:pt idx="368">
                  <c:v>7.42</c:v>
                </c:pt>
                <c:pt idx="369">
                  <c:v>7.44</c:v>
                </c:pt>
                <c:pt idx="370">
                  <c:v>7.46</c:v>
                </c:pt>
                <c:pt idx="371">
                  <c:v>7.48</c:v>
                </c:pt>
                <c:pt idx="372">
                  <c:v>7.5</c:v>
                </c:pt>
                <c:pt idx="373">
                  <c:v>7.52</c:v>
                </c:pt>
                <c:pt idx="374">
                  <c:v>7.54</c:v>
                </c:pt>
                <c:pt idx="375">
                  <c:v>7.56</c:v>
                </c:pt>
                <c:pt idx="376">
                  <c:v>7.58</c:v>
                </c:pt>
                <c:pt idx="377">
                  <c:v>7.6</c:v>
                </c:pt>
                <c:pt idx="378">
                  <c:v>7.62</c:v>
                </c:pt>
                <c:pt idx="379">
                  <c:v>7.64</c:v>
                </c:pt>
                <c:pt idx="380">
                  <c:v>7.66</c:v>
                </c:pt>
                <c:pt idx="381">
                  <c:v>7.68</c:v>
                </c:pt>
                <c:pt idx="382">
                  <c:v>7.7</c:v>
                </c:pt>
                <c:pt idx="383">
                  <c:v>7.72</c:v>
                </c:pt>
                <c:pt idx="384">
                  <c:v>7.74</c:v>
                </c:pt>
                <c:pt idx="385">
                  <c:v>7.76</c:v>
                </c:pt>
                <c:pt idx="386">
                  <c:v>7.78</c:v>
                </c:pt>
                <c:pt idx="387">
                  <c:v>7.8</c:v>
                </c:pt>
                <c:pt idx="388">
                  <c:v>7.82</c:v>
                </c:pt>
                <c:pt idx="389">
                  <c:v>7.84</c:v>
                </c:pt>
                <c:pt idx="390">
                  <c:v>7.86</c:v>
                </c:pt>
                <c:pt idx="391">
                  <c:v>7.88</c:v>
                </c:pt>
                <c:pt idx="392">
                  <c:v>7.9</c:v>
                </c:pt>
                <c:pt idx="393">
                  <c:v>7.92</c:v>
                </c:pt>
                <c:pt idx="394">
                  <c:v>7.94</c:v>
                </c:pt>
                <c:pt idx="395">
                  <c:v>7.96</c:v>
                </c:pt>
                <c:pt idx="396">
                  <c:v>7.98</c:v>
                </c:pt>
                <c:pt idx="397">
                  <c:v>8</c:v>
                </c:pt>
                <c:pt idx="398">
                  <c:v>8.02</c:v>
                </c:pt>
                <c:pt idx="399">
                  <c:v>8.0399999999999991</c:v>
                </c:pt>
                <c:pt idx="400">
                  <c:v>8.06</c:v>
                </c:pt>
                <c:pt idx="401">
                  <c:v>8.08</c:v>
                </c:pt>
                <c:pt idx="402">
                  <c:v>8.1</c:v>
                </c:pt>
                <c:pt idx="403">
                  <c:v>8.1199999999999992</c:v>
                </c:pt>
                <c:pt idx="404">
                  <c:v>8.14</c:v>
                </c:pt>
                <c:pt idx="405">
                  <c:v>8.16</c:v>
                </c:pt>
                <c:pt idx="406">
                  <c:v>8.18</c:v>
                </c:pt>
                <c:pt idx="407">
                  <c:v>8.1999999999999993</c:v>
                </c:pt>
                <c:pt idx="408">
                  <c:v>8.2200000000000006</c:v>
                </c:pt>
                <c:pt idx="409">
                  <c:v>8.24</c:v>
                </c:pt>
                <c:pt idx="410">
                  <c:v>8.26</c:v>
                </c:pt>
                <c:pt idx="411">
                  <c:v>8.2799999999999994</c:v>
                </c:pt>
                <c:pt idx="412">
                  <c:v>8.3000000000000007</c:v>
                </c:pt>
                <c:pt idx="413">
                  <c:v>8.32</c:v>
                </c:pt>
                <c:pt idx="414">
                  <c:v>8.34</c:v>
                </c:pt>
                <c:pt idx="415">
                  <c:v>8.36</c:v>
                </c:pt>
                <c:pt idx="416">
                  <c:v>8.3800000000000008</c:v>
                </c:pt>
                <c:pt idx="417">
                  <c:v>8.4</c:v>
                </c:pt>
                <c:pt idx="418">
                  <c:v>8.42</c:v>
                </c:pt>
                <c:pt idx="419">
                  <c:v>8.44</c:v>
                </c:pt>
                <c:pt idx="420">
                  <c:v>8.4600000000000009</c:v>
                </c:pt>
                <c:pt idx="421">
                  <c:v>8.48</c:v>
                </c:pt>
                <c:pt idx="422">
                  <c:v>8.5</c:v>
                </c:pt>
                <c:pt idx="423">
                  <c:v>8.52</c:v>
                </c:pt>
                <c:pt idx="424">
                  <c:v>8.5399999999999991</c:v>
                </c:pt>
                <c:pt idx="425">
                  <c:v>8.56</c:v>
                </c:pt>
                <c:pt idx="426">
                  <c:v>8.58</c:v>
                </c:pt>
                <c:pt idx="427">
                  <c:v>8.6</c:v>
                </c:pt>
                <c:pt idx="428">
                  <c:v>8.6199999999999992</c:v>
                </c:pt>
                <c:pt idx="429">
                  <c:v>8.64</c:v>
                </c:pt>
                <c:pt idx="430">
                  <c:v>8.66</c:v>
                </c:pt>
                <c:pt idx="431">
                  <c:v>8.68</c:v>
                </c:pt>
                <c:pt idx="432">
                  <c:v>8.6999999999999993</c:v>
                </c:pt>
                <c:pt idx="433">
                  <c:v>8.7200000000000006</c:v>
                </c:pt>
                <c:pt idx="434">
                  <c:v>8.74</c:v>
                </c:pt>
                <c:pt idx="435">
                  <c:v>8.76</c:v>
                </c:pt>
                <c:pt idx="436">
                  <c:v>8.7799999999999994</c:v>
                </c:pt>
                <c:pt idx="437">
                  <c:v>8.8000000000000007</c:v>
                </c:pt>
                <c:pt idx="438">
                  <c:v>8.82</c:v>
                </c:pt>
                <c:pt idx="439">
                  <c:v>8.84</c:v>
                </c:pt>
                <c:pt idx="440">
                  <c:v>8.86</c:v>
                </c:pt>
                <c:pt idx="441">
                  <c:v>8.8800000000000008</c:v>
                </c:pt>
                <c:pt idx="442">
                  <c:v>8.9</c:v>
                </c:pt>
                <c:pt idx="443">
                  <c:v>8.92</c:v>
                </c:pt>
                <c:pt idx="444">
                  <c:v>8.94</c:v>
                </c:pt>
                <c:pt idx="445">
                  <c:v>8.9600000000000009</c:v>
                </c:pt>
                <c:pt idx="446">
                  <c:v>8.98</c:v>
                </c:pt>
                <c:pt idx="447">
                  <c:v>9</c:v>
                </c:pt>
                <c:pt idx="448">
                  <c:v>9.02</c:v>
                </c:pt>
                <c:pt idx="449">
                  <c:v>9.0399999999999991</c:v>
                </c:pt>
                <c:pt idx="450">
                  <c:v>9.06</c:v>
                </c:pt>
                <c:pt idx="451">
                  <c:v>9.08</c:v>
                </c:pt>
                <c:pt idx="452">
                  <c:v>9.1</c:v>
                </c:pt>
                <c:pt idx="453">
                  <c:v>9.1199999999999992</c:v>
                </c:pt>
                <c:pt idx="454">
                  <c:v>9.14</c:v>
                </c:pt>
                <c:pt idx="455">
                  <c:v>9.16</c:v>
                </c:pt>
                <c:pt idx="456">
                  <c:v>9.18</c:v>
                </c:pt>
                <c:pt idx="457">
                  <c:v>9.1999999999999993</c:v>
                </c:pt>
                <c:pt idx="458">
                  <c:v>9.2200000000000006</c:v>
                </c:pt>
                <c:pt idx="459">
                  <c:v>9.24</c:v>
                </c:pt>
                <c:pt idx="460">
                  <c:v>9.26</c:v>
                </c:pt>
                <c:pt idx="461">
                  <c:v>9.2799999999999994</c:v>
                </c:pt>
                <c:pt idx="462">
                  <c:v>9.3000000000000007</c:v>
                </c:pt>
                <c:pt idx="463">
                  <c:v>9.32</c:v>
                </c:pt>
                <c:pt idx="464">
                  <c:v>9.34</c:v>
                </c:pt>
                <c:pt idx="465">
                  <c:v>9.36</c:v>
                </c:pt>
                <c:pt idx="466">
                  <c:v>9.3800000000000008</c:v>
                </c:pt>
                <c:pt idx="467">
                  <c:v>9.4</c:v>
                </c:pt>
                <c:pt idx="468">
                  <c:v>9.42</c:v>
                </c:pt>
                <c:pt idx="469">
                  <c:v>9.44</c:v>
                </c:pt>
                <c:pt idx="470">
                  <c:v>9.4600000000000009</c:v>
                </c:pt>
                <c:pt idx="471">
                  <c:v>9.48</c:v>
                </c:pt>
                <c:pt idx="472">
                  <c:v>9.5</c:v>
                </c:pt>
                <c:pt idx="473">
                  <c:v>9.52</c:v>
                </c:pt>
                <c:pt idx="474">
                  <c:v>9.5399999999999991</c:v>
                </c:pt>
                <c:pt idx="475">
                  <c:v>9.56</c:v>
                </c:pt>
                <c:pt idx="476">
                  <c:v>9.58</c:v>
                </c:pt>
                <c:pt idx="477">
                  <c:v>9.6</c:v>
                </c:pt>
                <c:pt idx="478">
                  <c:v>9.6199999999999992</c:v>
                </c:pt>
                <c:pt idx="479">
                  <c:v>9.64</c:v>
                </c:pt>
                <c:pt idx="480">
                  <c:v>9.66</c:v>
                </c:pt>
                <c:pt idx="481">
                  <c:v>9.68</c:v>
                </c:pt>
                <c:pt idx="482">
                  <c:v>9.6999999999999993</c:v>
                </c:pt>
                <c:pt idx="483">
                  <c:v>9.7200000000000006</c:v>
                </c:pt>
                <c:pt idx="484">
                  <c:v>9.74</c:v>
                </c:pt>
                <c:pt idx="485">
                  <c:v>9.76</c:v>
                </c:pt>
                <c:pt idx="486">
                  <c:v>9.7799999999999994</c:v>
                </c:pt>
                <c:pt idx="487">
                  <c:v>9.8000000000000007</c:v>
                </c:pt>
                <c:pt idx="488">
                  <c:v>9.82</c:v>
                </c:pt>
                <c:pt idx="489">
                  <c:v>9.84</c:v>
                </c:pt>
                <c:pt idx="490">
                  <c:v>9.86</c:v>
                </c:pt>
                <c:pt idx="491">
                  <c:v>9.8800000000000008</c:v>
                </c:pt>
                <c:pt idx="492">
                  <c:v>9.9</c:v>
                </c:pt>
                <c:pt idx="493">
                  <c:v>9.92</c:v>
                </c:pt>
                <c:pt idx="494">
                  <c:v>9.94</c:v>
                </c:pt>
                <c:pt idx="495">
                  <c:v>9.9600000000000009</c:v>
                </c:pt>
                <c:pt idx="496">
                  <c:v>9.98</c:v>
                </c:pt>
                <c:pt idx="497">
                  <c:v>10</c:v>
                </c:pt>
              </c:numCache>
            </c:numRef>
          </c:xVal>
          <c:yVal>
            <c:numRef>
              <c:f>'Madeira 3'!$C$6:$C$503</c:f>
              <c:numCache>
                <c:formatCode>0.000</c:formatCode>
                <c:ptCount val="498"/>
                <c:pt idx="28">
                  <c:v>0</c:v>
                </c:pt>
                <c:pt idx="29">
                  <c:v>-0.13899999999999979</c:v>
                </c:pt>
                <c:pt idx="30">
                  <c:v>-0.26500000000000012</c:v>
                </c:pt>
                <c:pt idx="31">
                  <c:v>-0.39800000000000013</c:v>
                </c:pt>
                <c:pt idx="32">
                  <c:v>-0.53699999999999992</c:v>
                </c:pt>
                <c:pt idx="33">
                  <c:v>-0.64299999999999979</c:v>
                </c:pt>
                <c:pt idx="34">
                  <c:v>-0.75099999999999989</c:v>
                </c:pt>
                <c:pt idx="35">
                  <c:v>-0.8580000000000001</c:v>
                </c:pt>
                <c:pt idx="36">
                  <c:v>-0.95900000000000007</c:v>
                </c:pt>
                <c:pt idx="37">
                  <c:v>-1.0339999999999998</c:v>
                </c:pt>
                <c:pt idx="38">
                  <c:v>-1.0979999999999999</c:v>
                </c:pt>
                <c:pt idx="39">
                  <c:v>-1.161</c:v>
                </c:pt>
                <c:pt idx="40">
                  <c:v>-1.198</c:v>
                </c:pt>
                <c:pt idx="41">
                  <c:v>-1.23</c:v>
                </c:pt>
                <c:pt idx="42">
                  <c:v>-1.2429999999999999</c:v>
                </c:pt>
                <c:pt idx="43">
                  <c:v>-1.2549999999999999</c:v>
                </c:pt>
                <c:pt idx="44">
                  <c:v>-1.23</c:v>
                </c:pt>
                <c:pt idx="45">
                  <c:v>-1.2050000000000001</c:v>
                </c:pt>
                <c:pt idx="46">
                  <c:v>-1.161</c:v>
                </c:pt>
                <c:pt idx="47">
                  <c:v>-1.129</c:v>
                </c:pt>
                <c:pt idx="48">
                  <c:v>-1.0529999999999999</c:v>
                </c:pt>
                <c:pt idx="49">
                  <c:v>-0.98399999999999999</c:v>
                </c:pt>
                <c:pt idx="50">
                  <c:v>-0.90200000000000014</c:v>
                </c:pt>
                <c:pt idx="51">
                  <c:v>-0.80100000000000016</c:v>
                </c:pt>
                <c:pt idx="52">
                  <c:v>-0.69399999999999995</c:v>
                </c:pt>
                <c:pt idx="53">
                  <c:v>-0.57399999999999984</c:v>
                </c:pt>
                <c:pt idx="54">
                  <c:v>-0.45500000000000007</c:v>
                </c:pt>
                <c:pt idx="55">
                  <c:v>-0.34100000000000019</c:v>
                </c:pt>
                <c:pt idx="56">
                  <c:v>-0.22100000000000009</c:v>
                </c:pt>
                <c:pt idx="57">
                  <c:v>-8.1999999999999851E-2</c:v>
                </c:pt>
                <c:pt idx="58">
                  <c:v>5.600000000000005E-2</c:v>
                </c:pt>
                <c:pt idx="59">
                  <c:v>0.18300000000000027</c:v>
                </c:pt>
                <c:pt idx="60">
                  <c:v>0.30899999999999972</c:v>
                </c:pt>
                <c:pt idx="61">
                  <c:v>0.44699999999999962</c:v>
                </c:pt>
                <c:pt idx="62">
                  <c:v>0.55399999999999983</c:v>
                </c:pt>
                <c:pt idx="63">
                  <c:v>0.67399999999999993</c:v>
                </c:pt>
                <c:pt idx="64">
                  <c:v>0.76200000000000001</c:v>
                </c:pt>
                <c:pt idx="65">
                  <c:v>0.90100000000000025</c:v>
                </c:pt>
                <c:pt idx="66">
                  <c:v>0.9830000000000001</c:v>
                </c:pt>
                <c:pt idx="67">
                  <c:v>1.0649999999999999</c:v>
                </c:pt>
                <c:pt idx="68">
                  <c:v>1.1160000000000001</c:v>
                </c:pt>
                <c:pt idx="69">
                  <c:v>1.1659999999999999</c:v>
                </c:pt>
                <c:pt idx="70">
                  <c:v>1.2100000000000004</c:v>
                </c:pt>
                <c:pt idx="71">
                  <c:v>1.2289999999999996</c:v>
                </c:pt>
                <c:pt idx="72">
                  <c:v>1.2349999999999999</c:v>
                </c:pt>
                <c:pt idx="73">
                  <c:v>1.2479999999999998</c:v>
                </c:pt>
                <c:pt idx="74">
                  <c:v>1.2170000000000001</c:v>
                </c:pt>
                <c:pt idx="75">
                  <c:v>1.1850000000000001</c:v>
                </c:pt>
                <c:pt idx="76">
                  <c:v>1.1409999999999996</c:v>
                </c:pt>
                <c:pt idx="77">
                  <c:v>1.0840000000000001</c:v>
                </c:pt>
                <c:pt idx="78">
                  <c:v>1.0079999999999996</c:v>
                </c:pt>
                <c:pt idx="79">
                  <c:v>0.93300000000000027</c:v>
                </c:pt>
                <c:pt idx="80">
                  <c:v>0.83200000000000029</c:v>
                </c:pt>
                <c:pt idx="81">
                  <c:v>0.73699999999999966</c:v>
                </c:pt>
                <c:pt idx="82">
                  <c:v>0.61100000000000021</c:v>
                </c:pt>
                <c:pt idx="83">
                  <c:v>0.51000000000000023</c:v>
                </c:pt>
                <c:pt idx="84">
                  <c:v>0.4099999999999997</c:v>
                </c:pt>
                <c:pt idx="85">
                  <c:v>0.27699999999999969</c:v>
                </c:pt>
                <c:pt idx="86">
                  <c:v>0.16400000000000015</c:v>
                </c:pt>
                <c:pt idx="87">
                  <c:v>4.4000000000000039E-2</c:v>
                </c:pt>
                <c:pt idx="88">
                  <c:v>-9.5000000000000195E-2</c:v>
                </c:pt>
                <c:pt idx="89">
                  <c:v>-0.22100000000000009</c:v>
                </c:pt>
                <c:pt idx="90">
                  <c:v>-0.34699999999999998</c:v>
                </c:pt>
                <c:pt idx="91">
                  <c:v>-0.44799999999999995</c:v>
                </c:pt>
                <c:pt idx="92">
                  <c:v>-0.54899999999999993</c:v>
                </c:pt>
                <c:pt idx="93">
                  <c:v>-0.64999999999999991</c:v>
                </c:pt>
                <c:pt idx="94">
                  <c:v>-0.73799999999999999</c:v>
                </c:pt>
                <c:pt idx="95">
                  <c:v>-0.83300000000000018</c:v>
                </c:pt>
                <c:pt idx="96">
                  <c:v>-0.92099999999999982</c:v>
                </c:pt>
                <c:pt idx="97">
                  <c:v>-0.98399999999999999</c:v>
                </c:pt>
                <c:pt idx="98">
                  <c:v>-1.028</c:v>
                </c:pt>
                <c:pt idx="99">
                  <c:v>-1.0529999999999999</c:v>
                </c:pt>
                <c:pt idx="100">
                  <c:v>-1.0979999999999999</c:v>
                </c:pt>
                <c:pt idx="101">
                  <c:v>-1.1099999999999999</c:v>
                </c:pt>
                <c:pt idx="102">
                  <c:v>-1.1229999999999998</c:v>
                </c:pt>
                <c:pt idx="103">
                  <c:v>-1.0979999999999999</c:v>
                </c:pt>
                <c:pt idx="104">
                  <c:v>-1.085</c:v>
                </c:pt>
                <c:pt idx="105">
                  <c:v>-1.06</c:v>
                </c:pt>
                <c:pt idx="106">
                  <c:v>-1.0089999999999999</c:v>
                </c:pt>
                <c:pt idx="107">
                  <c:v>-0.95199999999999996</c:v>
                </c:pt>
                <c:pt idx="108">
                  <c:v>-0.87699999999999978</c:v>
                </c:pt>
                <c:pt idx="109">
                  <c:v>-0.81999999999999984</c:v>
                </c:pt>
                <c:pt idx="110">
                  <c:v>-0.72500000000000009</c:v>
                </c:pt>
                <c:pt idx="111">
                  <c:v>-0.62400000000000011</c:v>
                </c:pt>
                <c:pt idx="112">
                  <c:v>-0.5299999999999998</c:v>
                </c:pt>
                <c:pt idx="113">
                  <c:v>-0.42899999999999983</c:v>
                </c:pt>
                <c:pt idx="114">
                  <c:v>-0.32200000000000006</c:v>
                </c:pt>
                <c:pt idx="115">
                  <c:v>-0.20199999999999996</c:v>
                </c:pt>
                <c:pt idx="116">
                  <c:v>-8.1999999999999851E-2</c:v>
                </c:pt>
                <c:pt idx="117">
                  <c:v>1.9000000000000128E-2</c:v>
                </c:pt>
                <c:pt idx="118">
                  <c:v>0.15100000000000025</c:v>
                </c:pt>
                <c:pt idx="119">
                  <c:v>0.26500000000000012</c:v>
                </c:pt>
                <c:pt idx="120">
                  <c:v>0.371</c:v>
                </c:pt>
                <c:pt idx="121">
                  <c:v>0.47899999999999965</c:v>
                </c:pt>
                <c:pt idx="122">
                  <c:v>0.57999999999999963</c:v>
                </c:pt>
                <c:pt idx="123">
                  <c:v>0.68000000000000016</c:v>
                </c:pt>
                <c:pt idx="124">
                  <c:v>0.76200000000000001</c:v>
                </c:pt>
                <c:pt idx="125">
                  <c:v>0.82600000000000007</c:v>
                </c:pt>
                <c:pt idx="126">
                  <c:v>0.93899999999999961</c:v>
                </c:pt>
                <c:pt idx="127">
                  <c:v>0.98999999999999977</c:v>
                </c:pt>
                <c:pt idx="128">
                  <c:v>1.0269999999999997</c:v>
                </c:pt>
                <c:pt idx="129">
                  <c:v>1.0719999999999996</c:v>
                </c:pt>
                <c:pt idx="130">
                  <c:v>1.097</c:v>
                </c:pt>
                <c:pt idx="131">
                  <c:v>1.097</c:v>
                </c:pt>
                <c:pt idx="132">
                  <c:v>1.1030000000000002</c:v>
                </c:pt>
                <c:pt idx="133">
                  <c:v>1.0840000000000001</c:v>
                </c:pt>
                <c:pt idx="134">
                  <c:v>1.0649999999999999</c:v>
                </c:pt>
                <c:pt idx="135">
                  <c:v>1.0340000000000003</c:v>
                </c:pt>
                <c:pt idx="136">
                  <c:v>0.97699999999999987</c:v>
                </c:pt>
                <c:pt idx="137">
                  <c:v>0.91400000000000015</c:v>
                </c:pt>
                <c:pt idx="138">
                  <c:v>0.83200000000000029</c:v>
                </c:pt>
                <c:pt idx="139">
                  <c:v>0.74400000000000022</c:v>
                </c:pt>
                <c:pt idx="140">
                  <c:v>0.66799999999999971</c:v>
                </c:pt>
                <c:pt idx="141">
                  <c:v>0.58599999999999985</c:v>
                </c:pt>
                <c:pt idx="142">
                  <c:v>0.48499999999999988</c:v>
                </c:pt>
                <c:pt idx="143">
                  <c:v>0.3839999999999999</c:v>
                </c:pt>
                <c:pt idx="144">
                  <c:v>0.27100000000000035</c:v>
                </c:pt>
                <c:pt idx="145">
                  <c:v>0.15100000000000025</c:v>
                </c:pt>
                <c:pt idx="146">
                  <c:v>5.600000000000005E-2</c:v>
                </c:pt>
                <c:pt idx="147">
                  <c:v>-5.699999999999994E-2</c:v>
                </c:pt>
                <c:pt idx="148">
                  <c:v>-0.17700000000000005</c:v>
                </c:pt>
                <c:pt idx="149">
                  <c:v>-0.28399999999999981</c:v>
                </c:pt>
                <c:pt idx="150">
                  <c:v>-0.379</c:v>
                </c:pt>
                <c:pt idx="151">
                  <c:v>-0.47299999999999986</c:v>
                </c:pt>
                <c:pt idx="152">
                  <c:v>-0.56800000000000006</c:v>
                </c:pt>
                <c:pt idx="153">
                  <c:v>-0.63700000000000001</c:v>
                </c:pt>
                <c:pt idx="154">
                  <c:v>-0.70599999999999996</c:v>
                </c:pt>
                <c:pt idx="155">
                  <c:v>-0.78799999999999981</c:v>
                </c:pt>
                <c:pt idx="156">
                  <c:v>-0.85199999999999987</c:v>
                </c:pt>
                <c:pt idx="157">
                  <c:v>-0.89599999999999991</c:v>
                </c:pt>
                <c:pt idx="158">
                  <c:v>-0.93400000000000016</c:v>
                </c:pt>
                <c:pt idx="159">
                  <c:v>-0.96499999999999986</c:v>
                </c:pt>
                <c:pt idx="160">
                  <c:v>-0.9780000000000002</c:v>
                </c:pt>
                <c:pt idx="161">
                  <c:v>-0.9780000000000002</c:v>
                </c:pt>
                <c:pt idx="162">
                  <c:v>-0.96499999999999986</c:v>
                </c:pt>
                <c:pt idx="163">
                  <c:v>-0.95199999999999996</c:v>
                </c:pt>
                <c:pt idx="164">
                  <c:v>-0.93400000000000016</c:v>
                </c:pt>
                <c:pt idx="165">
                  <c:v>-0.88899999999999979</c:v>
                </c:pt>
                <c:pt idx="166">
                  <c:v>-0.8450000000000002</c:v>
                </c:pt>
                <c:pt idx="167">
                  <c:v>-0.79499999999999993</c:v>
                </c:pt>
                <c:pt idx="168">
                  <c:v>-0.73200000000000021</c:v>
                </c:pt>
                <c:pt idx="169">
                  <c:v>-0.64299999999999979</c:v>
                </c:pt>
                <c:pt idx="170">
                  <c:v>-0.56199999999999983</c:v>
                </c:pt>
                <c:pt idx="171">
                  <c:v>-0.48</c:v>
                </c:pt>
                <c:pt idx="172">
                  <c:v>-0.38499999999999979</c:v>
                </c:pt>
                <c:pt idx="173">
                  <c:v>-0.28399999999999981</c:v>
                </c:pt>
                <c:pt idx="174">
                  <c:v>-0.20199999999999996</c:v>
                </c:pt>
                <c:pt idx="175">
                  <c:v>-0.10099999999999998</c:v>
                </c:pt>
                <c:pt idx="176">
                  <c:v>-7.0000000000001172E-3</c:v>
                </c:pt>
                <c:pt idx="177">
                  <c:v>0.11299999999999999</c:v>
                </c:pt>
                <c:pt idx="178">
                  <c:v>0.22699999999999987</c:v>
                </c:pt>
                <c:pt idx="179">
                  <c:v>0.30899999999999972</c:v>
                </c:pt>
                <c:pt idx="180">
                  <c:v>0.42200000000000015</c:v>
                </c:pt>
                <c:pt idx="181">
                  <c:v>0.504</c:v>
                </c:pt>
                <c:pt idx="182">
                  <c:v>0.57999999999999963</c:v>
                </c:pt>
                <c:pt idx="183">
                  <c:v>0.6549999999999998</c:v>
                </c:pt>
                <c:pt idx="184">
                  <c:v>0.72500000000000009</c:v>
                </c:pt>
                <c:pt idx="185">
                  <c:v>0.79400000000000004</c:v>
                </c:pt>
                <c:pt idx="186">
                  <c:v>0.85699999999999976</c:v>
                </c:pt>
                <c:pt idx="187">
                  <c:v>0.89500000000000002</c:v>
                </c:pt>
                <c:pt idx="188">
                  <c:v>0.94499999999999984</c:v>
                </c:pt>
                <c:pt idx="189">
                  <c:v>0.95799999999999974</c:v>
                </c:pt>
                <c:pt idx="190">
                  <c:v>0.97099999999999964</c:v>
                </c:pt>
                <c:pt idx="191">
                  <c:v>0.96399999999999997</c:v>
                </c:pt>
                <c:pt idx="192">
                  <c:v>0.96399999999999997</c:v>
                </c:pt>
                <c:pt idx="193">
                  <c:v>0.94499999999999984</c:v>
                </c:pt>
                <c:pt idx="194">
                  <c:v>0.91400000000000015</c:v>
                </c:pt>
                <c:pt idx="195">
                  <c:v>0.86999999999999966</c:v>
                </c:pt>
                <c:pt idx="196">
                  <c:v>0.80000000000000027</c:v>
                </c:pt>
                <c:pt idx="197">
                  <c:v>0.73699999999999966</c:v>
                </c:pt>
                <c:pt idx="198">
                  <c:v>0.66200000000000037</c:v>
                </c:pt>
                <c:pt idx="199">
                  <c:v>0.59800000000000031</c:v>
                </c:pt>
                <c:pt idx="200">
                  <c:v>0.5349999999999997</c:v>
                </c:pt>
                <c:pt idx="201">
                  <c:v>0.44100000000000028</c:v>
                </c:pt>
                <c:pt idx="202">
                  <c:v>0.35199999999999987</c:v>
                </c:pt>
                <c:pt idx="203">
                  <c:v>0.27699999999999969</c:v>
                </c:pt>
                <c:pt idx="204">
                  <c:v>0.17000000000000037</c:v>
                </c:pt>
                <c:pt idx="205">
                  <c:v>7.5000000000000178E-2</c:v>
                </c:pt>
                <c:pt idx="206">
                  <c:v>-3.2000000000000028E-2</c:v>
                </c:pt>
                <c:pt idx="207">
                  <c:v>-0.12699999999999978</c:v>
                </c:pt>
                <c:pt idx="208">
                  <c:v>-0.21499999999999986</c:v>
                </c:pt>
                <c:pt idx="209">
                  <c:v>-0.31599999999999984</c:v>
                </c:pt>
                <c:pt idx="210">
                  <c:v>-0.38499999999999979</c:v>
                </c:pt>
                <c:pt idx="211">
                  <c:v>-0.45500000000000007</c:v>
                </c:pt>
                <c:pt idx="212">
                  <c:v>-0.54300000000000015</c:v>
                </c:pt>
                <c:pt idx="213">
                  <c:v>-0.61900000000000022</c:v>
                </c:pt>
                <c:pt idx="214">
                  <c:v>-0.66900000000000004</c:v>
                </c:pt>
                <c:pt idx="215">
                  <c:v>-0.71899999999999986</c:v>
                </c:pt>
                <c:pt idx="216">
                  <c:v>-0.78200000000000003</c:v>
                </c:pt>
                <c:pt idx="217">
                  <c:v>-0.80699999999999994</c:v>
                </c:pt>
                <c:pt idx="218">
                  <c:v>-0.83300000000000018</c:v>
                </c:pt>
                <c:pt idx="219">
                  <c:v>-0.83899999999999997</c:v>
                </c:pt>
                <c:pt idx="220">
                  <c:v>-0.8450000000000002</c:v>
                </c:pt>
                <c:pt idx="221">
                  <c:v>-0.85199999999999987</c:v>
                </c:pt>
                <c:pt idx="222">
                  <c:v>-0.83899999999999997</c:v>
                </c:pt>
                <c:pt idx="223">
                  <c:v>-0.80699999999999994</c:v>
                </c:pt>
                <c:pt idx="224">
                  <c:v>-0.78799999999999981</c:v>
                </c:pt>
                <c:pt idx="225">
                  <c:v>-0.73799999999999999</c:v>
                </c:pt>
                <c:pt idx="226">
                  <c:v>-0.69399999999999995</c:v>
                </c:pt>
                <c:pt idx="227">
                  <c:v>-0.63099999999999978</c:v>
                </c:pt>
                <c:pt idx="228">
                  <c:v>-0.57399999999999984</c:v>
                </c:pt>
                <c:pt idx="229">
                  <c:v>-0.49900000000000011</c:v>
                </c:pt>
                <c:pt idx="230">
                  <c:v>-0.43599999999999994</c:v>
                </c:pt>
                <c:pt idx="231">
                  <c:v>-0.34699999999999998</c:v>
                </c:pt>
                <c:pt idx="232">
                  <c:v>-0.2719999999999998</c:v>
                </c:pt>
                <c:pt idx="233">
                  <c:v>-0.18299999999999983</c:v>
                </c:pt>
                <c:pt idx="234">
                  <c:v>-9.5000000000000195E-2</c:v>
                </c:pt>
                <c:pt idx="235">
                  <c:v>-1.2999999999999901E-2</c:v>
                </c:pt>
                <c:pt idx="236">
                  <c:v>8.1999999999999851E-2</c:v>
                </c:pt>
                <c:pt idx="237">
                  <c:v>0.17599999999999971</c:v>
                </c:pt>
                <c:pt idx="238">
                  <c:v>0.26500000000000012</c:v>
                </c:pt>
                <c:pt idx="239">
                  <c:v>0.34699999999999998</c:v>
                </c:pt>
                <c:pt idx="240">
                  <c:v>0.4099999999999997</c:v>
                </c:pt>
                <c:pt idx="241">
                  <c:v>0.4910000000000001</c:v>
                </c:pt>
                <c:pt idx="242">
                  <c:v>0.56100000000000039</c:v>
                </c:pt>
                <c:pt idx="243">
                  <c:v>0.63000000000000034</c:v>
                </c:pt>
                <c:pt idx="244">
                  <c:v>0.67399999999999993</c:v>
                </c:pt>
                <c:pt idx="245">
                  <c:v>0.72500000000000009</c:v>
                </c:pt>
                <c:pt idx="246">
                  <c:v>0.77499999999999991</c:v>
                </c:pt>
                <c:pt idx="247">
                  <c:v>0.78799999999999981</c:v>
                </c:pt>
                <c:pt idx="248">
                  <c:v>0.81300000000000017</c:v>
                </c:pt>
                <c:pt idx="249">
                  <c:v>0.81900000000000039</c:v>
                </c:pt>
                <c:pt idx="250">
                  <c:v>0.83200000000000029</c:v>
                </c:pt>
                <c:pt idx="251">
                  <c:v>0.81900000000000039</c:v>
                </c:pt>
                <c:pt idx="252">
                  <c:v>0.80000000000000027</c:v>
                </c:pt>
                <c:pt idx="253">
                  <c:v>0.77499999999999991</c:v>
                </c:pt>
                <c:pt idx="254">
                  <c:v>0.75000000000000044</c:v>
                </c:pt>
                <c:pt idx="255">
                  <c:v>0.70599999999999996</c:v>
                </c:pt>
                <c:pt idx="256">
                  <c:v>0.64899999999999958</c:v>
                </c:pt>
                <c:pt idx="257">
                  <c:v>0.58599999999999985</c:v>
                </c:pt>
                <c:pt idx="258">
                  <c:v>0.5349999999999997</c:v>
                </c:pt>
                <c:pt idx="259">
                  <c:v>0.46000000000000041</c:v>
                </c:pt>
                <c:pt idx="260">
                  <c:v>0.39000000000000012</c:v>
                </c:pt>
                <c:pt idx="261">
                  <c:v>0.32799999999999985</c:v>
                </c:pt>
                <c:pt idx="262">
                  <c:v>0.25799999999999956</c:v>
                </c:pt>
                <c:pt idx="263">
                  <c:v>0.17000000000000037</c:v>
                </c:pt>
                <c:pt idx="264">
                  <c:v>8.1999999999999851E-2</c:v>
                </c:pt>
                <c:pt idx="265">
                  <c:v>-1.2999999999999901E-2</c:v>
                </c:pt>
                <c:pt idx="266">
                  <c:v>-8.8999999999999968E-2</c:v>
                </c:pt>
                <c:pt idx="267">
                  <c:v>-0.17099999999999982</c:v>
                </c:pt>
                <c:pt idx="268">
                  <c:v>-0.2589999999999999</c:v>
                </c:pt>
                <c:pt idx="269">
                  <c:v>-0.32799999999999985</c:v>
                </c:pt>
                <c:pt idx="270">
                  <c:v>-0.379</c:v>
                </c:pt>
                <c:pt idx="271">
                  <c:v>-0.45500000000000007</c:v>
                </c:pt>
                <c:pt idx="272">
                  <c:v>-0.52400000000000002</c:v>
                </c:pt>
                <c:pt idx="273">
                  <c:v>-0.56800000000000006</c:v>
                </c:pt>
                <c:pt idx="274">
                  <c:v>-0.60000000000000009</c:v>
                </c:pt>
                <c:pt idx="275">
                  <c:v>-0.64999999999999991</c:v>
                </c:pt>
                <c:pt idx="276">
                  <c:v>-0.68199999999999994</c:v>
                </c:pt>
                <c:pt idx="277">
                  <c:v>-0.70100000000000007</c:v>
                </c:pt>
                <c:pt idx="278">
                  <c:v>-0.70599999999999996</c:v>
                </c:pt>
                <c:pt idx="279">
                  <c:v>-0.72500000000000009</c:v>
                </c:pt>
                <c:pt idx="280">
                  <c:v>-0.73200000000000021</c:v>
                </c:pt>
                <c:pt idx="281">
                  <c:v>-0.70100000000000007</c:v>
                </c:pt>
                <c:pt idx="282">
                  <c:v>-0.68199999999999994</c:v>
                </c:pt>
                <c:pt idx="283">
                  <c:v>-0.66900000000000004</c:v>
                </c:pt>
                <c:pt idx="284">
                  <c:v>-0.63700000000000001</c:v>
                </c:pt>
                <c:pt idx="285">
                  <c:v>-0.58700000000000019</c:v>
                </c:pt>
                <c:pt idx="286">
                  <c:v>-0.54899999999999993</c:v>
                </c:pt>
                <c:pt idx="287">
                  <c:v>-0.51100000000000012</c:v>
                </c:pt>
                <c:pt idx="288">
                  <c:v>-0.44799999999999995</c:v>
                </c:pt>
                <c:pt idx="289">
                  <c:v>-0.37299999999999978</c:v>
                </c:pt>
                <c:pt idx="290">
                  <c:v>-0.30900000000000016</c:v>
                </c:pt>
                <c:pt idx="291">
                  <c:v>-0.25300000000000011</c:v>
                </c:pt>
                <c:pt idx="292">
                  <c:v>-0.17700000000000005</c:v>
                </c:pt>
                <c:pt idx="293">
                  <c:v>-8.8999999999999968E-2</c:v>
                </c:pt>
                <c:pt idx="294">
                  <c:v>-2.5999999999999801E-2</c:v>
                </c:pt>
                <c:pt idx="295">
                  <c:v>4.9999999999999822E-2</c:v>
                </c:pt>
                <c:pt idx="296">
                  <c:v>0.13200000000000012</c:v>
                </c:pt>
                <c:pt idx="297">
                  <c:v>0.22699999999999987</c:v>
                </c:pt>
                <c:pt idx="298">
                  <c:v>0.28299999999999992</c:v>
                </c:pt>
                <c:pt idx="299">
                  <c:v>0.3400000000000003</c:v>
                </c:pt>
                <c:pt idx="300">
                  <c:v>0.40300000000000002</c:v>
                </c:pt>
                <c:pt idx="301">
                  <c:v>0.47199999999999998</c:v>
                </c:pt>
                <c:pt idx="302">
                  <c:v>0.51000000000000023</c:v>
                </c:pt>
                <c:pt idx="303">
                  <c:v>0.55399999999999983</c:v>
                </c:pt>
                <c:pt idx="304">
                  <c:v>0.60499999999999998</c:v>
                </c:pt>
                <c:pt idx="305">
                  <c:v>0.6549999999999998</c:v>
                </c:pt>
                <c:pt idx="306">
                  <c:v>0.66799999999999971</c:v>
                </c:pt>
                <c:pt idx="307">
                  <c:v>0.67399999999999993</c:v>
                </c:pt>
                <c:pt idx="308">
                  <c:v>0.68000000000000016</c:v>
                </c:pt>
                <c:pt idx="309">
                  <c:v>0.68699999999999983</c:v>
                </c:pt>
                <c:pt idx="310">
                  <c:v>0.68699999999999983</c:v>
                </c:pt>
                <c:pt idx="311">
                  <c:v>0.68000000000000016</c:v>
                </c:pt>
                <c:pt idx="312">
                  <c:v>0.66200000000000037</c:v>
                </c:pt>
                <c:pt idx="313">
                  <c:v>0.64899999999999958</c:v>
                </c:pt>
                <c:pt idx="314">
                  <c:v>0.60499999999999998</c:v>
                </c:pt>
                <c:pt idx="315">
                  <c:v>0.5479999999999996</c:v>
                </c:pt>
                <c:pt idx="316">
                  <c:v>0.51000000000000023</c:v>
                </c:pt>
                <c:pt idx="317">
                  <c:v>0.46599999999999975</c:v>
                </c:pt>
                <c:pt idx="318">
                  <c:v>0.40300000000000002</c:v>
                </c:pt>
                <c:pt idx="319">
                  <c:v>0.35199999999999987</c:v>
                </c:pt>
                <c:pt idx="320">
                  <c:v>0.28999999999999959</c:v>
                </c:pt>
                <c:pt idx="321">
                  <c:v>0.23900000000000032</c:v>
                </c:pt>
                <c:pt idx="322">
                  <c:v>0.15699999999999958</c:v>
                </c:pt>
                <c:pt idx="323">
                  <c:v>8.1999999999999851E-2</c:v>
                </c:pt>
                <c:pt idx="324">
                  <c:v>5.9999999999997833E-3</c:v>
                </c:pt>
                <c:pt idx="325">
                  <c:v>-5.1000000000000156E-2</c:v>
                </c:pt>
                <c:pt idx="326">
                  <c:v>-0.12699999999999978</c:v>
                </c:pt>
                <c:pt idx="327">
                  <c:v>-0.20199999999999996</c:v>
                </c:pt>
                <c:pt idx="328">
                  <c:v>-0.246</c:v>
                </c:pt>
                <c:pt idx="329">
                  <c:v>-0.30299999999999994</c:v>
                </c:pt>
                <c:pt idx="330">
                  <c:v>-0.35999999999999988</c:v>
                </c:pt>
                <c:pt idx="331">
                  <c:v>-0.41699999999999982</c:v>
                </c:pt>
                <c:pt idx="332">
                  <c:v>-0.44799999999999995</c:v>
                </c:pt>
                <c:pt idx="333">
                  <c:v>-0.49900000000000011</c:v>
                </c:pt>
                <c:pt idx="334">
                  <c:v>-0.5299999999999998</c:v>
                </c:pt>
                <c:pt idx="335">
                  <c:v>-0.56199999999999983</c:v>
                </c:pt>
                <c:pt idx="336">
                  <c:v>-0.58099999999999996</c:v>
                </c:pt>
                <c:pt idx="337">
                  <c:v>-0.58700000000000019</c:v>
                </c:pt>
                <c:pt idx="338">
                  <c:v>-0.58700000000000019</c:v>
                </c:pt>
                <c:pt idx="339">
                  <c:v>-0.58700000000000019</c:v>
                </c:pt>
                <c:pt idx="340">
                  <c:v>-0.58099999999999996</c:v>
                </c:pt>
                <c:pt idx="341">
                  <c:v>-0.58099999999999996</c:v>
                </c:pt>
                <c:pt idx="342">
                  <c:v>-0.56800000000000006</c:v>
                </c:pt>
                <c:pt idx="343">
                  <c:v>-0.5299999999999998</c:v>
                </c:pt>
                <c:pt idx="344">
                  <c:v>-0.49900000000000011</c:v>
                </c:pt>
                <c:pt idx="345">
                  <c:v>-0.45500000000000007</c:v>
                </c:pt>
                <c:pt idx="346">
                  <c:v>-0.42300000000000004</c:v>
                </c:pt>
                <c:pt idx="347">
                  <c:v>-0.35999999999999988</c:v>
                </c:pt>
                <c:pt idx="348">
                  <c:v>-0.31599999999999984</c:v>
                </c:pt>
                <c:pt idx="349">
                  <c:v>-0.2719999999999998</c:v>
                </c:pt>
                <c:pt idx="350">
                  <c:v>-0.20900000000000007</c:v>
                </c:pt>
                <c:pt idx="351">
                  <c:v>-0.15799999999999992</c:v>
                </c:pt>
                <c:pt idx="352">
                  <c:v>-9.5000000000000195E-2</c:v>
                </c:pt>
                <c:pt idx="353">
                  <c:v>-4.4999999999999929E-2</c:v>
                </c:pt>
                <c:pt idx="354">
                  <c:v>3.6999999999999922E-2</c:v>
                </c:pt>
                <c:pt idx="355">
                  <c:v>0.10700000000000021</c:v>
                </c:pt>
                <c:pt idx="356">
                  <c:v>0.17000000000000037</c:v>
                </c:pt>
                <c:pt idx="357">
                  <c:v>0.22699999999999987</c:v>
                </c:pt>
                <c:pt idx="358">
                  <c:v>0.27699999999999969</c:v>
                </c:pt>
                <c:pt idx="359">
                  <c:v>0.33400000000000007</c:v>
                </c:pt>
                <c:pt idx="360">
                  <c:v>0.3839999999999999</c:v>
                </c:pt>
                <c:pt idx="361">
                  <c:v>0.41599999999999993</c:v>
                </c:pt>
                <c:pt idx="362">
                  <c:v>0.45299999999999985</c:v>
                </c:pt>
                <c:pt idx="363">
                  <c:v>0.51000000000000023</c:v>
                </c:pt>
                <c:pt idx="364">
                  <c:v>0.52900000000000036</c:v>
                </c:pt>
                <c:pt idx="365">
                  <c:v>0.5479999999999996</c:v>
                </c:pt>
                <c:pt idx="366">
                  <c:v>0.56100000000000039</c:v>
                </c:pt>
                <c:pt idx="367">
                  <c:v>0.57999999999999963</c:v>
                </c:pt>
                <c:pt idx="368">
                  <c:v>0.57999999999999963</c:v>
                </c:pt>
                <c:pt idx="369">
                  <c:v>0.57299999999999995</c:v>
                </c:pt>
                <c:pt idx="370">
                  <c:v>0.56100000000000039</c:v>
                </c:pt>
                <c:pt idx="371">
                  <c:v>0.54200000000000026</c:v>
                </c:pt>
                <c:pt idx="372">
                  <c:v>0.52900000000000036</c:v>
                </c:pt>
                <c:pt idx="373">
                  <c:v>0.504</c:v>
                </c:pt>
                <c:pt idx="374">
                  <c:v>0.47899999999999965</c:v>
                </c:pt>
                <c:pt idx="375">
                  <c:v>0.42800000000000038</c:v>
                </c:pt>
                <c:pt idx="376">
                  <c:v>0.3839999999999999</c:v>
                </c:pt>
                <c:pt idx="377">
                  <c:v>0.33400000000000007</c:v>
                </c:pt>
                <c:pt idx="378">
                  <c:v>0.29599999999999982</c:v>
                </c:pt>
                <c:pt idx="379">
                  <c:v>0.25200000000000022</c:v>
                </c:pt>
                <c:pt idx="380">
                  <c:v>0.20100000000000007</c:v>
                </c:pt>
                <c:pt idx="381">
                  <c:v>0.14500000000000002</c:v>
                </c:pt>
                <c:pt idx="382">
                  <c:v>8.8000000000000078E-2</c:v>
                </c:pt>
                <c:pt idx="383">
                  <c:v>1.9000000000000128E-2</c:v>
                </c:pt>
                <c:pt idx="384">
                  <c:v>-3.7999999999999812E-2</c:v>
                </c:pt>
                <c:pt idx="385">
                  <c:v>-8.1999999999999851E-2</c:v>
                </c:pt>
                <c:pt idx="386">
                  <c:v>-0.14500000000000002</c:v>
                </c:pt>
                <c:pt idx="387">
                  <c:v>-0.17700000000000005</c:v>
                </c:pt>
                <c:pt idx="388">
                  <c:v>-0.22699999999999987</c:v>
                </c:pt>
                <c:pt idx="389">
                  <c:v>-0.26500000000000012</c:v>
                </c:pt>
                <c:pt idx="390">
                  <c:v>-0.31599999999999984</c:v>
                </c:pt>
                <c:pt idx="391">
                  <c:v>-0.35999999999999988</c:v>
                </c:pt>
                <c:pt idx="392">
                  <c:v>-0.39800000000000013</c:v>
                </c:pt>
                <c:pt idx="393">
                  <c:v>-0.41699999999999982</c:v>
                </c:pt>
                <c:pt idx="394">
                  <c:v>-0.44200000000000017</c:v>
                </c:pt>
                <c:pt idx="395">
                  <c:v>-0.46099999999999985</c:v>
                </c:pt>
                <c:pt idx="396">
                  <c:v>-0.48</c:v>
                </c:pt>
                <c:pt idx="397">
                  <c:v>-0.47299999999999986</c:v>
                </c:pt>
                <c:pt idx="398">
                  <c:v>-0.48</c:v>
                </c:pt>
                <c:pt idx="399">
                  <c:v>-0.46700000000000008</c:v>
                </c:pt>
                <c:pt idx="400">
                  <c:v>-0.46700000000000008</c:v>
                </c:pt>
                <c:pt idx="401">
                  <c:v>-0.44799999999999995</c:v>
                </c:pt>
                <c:pt idx="402">
                  <c:v>-0.42300000000000004</c:v>
                </c:pt>
                <c:pt idx="403">
                  <c:v>-0.40399999999999991</c:v>
                </c:pt>
                <c:pt idx="404">
                  <c:v>-0.3660000000000001</c:v>
                </c:pt>
                <c:pt idx="405">
                  <c:v>-0.33499999999999996</c:v>
                </c:pt>
                <c:pt idx="406">
                  <c:v>-0.29700000000000015</c:v>
                </c:pt>
                <c:pt idx="407">
                  <c:v>-0.2589999999999999</c:v>
                </c:pt>
                <c:pt idx="408">
                  <c:v>-0.22100000000000009</c:v>
                </c:pt>
                <c:pt idx="409">
                  <c:v>-0.17099999999999982</c:v>
                </c:pt>
                <c:pt idx="410">
                  <c:v>-0.12699999999999978</c:v>
                </c:pt>
                <c:pt idx="411">
                  <c:v>-6.999999999999984E-2</c:v>
                </c:pt>
                <c:pt idx="412">
                  <c:v>-3.2000000000000028E-2</c:v>
                </c:pt>
                <c:pt idx="413">
                  <c:v>1.2000000000000011E-2</c:v>
                </c:pt>
                <c:pt idx="414">
                  <c:v>8.1999999999999851E-2</c:v>
                </c:pt>
                <c:pt idx="415">
                  <c:v>0.13200000000000012</c:v>
                </c:pt>
                <c:pt idx="416">
                  <c:v>0.18899999999999961</c:v>
                </c:pt>
                <c:pt idx="417">
                  <c:v>0.21399999999999997</c:v>
                </c:pt>
                <c:pt idx="418">
                  <c:v>0.25200000000000022</c:v>
                </c:pt>
                <c:pt idx="419">
                  <c:v>0.30200000000000005</c:v>
                </c:pt>
                <c:pt idx="420">
                  <c:v>0.32799999999999985</c:v>
                </c:pt>
                <c:pt idx="421">
                  <c:v>0.35900000000000043</c:v>
                </c:pt>
                <c:pt idx="422">
                  <c:v>0.40300000000000002</c:v>
                </c:pt>
                <c:pt idx="423">
                  <c:v>0.43399999999999972</c:v>
                </c:pt>
                <c:pt idx="424">
                  <c:v>0.44100000000000028</c:v>
                </c:pt>
                <c:pt idx="425">
                  <c:v>0.45299999999999985</c:v>
                </c:pt>
                <c:pt idx="426">
                  <c:v>0.46000000000000041</c:v>
                </c:pt>
                <c:pt idx="427">
                  <c:v>0.45299999999999985</c:v>
                </c:pt>
                <c:pt idx="428">
                  <c:v>0.45299999999999985</c:v>
                </c:pt>
                <c:pt idx="429">
                  <c:v>0.44100000000000028</c:v>
                </c:pt>
                <c:pt idx="430">
                  <c:v>0.44100000000000028</c:v>
                </c:pt>
                <c:pt idx="431">
                  <c:v>0.43399999999999972</c:v>
                </c:pt>
                <c:pt idx="432">
                  <c:v>0.4099999999999997</c:v>
                </c:pt>
                <c:pt idx="433">
                  <c:v>0.37799999999999967</c:v>
                </c:pt>
                <c:pt idx="434">
                  <c:v>0.35199999999999987</c:v>
                </c:pt>
                <c:pt idx="435">
                  <c:v>0.32100000000000017</c:v>
                </c:pt>
                <c:pt idx="436">
                  <c:v>0.27699999999999969</c:v>
                </c:pt>
                <c:pt idx="437">
                  <c:v>0.246</c:v>
                </c:pt>
                <c:pt idx="438">
                  <c:v>0.21399999999999997</c:v>
                </c:pt>
                <c:pt idx="439">
                  <c:v>0.17599999999999971</c:v>
                </c:pt>
                <c:pt idx="440">
                  <c:v>0.13200000000000012</c:v>
                </c:pt>
                <c:pt idx="441">
                  <c:v>7.5000000000000178E-2</c:v>
                </c:pt>
                <c:pt idx="442">
                  <c:v>3.6999999999999922E-2</c:v>
                </c:pt>
                <c:pt idx="443">
                  <c:v>-1.9000000000000128E-2</c:v>
                </c:pt>
                <c:pt idx="444">
                  <c:v>-6.3000000000000167E-2</c:v>
                </c:pt>
                <c:pt idx="445">
                  <c:v>-0.10099999999999998</c:v>
                </c:pt>
                <c:pt idx="446">
                  <c:v>-0.13899999999999979</c:v>
                </c:pt>
                <c:pt idx="447">
                  <c:v>-0.17099999999999982</c:v>
                </c:pt>
                <c:pt idx="448">
                  <c:v>-0.20900000000000007</c:v>
                </c:pt>
                <c:pt idx="449">
                  <c:v>-0.25300000000000011</c:v>
                </c:pt>
                <c:pt idx="450">
                  <c:v>-0.27800000000000002</c:v>
                </c:pt>
                <c:pt idx="451">
                  <c:v>-0.29700000000000015</c:v>
                </c:pt>
                <c:pt idx="452">
                  <c:v>-0.32200000000000006</c:v>
                </c:pt>
                <c:pt idx="453">
                  <c:v>-0.34699999999999998</c:v>
                </c:pt>
                <c:pt idx="454">
                  <c:v>-0.35400000000000009</c:v>
                </c:pt>
                <c:pt idx="455">
                  <c:v>-0.35400000000000009</c:v>
                </c:pt>
                <c:pt idx="456">
                  <c:v>-0.35999999999999988</c:v>
                </c:pt>
                <c:pt idx="457">
                  <c:v>-0.37299999999999978</c:v>
                </c:pt>
                <c:pt idx="458">
                  <c:v>-0.37299999999999978</c:v>
                </c:pt>
                <c:pt idx="459">
                  <c:v>-0.34699999999999998</c:v>
                </c:pt>
                <c:pt idx="460">
                  <c:v>-0.35400000000000009</c:v>
                </c:pt>
                <c:pt idx="461">
                  <c:v>-0.33499999999999996</c:v>
                </c:pt>
                <c:pt idx="462">
                  <c:v>-0.30299999999999994</c:v>
                </c:pt>
                <c:pt idx="463">
                  <c:v>-0.28399999999999981</c:v>
                </c:pt>
                <c:pt idx="464">
                  <c:v>-0.2719999999999998</c:v>
                </c:pt>
                <c:pt idx="465">
                  <c:v>-0.23399999999999999</c:v>
                </c:pt>
                <c:pt idx="466">
                  <c:v>-0.18999999999999995</c:v>
                </c:pt>
                <c:pt idx="467">
                  <c:v>-0.17099999999999982</c:v>
                </c:pt>
                <c:pt idx="468">
                  <c:v>-0.13899999999999979</c:v>
                </c:pt>
                <c:pt idx="469">
                  <c:v>-9.5000000000000195E-2</c:v>
                </c:pt>
                <c:pt idx="470">
                  <c:v>-6.3000000000000167E-2</c:v>
                </c:pt>
                <c:pt idx="471">
                  <c:v>-1.9000000000000128E-2</c:v>
                </c:pt>
                <c:pt idx="472">
                  <c:v>3.6999999999999922E-2</c:v>
                </c:pt>
                <c:pt idx="473">
                  <c:v>7.5000000000000178E-2</c:v>
                </c:pt>
                <c:pt idx="474">
                  <c:v>0.10700000000000021</c:v>
                </c:pt>
                <c:pt idx="475">
                  <c:v>0.12599999999999989</c:v>
                </c:pt>
                <c:pt idx="476">
                  <c:v>0.15699999999999958</c:v>
                </c:pt>
                <c:pt idx="477">
                  <c:v>0.18899999999999961</c:v>
                </c:pt>
                <c:pt idx="478">
                  <c:v>0.22699999999999987</c:v>
                </c:pt>
                <c:pt idx="479">
                  <c:v>0.25799999999999956</c:v>
                </c:pt>
                <c:pt idx="480">
                  <c:v>0.27100000000000035</c:v>
                </c:pt>
                <c:pt idx="481">
                  <c:v>0.30200000000000005</c:v>
                </c:pt>
                <c:pt idx="482">
                  <c:v>0.3400000000000003</c:v>
                </c:pt>
                <c:pt idx="483">
                  <c:v>0.33400000000000007</c:v>
                </c:pt>
                <c:pt idx="484">
                  <c:v>0.3400000000000003</c:v>
                </c:pt>
                <c:pt idx="485">
                  <c:v>0.3400000000000003</c:v>
                </c:pt>
                <c:pt idx="486">
                  <c:v>0.35199999999999987</c:v>
                </c:pt>
                <c:pt idx="487">
                  <c:v>0.3400000000000003</c:v>
                </c:pt>
                <c:pt idx="488">
                  <c:v>0.33400000000000007</c:v>
                </c:pt>
                <c:pt idx="489">
                  <c:v>0.33400000000000007</c:v>
                </c:pt>
                <c:pt idx="490">
                  <c:v>0.32799999999999985</c:v>
                </c:pt>
                <c:pt idx="491">
                  <c:v>0.30200000000000005</c:v>
                </c:pt>
                <c:pt idx="492">
                  <c:v>0.27699999999999969</c:v>
                </c:pt>
                <c:pt idx="493">
                  <c:v>0.27699999999999969</c:v>
                </c:pt>
                <c:pt idx="494">
                  <c:v>0.23900000000000032</c:v>
                </c:pt>
                <c:pt idx="495">
                  <c:v>0.20799999999999974</c:v>
                </c:pt>
                <c:pt idx="496">
                  <c:v>0.18300000000000027</c:v>
                </c:pt>
                <c:pt idx="497">
                  <c:v>0.15699999999999958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76-4351-9204-70998E952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848632"/>
        <c:axId val="604850552"/>
      </c:scatterChart>
      <c:valAx>
        <c:axId val="60484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4850552"/>
        <c:crosses val="autoZero"/>
        <c:crossBetween val="midCat"/>
      </c:valAx>
      <c:valAx>
        <c:axId val="60485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Força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4848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Posição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3'!$A$6:$A$503</c:f>
              <c:numCache>
                <c:formatCode>0.00</c:formatCode>
                <c:ptCount val="498"/>
                <c:pt idx="28">
                  <c:v>0.62</c:v>
                </c:pt>
                <c:pt idx="29">
                  <c:v>0.64</c:v>
                </c:pt>
                <c:pt idx="30">
                  <c:v>0.66</c:v>
                </c:pt>
                <c:pt idx="31">
                  <c:v>0.68</c:v>
                </c:pt>
                <c:pt idx="32">
                  <c:v>0.7</c:v>
                </c:pt>
                <c:pt idx="33">
                  <c:v>0.72</c:v>
                </c:pt>
                <c:pt idx="34">
                  <c:v>0.74</c:v>
                </c:pt>
                <c:pt idx="35">
                  <c:v>0.76</c:v>
                </c:pt>
                <c:pt idx="36">
                  <c:v>0.78</c:v>
                </c:pt>
                <c:pt idx="37">
                  <c:v>0.8</c:v>
                </c:pt>
                <c:pt idx="38">
                  <c:v>0.82</c:v>
                </c:pt>
                <c:pt idx="39">
                  <c:v>0.84</c:v>
                </c:pt>
                <c:pt idx="40">
                  <c:v>0.86</c:v>
                </c:pt>
                <c:pt idx="41">
                  <c:v>0.88</c:v>
                </c:pt>
                <c:pt idx="42">
                  <c:v>0.9</c:v>
                </c:pt>
                <c:pt idx="43">
                  <c:v>0.92</c:v>
                </c:pt>
                <c:pt idx="44">
                  <c:v>0.94</c:v>
                </c:pt>
                <c:pt idx="45">
                  <c:v>0.96</c:v>
                </c:pt>
                <c:pt idx="46">
                  <c:v>0.98</c:v>
                </c:pt>
                <c:pt idx="47">
                  <c:v>1</c:v>
                </c:pt>
                <c:pt idx="48">
                  <c:v>1.02</c:v>
                </c:pt>
                <c:pt idx="49">
                  <c:v>1.04</c:v>
                </c:pt>
                <c:pt idx="50">
                  <c:v>1.06</c:v>
                </c:pt>
                <c:pt idx="51">
                  <c:v>1.08</c:v>
                </c:pt>
                <c:pt idx="52">
                  <c:v>1.1000000000000001</c:v>
                </c:pt>
                <c:pt idx="53">
                  <c:v>1.1200000000000001</c:v>
                </c:pt>
                <c:pt idx="54">
                  <c:v>1.1399999999999999</c:v>
                </c:pt>
                <c:pt idx="55">
                  <c:v>1.1599999999999999</c:v>
                </c:pt>
                <c:pt idx="56">
                  <c:v>1.18</c:v>
                </c:pt>
                <c:pt idx="57">
                  <c:v>1.2</c:v>
                </c:pt>
                <c:pt idx="58">
                  <c:v>1.22</c:v>
                </c:pt>
                <c:pt idx="59">
                  <c:v>1.24</c:v>
                </c:pt>
                <c:pt idx="60">
                  <c:v>1.26</c:v>
                </c:pt>
                <c:pt idx="61">
                  <c:v>1.28</c:v>
                </c:pt>
                <c:pt idx="62">
                  <c:v>1.3</c:v>
                </c:pt>
                <c:pt idx="63">
                  <c:v>1.32</c:v>
                </c:pt>
                <c:pt idx="64">
                  <c:v>1.34</c:v>
                </c:pt>
                <c:pt idx="65">
                  <c:v>1.36</c:v>
                </c:pt>
                <c:pt idx="66">
                  <c:v>1.38</c:v>
                </c:pt>
                <c:pt idx="67">
                  <c:v>1.4</c:v>
                </c:pt>
                <c:pt idx="68">
                  <c:v>1.42</c:v>
                </c:pt>
                <c:pt idx="69">
                  <c:v>1.44</c:v>
                </c:pt>
                <c:pt idx="70">
                  <c:v>1.46</c:v>
                </c:pt>
                <c:pt idx="71">
                  <c:v>1.48</c:v>
                </c:pt>
                <c:pt idx="72">
                  <c:v>1.5</c:v>
                </c:pt>
                <c:pt idx="73">
                  <c:v>1.52</c:v>
                </c:pt>
                <c:pt idx="74">
                  <c:v>1.54</c:v>
                </c:pt>
                <c:pt idx="75">
                  <c:v>1.56</c:v>
                </c:pt>
                <c:pt idx="76">
                  <c:v>1.58</c:v>
                </c:pt>
                <c:pt idx="77">
                  <c:v>1.6</c:v>
                </c:pt>
                <c:pt idx="78">
                  <c:v>1.62</c:v>
                </c:pt>
                <c:pt idx="79">
                  <c:v>1.64</c:v>
                </c:pt>
                <c:pt idx="80">
                  <c:v>1.66</c:v>
                </c:pt>
                <c:pt idx="81">
                  <c:v>1.68</c:v>
                </c:pt>
                <c:pt idx="82">
                  <c:v>1.7</c:v>
                </c:pt>
                <c:pt idx="83">
                  <c:v>1.72</c:v>
                </c:pt>
                <c:pt idx="84">
                  <c:v>1.74</c:v>
                </c:pt>
                <c:pt idx="85">
                  <c:v>1.76</c:v>
                </c:pt>
                <c:pt idx="86">
                  <c:v>1.78</c:v>
                </c:pt>
                <c:pt idx="87">
                  <c:v>1.8</c:v>
                </c:pt>
                <c:pt idx="88">
                  <c:v>1.82</c:v>
                </c:pt>
                <c:pt idx="89">
                  <c:v>1.84</c:v>
                </c:pt>
                <c:pt idx="90">
                  <c:v>1.86</c:v>
                </c:pt>
                <c:pt idx="91">
                  <c:v>1.88</c:v>
                </c:pt>
                <c:pt idx="92">
                  <c:v>1.9</c:v>
                </c:pt>
                <c:pt idx="93">
                  <c:v>1.92</c:v>
                </c:pt>
                <c:pt idx="94">
                  <c:v>1.94</c:v>
                </c:pt>
                <c:pt idx="95">
                  <c:v>1.96</c:v>
                </c:pt>
                <c:pt idx="96">
                  <c:v>1.98</c:v>
                </c:pt>
                <c:pt idx="97">
                  <c:v>2</c:v>
                </c:pt>
                <c:pt idx="98">
                  <c:v>2.02</c:v>
                </c:pt>
                <c:pt idx="99">
                  <c:v>2.04</c:v>
                </c:pt>
                <c:pt idx="100">
                  <c:v>2.06</c:v>
                </c:pt>
                <c:pt idx="101">
                  <c:v>2.08</c:v>
                </c:pt>
                <c:pt idx="102">
                  <c:v>2.1</c:v>
                </c:pt>
                <c:pt idx="103">
                  <c:v>2.12</c:v>
                </c:pt>
                <c:pt idx="104">
                  <c:v>2.14</c:v>
                </c:pt>
                <c:pt idx="105">
                  <c:v>2.16</c:v>
                </c:pt>
                <c:pt idx="106">
                  <c:v>2.1800000000000002</c:v>
                </c:pt>
                <c:pt idx="107">
                  <c:v>2.2000000000000002</c:v>
                </c:pt>
                <c:pt idx="108">
                  <c:v>2.2200000000000002</c:v>
                </c:pt>
                <c:pt idx="109">
                  <c:v>2.2400000000000002</c:v>
                </c:pt>
                <c:pt idx="110">
                  <c:v>2.2599999999999998</c:v>
                </c:pt>
                <c:pt idx="111">
                  <c:v>2.2799999999999998</c:v>
                </c:pt>
                <c:pt idx="112">
                  <c:v>2.2999999999999998</c:v>
                </c:pt>
                <c:pt idx="113">
                  <c:v>2.3199999999999998</c:v>
                </c:pt>
                <c:pt idx="114">
                  <c:v>2.34</c:v>
                </c:pt>
                <c:pt idx="115">
                  <c:v>2.36</c:v>
                </c:pt>
                <c:pt idx="116">
                  <c:v>2.38</c:v>
                </c:pt>
                <c:pt idx="117">
                  <c:v>2.4</c:v>
                </c:pt>
                <c:pt idx="118">
                  <c:v>2.42</c:v>
                </c:pt>
                <c:pt idx="119">
                  <c:v>2.44</c:v>
                </c:pt>
                <c:pt idx="120">
                  <c:v>2.46</c:v>
                </c:pt>
                <c:pt idx="121">
                  <c:v>2.48</c:v>
                </c:pt>
                <c:pt idx="122">
                  <c:v>2.5</c:v>
                </c:pt>
                <c:pt idx="123">
                  <c:v>2.52</c:v>
                </c:pt>
                <c:pt idx="124">
                  <c:v>2.54</c:v>
                </c:pt>
                <c:pt idx="125">
                  <c:v>2.56</c:v>
                </c:pt>
                <c:pt idx="126">
                  <c:v>2.58</c:v>
                </c:pt>
                <c:pt idx="127">
                  <c:v>2.6</c:v>
                </c:pt>
                <c:pt idx="128">
                  <c:v>2.62</c:v>
                </c:pt>
                <c:pt idx="129">
                  <c:v>2.64</c:v>
                </c:pt>
                <c:pt idx="130">
                  <c:v>2.66</c:v>
                </c:pt>
                <c:pt idx="131">
                  <c:v>2.68</c:v>
                </c:pt>
                <c:pt idx="132">
                  <c:v>2.7</c:v>
                </c:pt>
                <c:pt idx="133">
                  <c:v>2.72</c:v>
                </c:pt>
                <c:pt idx="134">
                  <c:v>2.74</c:v>
                </c:pt>
                <c:pt idx="135">
                  <c:v>2.76</c:v>
                </c:pt>
                <c:pt idx="136">
                  <c:v>2.78</c:v>
                </c:pt>
                <c:pt idx="137">
                  <c:v>2.8</c:v>
                </c:pt>
                <c:pt idx="138">
                  <c:v>2.82</c:v>
                </c:pt>
                <c:pt idx="139">
                  <c:v>2.84</c:v>
                </c:pt>
                <c:pt idx="140">
                  <c:v>2.86</c:v>
                </c:pt>
                <c:pt idx="141">
                  <c:v>2.88</c:v>
                </c:pt>
                <c:pt idx="142">
                  <c:v>2.9</c:v>
                </c:pt>
                <c:pt idx="143">
                  <c:v>2.92</c:v>
                </c:pt>
                <c:pt idx="144">
                  <c:v>2.94</c:v>
                </c:pt>
                <c:pt idx="145">
                  <c:v>2.96</c:v>
                </c:pt>
                <c:pt idx="146">
                  <c:v>2.98</c:v>
                </c:pt>
                <c:pt idx="147">
                  <c:v>3</c:v>
                </c:pt>
                <c:pt idx="148">
                  <c:v>3.02</c:v>
                </c:pt>
                <c:pt idx="149">
                  <c:v>3.04</c:v>
                </c:pt>
                <c:pt idx="150">
                  <c:v>3.06</c:v>
                </c:pt>
                <c:pt idx="151">
                  <c:v>3.08</c:v>
                </c:pt>
                <c:pt idx="152">
                  <c:v>3.1</c:v>
                </c:pt>
                <c:pt idx="153">
                  <c:v>3.12</c:v>
                </c:pt>
                <c:pt idx="154">
                  <c:v>3.14</c:v>
                </c:pt>
                <c:pt idx="155">
                  <c:v>3.16</c:v>
                </c:pt>
                <c:pt idx="156">
                  <c:v>3.18</c:v>
                </c:pt>
                <c:pt idx="157">
                  <c:v>3.2</c:v>
                </c:pt>
                <c:pt idx="158">
                  <c:v>3.22</c:v>
                </c:pt>
                <c:pt idx="159">
                  <c:v>3.24</c:v>
                </c:pt>
                <c:pt idx="160">
                  <c:v>3.26</c:v>
                </c:pt>
                <c:pt idx="161">
                  <c:v>3.28</c:v>
                </c:pt>
                <c:pt idx="162">
                  <c:v>3.3</c:v>
                </c:pt>
                <c:pt idx="163">
                  <c:v>3.32</c:v>
                </c:pt>
                <c:pt idx="164">
                  <c:v>3.34</c:v>
                </c:pt>
                <c:pt idx="165">
                  <c:v>3.36</c:v>
                </c:pt>
                <c:pt idx="166">
                  <c:v>3.38</c:v>
                </c:pt>
                <c:pt idx="167">
                  <c:v>3.4</c:v>
                </c:pt>
                <c:pt idx="168">
                  <c:v>3.42</c:v>
                </c:pt>
                <c:pt idx="169">
                  <c:v>3.44</c:v>
                </c:pt>
                <c:pt idx="170">
                  <c:v>3.46</c:v>
                </c:pt>
                <c:pt idx="171">
                  <c:v>3.48</c:v>
                </c:pt>
                <c:pt idx="172">
                  <c:v>3.5</c:v>
                </c:pt>
                <c:pt idx="173">
                  <c:v>3.52</c:v>
                </c:pt>
                <c:pt idx="174">
                  <c:v>3.54</c:v>
                </c:pt>
                <c:pt idx="175">
                  <c:v>3.56</c:v>
                </c:pt>
                <c:pt idx="176">
                  <c:v>3.58</c:v>
                </c:pt>
                <c:pt idx="177">
                  <c:v>3.6</c:v>
                </c:pt>
                <c:pt idx="178">
                  <c:v>3.62</c:v>
                </c:pt>
                <c:pt idx="179">
                  <c:v>3.64</c:v>
                </c:pt>
                <c:pt idx="180">
                  <c:v>3.66</c:v>
                </c:pt>
                <c:pt idx="181">
                  <c:v>3.68</c:v>
                </c:pt>
                <c:pt idx="182">
                  <c:v>3.7</c:v>
                </c:pt>
                <c:pt idx="183">
                  <c:v>3.72</c:v>
                </c:pt>
                <c:pt idx="184">
                  <c:v>3.74</c:v>
                </c:pt>
                <c:pt idx="185">
                  <c:v>3.76</c:v>
                </c:pt>
                <c:pt idx="186">
                  <c:v>3.78</c:v>
                </c:pt>
                <c:pt idx="187">
                  <c:v>3.8</c:v>
                </c:pt>
                <c:pt idx="188">
                  <c:v>3.82</c:v>
                </c:pt>
                <c:pt idx="189">
                  <c:v>3.84</c:v>
                </c:pt>
                <c:pt idx="190">
                  <c:v>3.86</c:v>
                </c:pt>
                <c:pt idx="191">
                  <c:v>3.88</c:v>
                </c:pt>
                <c:pt idx="192">
                  <c:v>3.9</c:v>
                </c:pt>
                <c:pt idx="193">
                  <c:v>3.92</c:v>
                </c:pt>
                <c:pt idx="194">
                  <c:v>3.94</c:v>
                </c:pt>
                <c:pt idx="195">
                  <c:v>3.96</c:v>
                </c:pt>
                <c:pt idx="196">
                  <c:v>3.98</c:v>
                </c:pt>
                <c:pt idx="197">
                  <c:v>4</c:v>
                </c:pt>
                <c:pt idx="198">
                  <c:v>4.0199999999999996</c:v>
                </c:pt>
                <c:pt idx="199">
                  <c:v>4.04</c:v>
                </c:pt>
                <c:pt idx="200">
                  <c:v>4.0599999999999996</c:v>
                </c:pt>
                <c:pt idx="201">
                  <c:v>4.08</c:v>
                </c:pt>
                <c:pt idx="202">
                  <c:v>4.0999999999999996</c:v>
                </c:pt>
                <c:pt idx="203">
                  <c:v>4.12</c:v>
                </c:pt>
                <c:pt idx="204">
                  <c:v>4.1399999999999997</c:v>
                </c:pt>
                <c:pt idx="205">
                  <c:v>4.16</c:v>
                </c:pt>
                <c:pt idx="206">
                  <c:v>4.18</c:v>
                </c:pt>
                <c:pt idx="207">
                  <c:v>4.2</c:v>
                </c:pt>
                <c:pt idx="208">
                  <c:v>4.22</c:v>
                </c:pt>
                <c:pt idx="209">
                  <c:v>4.24</c:v>
                </c:pt>
                <c:pt idx="210">
                  <c:v>4.26</c:v>
                </c:pt>
                <c:pt idx="211">
                  <c:v>4.28</c:v>
                </c:pt>
                <c:pt idx="212">
                  <c:v>4.3</c:v>
                </c:pt>
                <c:pt idx="213">
                  <c:v>4.32</c:v>
                </c:pt>
                <c:pt idx="214">
                  <c:v>4.34</c:v>
                </c:pt>
                <c:pt idx="215">
                  <c:v>4.3600000000000003</c:v>
                </c:pt>
                <c:pt idx="216">
                  <c:v>4.38</c:v>
                </c:pt>
                <c:pt idx="217">
                  <c:v>4.4000000000000004</c:v>
                </c:pt>
                <c:pt idx="218">
                  <c:v>4.42</c:v>
                </c:pt>
                <c:pt idx="219">
                  <c:v>4.4400000000000004</c:v>
                </c:pt>
                <c:pt idx="220">
                  <c:v>4.46</c:v>
                </c:pt>
                <c:pt idx="221">
                  <c:v>4.4800000000000004</c:v>
                </c:pt>
                <c:pt idx="222">
                  <c:v>4.5</c:v>
                </c:pt>
                <c:pt idx="223">
                  <c:v>4.5199999999999996</c:v>
                </c:pt>
                <c:pt idx="224">
                  <c:v>4.54</c:v>
                </c:pt>
                <c:pt idx="225">
                  <c:v>4.5599999999999996</c:v>
                </c:pt>
                <c:pt idx="226">
                  <c:v>4.58</c:v>
                </c:pt>
                <c:pt idx="227">
                  <c:v>4.5999999999999996</c:v>
                </c:pt>
                <c:pt idx="228">
                  <c:v>4.62</c:v>
                </c:pt>
                <c:pt idx="229">
                  <c:v>4.6399999999999997</c:v>
                </c:pt>
                <c:pt idx="230">
                  <c:v>4.66</c:v>
                </c:pt>
                <c:pt idx="231">
                  <c:v>4.68</c:v>
                </c:pt>
                <c:pt idx="232">
                  <c:v>4.7</c:v>
                </c:pt>
                <c:pt idx="233">
                  <c:v>4.72</c:v>
                </c:pt>
                <c:pt idx="234">
                  <c:v>4.74</c:v>
                </c:pt>
                <c:pt idx="235">
                  <c:v>4.76</c:v>
                </c:pt>
                <c:pt idx="236">
                  <c:v>4.78</c:v>
                </c:pt>
                <c:pt idx="237">
                  <c:v>4.8</c:v>
                </c:pt>
                <c:pt idx="238">
                  <c:v>4.82</c:v>
                </c:pt>
                <c:pt idx="239">
                  <c:v>4.84</c:v>
                </c:pt>
                <c:pt idx="240">
                  <c:v>4.8600000000000003</c:v>
                </c:pt>
                <c:pt idx="241">
                  <c:v>4.88</c:v>
                </c:pt>
                <c:pt idx="242">
                  <c:v>4.9000000000000004</c:v>
                </c:pt>
                <c:pt idx="243">
                  <c:v>4.92</c:v>
                </c:pt>
                <c:pt idx="244">
                  <c:v>4.9400000000000004</c:v>
                </c:pt>
                <c:pt idx="245">
                  <c:v>4.96</c:v>
                </c:pt>
                <c:pt idx="246">
                  <c:v>4.9800000000000004</c:v>
                </c:pt>
                <c:pt idx="247">
                  <c:v>5</c:v>
                </c:pt>
                <c:pt idx="248">
                  <c:v>5.0199999999999996</c:v>
                </c:pt>
                <c:pt idx="249">
                  <c:v>5.04</c:v>
                </c:pt>
                <c:pt idx="250">
                  <c:v>5.0599999999999996</c:v>
                </c:pt>
                <c:pt idx="251">
                  <c:v>5.08</c:v>
                </c:pt>
                <c:pt idx="252">
                  <c:v>5.0999999999999996</c:v>
                </c:pt>
                <c:pt idx="253">
                  <c:v>5.12</c:v>
                </c:pt>
                <c:pt idx="254">
                  <c:v>5.14</c:v>
                </c:pt>
                <c:pt idx="255">
                  <c:v>5.16</c:v>
                </c:pt>
                <c:pt idx="256">
                  <c:v>5.18</c:v>
                </c:pt>
                <c:pt idx="257">
                  <c:v>5.2</c:v>
                </c:pt>
                <c:pt idx="258">
                  <c:v>5.22</c:v>
                </c:pt>
                <c:pt idx="259">
                  <c:v>5.24</c:v>
                </c:pt>
                <c:pt idx="260">
                  <c:v>5.26</c:v>
                </c:pt>
                <c:pt idx="261">
                  <c:v>5.28</c:v>
                </c:pt>
                <c:pt idx="262">
                  <c:v>5.3</c:v>
                </c:pt>
                <c:pt idx="263">
                  <c:v>5.32</c:v>
                </c:pt>
                <c:pt idx="264">
                  <c:v>5.34</c:v>
                </c:pt>
                <c:pt idx="265">
                  <c:v>5.36</c:v>
                </c:pt>
                <c:pt idx="266">
                  <c:v>5.38</c:v>
                </c:pt>
                <c:pt idx="267">
                  <c:v>5.4</c:v>
                </c:pt>
                <c:pt idx="268">
                  <c:v>5.42</c:v>
                </c:pt>
                <c:pt idx="269">
                  <c:v>5.44</c:v>
                </c:pt>
                <c:pt idx="270">
                  <c:v>5.46</c:v>
                </c:pt>
                <c:pt idx="271">
                  <c:v>5.48</c:v>
                </c:pt>
                <c:pt idx="272">
                  <c:v>5.5</c:v>
                </c:pt>
                <c:pt idx="273">
                  <c:v>5.52</c:v>
                </c:pt>
                <c:pt idx="274">
                  <c:v>5.54</c:v>
                </c:pt>
                <c:pt idx="275">
                  <c:v>5.56</c:v>
                </c:pt>
                <c:pt idx="276">
                  <c:v>5.58</c:v>
                </c:pt>
                <c:pt idx="277">
                  <c:v>5.6</c:v>
                </c:pt>
                <c:pt idx="278">
                  <c:v>5.62</c:v>
                </c:pt>
                <c:pt idx="279">
                  <c:v>5.64</c:v>
                </c:pt>
                <c:pt idx="280">
                  <c:v>5.66</c:v>
                </c:pt>
                <c:pt idx="281">
                  <c:v>5.68</c:v>
                </c:pt>
                <c:pt idx="282">
                  <c:v>5.7</c:v>
                </c:pt>
                <c:pt idx="283">
                  <c:v>5.72</c:v>
                </c:pt>
                <c:pt idx="284">
                  <c:v>5.74</c:v>
                </c:pt>
                <c:pt idx="285">
                  <c:v>5.76</c:v>
                </c:pt>
                <c:pt idx="286">
                  <c:v>5.78</c:v>
                </c:pt>
                <c:pt idx="287">
                  <c:v>5.8</c:v>
                </c:pt>
                <c:pt idx="288">
                  <c:v>5.82</c:v>
                </c:pt>
                <c:pt idx="289">
                  <c:v>5.84</c:v>
                </c:pt>
                <c:pt idx="290">
                  <c:v>5.86</c:v>
                </c:pt>
                <c:pt idx="291">
                  <c:v>5.88</c:v>
                </c:pt>
                <c:pt idx="292">
                  <c:v>5.9</c:v>
                </c:pt>
                <c:pt idx="293">
                  <c:v>5.92</c:v>
                </c:pt>
                <c:pt idx="294">
                  <c:v>5.94</c:v>
                </c:pt>
                <c:pt idx="295">
                  <c:v>5.96</c:v>
                </c:pt>
                <c:pt idx="296">
                  <c:v>5.98</c:v>
                </c:pt>
                <c:pt idx="297">
                  <c:v>6</c:v>
                </c:pt>
                <c:pt idx="298">
                  <c:v>6.02</c:v>
                </c:pt>
                <c:pt idx="299">
                  <c:v>6.04</c:v>
                </c:pt>
                <c:pt idx="300">
                  <c:v>6.06</c:v>
                </c:pt>
                <c:pt idx="301">
                  <c:v>6.08</c:v>
                </c:pt>
                <c:pt idx="302">
                  <c:v>6.1</c:v>
                </c:pt>
                <c:pt idx="303">
                  <c:v>6.12</c:v>
                </c:pt>
                <c:pt idx="304">
                  <c:v>6.14</c:v>
                </c:pt>
                <c:pt idx="305">
                  <c:v>6.16</c:v>
                </c:pt>
                <c:pt idx="306">
                  <c:v>6.18</c:v>
                </c:pt>
                <c:pt idx="307">
                  <c:v>6.2</c:v>
                </c:pt>
                <c:pt idx="308">
                  <c:v>6.22</c:v>
                </c:pt>
                <c:pt idx="309">
                  <c:v>6.24</c:v>
                </c:pt>
                <c:pt idx="310">
                  <c:v>6.26</c:v>
                </c:pt>
                <c:pt idx="311">
                  <c:v>6.28</c:v>
                </c:pt>
                <c:pt idx="312">
                  <c:v>6.3</c:v>
                </c:pt>
                <c:pt idx="313">
                  <c:v>6.32</c:v>
                </c:pt>
                <c:pt idx="314">
                  <c:v>6.34</c:v>
                </c:pt>
                <c:pt idx="315">
                  <c:v>6.36</c:v>
                </c:pt>
                <c:pt idx="316">
                  <c:v>6.38</c:v>
                </c:pt>
                <c:pt idx="317">
                  <c:v>6.4</c:v>
                </c:pt>
                <c:pt idx="318">
                  <c:v>6.42</c:v>
                </c:pt>
                <c:pt idx="319">
                  <c:v>6.44</c:v>
                </c:pt>
                <c:pt idx="320">
                  <c:v>6.46</c:v>
                </c:pt>
                <c:pt idx="321">
                  <c:v>6.48</c:v>
                </c:pt>
                <c:pt idx="322">
                  <c:v>6.5</c:v>
                </c:pt>
                <c:pt idx="323">
                  <c:v>6.52</c:v>
                </c:pt>
                <c:pt idx="324">
                  <c:v>6.54</c:v>
                </c:pt>
                <c:pt idx="325">
                  <c:v>6.56</c:v>
                </c:pt>
                <c:pt idx="326">
                  <c:v>6.58</c:v>
                </c:pt>
                <c:pt idx="327">
                  <c:v>6.6</c:v>
                </c:pt>
                <c:pt idx="328">
                  <c:v>6.62</c:v>
                </c:pt>
                <c:pt idx="329">
                  <c:v>6.64</c:v>
                </c:pt>
                <c:pt idx="330">
                  <c:v>6.66</c:v>
                </c:pt>
                <c:pt idx="331">
                  <c:v>6.68</c:v>
                </c:pt>
                <c:pt idx="332">
                  <c:v>6.7</c:v>
                </c:pt>
                <c:pt idx="333">
                  <c:v>6.72</c:v>
                </c:pt>
                <c:pt idx="334">
                  <c:v>6.74</c:v>
                </c:pt>
                <c:pt idx="335">
                  <c:v>6.76</c:v>
                </c:pt>
                <c:pt idx="336">
                  <c:v>6.78</c:v>
                </c:pt>
                <c:pt idx="337">
                  <c:v>6.8</c:v>
                </c:pt>
                <c:pt idx="338">
                  <c:v>6.82</c:v>
                </c:pt>
                <c:pt idx="339">
                  <c:v>6.84</c:v>
                </c:pt>
                <c:pt idx="340">
                  <c:v>6.86</c:v>
                </c:pt>
                <c:pt idx="341">
                  <c:v>6.88</c:v>
                </c:pt>
                <c:pt idx="342">
                  <c:v>6.9</c:v>
                </c:pt>
                <c:pt idx="343">
                  <c:v>6.92</c:v>
                </c:pt>
                <c:pt idx="344">
                  <c:v>6.94</c:v>
                </c:pt>
                <c:pt idx="345">
                  <c:v>6.96</c:v>
                </c:pt>
                <c:pt idx="346">
                  <c:v>6.98</c:v>
                </c:pt>
                <c:pt idx="347">
                  <c:v>7</c:v>
                </c:pt>
                <c:pt idx="348">
                  <c:v>7.02</c:v>
                </c:pt>
                <c:pt idx="349">
                  <c:v>7.04</c:v>
                </c:pt>
                <c:pt idx="350">
                  <c:v>7.06</c:v>
                </c:pt>
                <c:pt idx="351">
                  <c:v>7.08</c:v>
                </c:pt>
                <c:pt idx="352">
                  <c:v>7.1</c:v>
                </c:pt>
                <c:pt idx="353">
                  <c:v>7.12</c:v>
                </c:pt>
                <c:pt idx="354">
                  <c:v>7.14</c:v>
                </c:pt>
                <c:pt idx="355">
                  <c:v>7.16</c:v>
                </c:pt>
                <c:pt idx="356">
                  <c:v>7.18</c:v>
                </c:pt>
                <c:pt idx="357">
                  <c:v>7.2</c:v>
                </c:pt>
                <c:pt idx="358">
                  <c:v>7.22</c:v>
                </c:pt>
                <c:pt idx="359">
                  <c:v>7.24</c:v>
                </c:pt>
                <c:pt idx="360">
                  <c:v>7.26</c:v>
                </c:pt>
                <c:pt idx="361">
                  <c:v>7.28</c:v>
                </c:pt>
                <c:pt idx="362">
                  <c:v>7.3</c:v>
                </c:pt>
                <c:pt idx="363">
                  <c:v>7.32</c:v>
                </c:pt>
                <c:pt idx="364">
                  <c:v>7.34</c:v>
                </c:pt>
                <c:pt idx="365">
                  <c:v>7.36</c:v>
                </c:pt>
                <c:pt idx="366">
                  <c:v>7.38</c:v>
                </c:pt>
                <c:pt idx="367">
                  <c:v>7.4</c:v>
                </c:pt>
                <c:pt idx="368">
                  <c:v>7.42</c:v>
                </c:pt>
                <c:pt idx="369">
                  <c:v>7.44</c:v>
                </c:pt>
                <c:pt idx="370">
                  <c:v>7.46</c:v>
                </c:pt>
                <c:pt idx="371">
                  <c:v>7.48</c:v>
                </c:pt>
                <c:pt idx="372">
                  <c:v>7.5</c:v>
                </c:pt>
                <c:pt idx="373">
                  <c:v>7.52</c:v>
                </c:pt>
                <c:pt idx="374">
                  <c:v>7.54</c:v>
                </c:pt>
                <c:pt idx="375">
                  <c:v>7.56</c:v>
                </c:pt>
                <c:pt idx="376">
                  <c:v>7.58</c:v>
                </c:pt>
                <c:pt idx="377">
                  <c:v>7.6</c:v>
                </c:pt>
                <c:pt idx="378">
                  <c:v>7.62</c:v>
                </c:pt>
                <c:pt idx="379">
                  <c:v>7.64</c:v>
                </c:pt>
                <c:pt idx="380">
                  <c:v>7.66</c:v>
                </c:pt>
                <c:pt idx="381">
                  <c:v>7.68</c:v>
                </c:pt>
                <c:pt idx="382">
                  <c:v>7.7</c:v>
                </c:pt>
                <c:pt idx="383">
                  <c:v>7.72</c:v>
                </c:pt>
                <c:pt idx="384">
                  <c:v>7.74</c:v>
                </c:pt>
                <c:pt idx="385">
                  <c:v>7.76</c:v>
                </c:pt>
                <c:pt idx="386">
                  <c:v>7.78</c:v>
                </c:pt>
                <c:pt idx="387">
                  <c:v>7.8</c:v>
                </c:pt>
                <c:pt idx="388">
                  <c:v>7.82</c:v>
                </c:pt>
                <c:pt idx="389">
                  <c:v>7.84</c:v>
                </c:pt>
                <c:pt idx="390">
                  <c:v>7.86</c:v>
                </c:pt>
                <c:pt idx="391">
                  <c:v>7.88</c:v>
                </c:pt>
                <c:pt idx="392">
                  <c:v>7.9</c:v>
                </c:pt>
                <c:pt idx="393">
                  <c:v>7.92</c:v>
                </c:pt>
                <c:pt idx="394">
                  <c:v>7.94</c:v>
                </c:pt>
                <c:pt idx="395">
                  <c:v>7.96</c:v>
                </c:pt>
                <c:pt idx="396">
                  <c:v>7.98</c:v>
                </c:pt>
                <c:pt idx="397">
                  <c:v>8</c:v>
                </c:pt>
                <c:pt idx="398">
                  <c:v>8.02</c:v>
                </c:pt>
                <c:pt idx="399">
                  <c:v>8.0399999999999991</c:v>
                </c:pt>
                <c:pt idx="400">
                  <c:v>8.06</c:v>
                </c:pt>
                <c:pt idx="401">
                  <c:v>8.08</c:v>
                </c:pt>
                <c:pt idx="402">
                  <c:v>8.1</c:v>
                </c:pt>
                <c:pt idx="403">
                  <c:v>8.1199999999999992</c:v>
                </c:pt>
                <c:pt idx="404">
                  <c:v>8.14</c:v>
                </c:pt>
                <c:pt idx="405">
                  <c:v>8.16</c:v>
                </c:pt>
                <c:pt idx="406">
                  <c:v>8.18</c:v>
                </c:pt>
                <c:pt idx="407">
                  <c:v>8.1999999999999993</c:v>
                </c:pt>
                <c:pt idx="408">
                  <c:v>8.2200000000000006</c:v>
                </c:pt>
                <c:pt idx="409">
                  <c:v>8.24</c:v>
                </c:pt>
                <c:pt idx="410">
                  <c:v>8.26</c:v>
                </c:pt>
                <c:pt idx="411">
                  <c:v>8.2799999999999994</c:v>
                </c:pt>
                <c:pt idx="412">
                  <c:v>8.3000000000000007</c:v>
                </c:pt>
                <c:pt idx="413">
                  <c:v>8.32</c:v>
                </c:pt>
                <c:pt idx="414">
                  <c:v>8.34</c:v>
                </c:pt>
                <c:pt idx="415">
                  <c:v>8.36</c:v>
                </c:pt>
                <c:pt idx="416">
                  <c:v>8.3800000000000008</c:v>
                </c:pt>
                <c:pt idx="417">
                  <c:v>8.4</c:v>
                </c:pt>
                <c:pt idx="418">
                  <c:v>8.42</c:v>
                </c:pt>
                <c:pt idx="419">
                  <c:v>8.44</c:v>
                </c:pt>
                <c:pt idx="420">
                  <c:v>8.4600000000000009</c:v>
                </c:pt>
                <c:pt idx="421">
                  <c:v>8.48</c:v>
                </c:pt>
                <c:pt idx="422">
                  <c:v>8.5</c:v>
                </c:pt>
                <c:pt idx="423">
                  <c:v>8.52</c:v>
                </c:pt>
                <c:pt idx="424">
                  <c:v>8.5399999999999991</c:v>
                </c:pt>
                <c:pt idx="425">
                  <c:v>8.56</c:v>
                </c:pt>
                <c:pt idx="426">
                  <c:v>8.58</c:v>
                </c:pt>
                <c:pt idx="427">
                  <c:v>8.6</c:v>
                </c:pt>
                <c:pt idx="428">
                  <c:v>8.6199999999999992</c:v>
                </c:pt>
                <c:pt idx="429">
                  <c:v>8.64</c:v>
                </c:pt>
                <c:pt idx="430">
                  <c:v>8.66</c:v>
                </c:pt>
                <c:pt idx="431">
                  <c:v>8.68</c:v>
                </c:pt>
                <c:pt idx="432">
                  <c:v>8.6999999999999993</c:v>
                </c:pt>
                <c:pt idx="433">
                  <c:v>8.7200000000000006</c:v>
                </c:pt>
                <c:pt idx="434">
                  <c:v>8.74</c:v>
                </c:pt>
                <c:pt idx="435">
                  <c:v>8.76</c:v>
                </c:pt>
                <c:pt idx="436">
                  <c:v>8.7799999999999994</c:v>
                </c:pt>
                <c:pt idx="437">
                  <c:v>8.8000000000000007</c:v>
                </c:pt>
                <c:pt idx="438">
                  <c:v>8.82</c:v>
                </c:pt>
                <c:pt idx="439">
                  <c:v>8.84</c:v>
                </c:pt>
                <c:pt idx="440">
                  <c:v>8.86</c:v>
                </c:pt>
                <c:pt idx="441">
                  <c:v>8.8800000000000008</c:v>
                </c:pt>
                <c:pt idx="442">
                  <c:v>8.9</c:v>
                </c:pt>
                <c:pt idx="443">
                  <c:v>8.92</c:v>
                </c:pt>
                <c:pt idx="444">
                  <c:v>8.94</c:v>
                </c:pt>
                <c:pt idx="445">
                  <c:v>8.9600000000000009</c:v>
                </c:pt>
                <c:pt idx="446">
                  <c:v>8.98</c:v>
                </c:pt>
                <c:pt idx="447">
                  <c:v>9</c:v>
                </c:pt>
                <c:pt idx="448">
                  <c:v>9.02</c:v>
                </c:pt>
                <c:pt idx="449">
                  <c:v>9.0399999999999991</c:v>
                </c:pt>
                <c:pt idx="450">
                  <c:v>9.06</c:v>
                </c:pt>
                <c:pt idx="451">
                  <c:v>9.08</c:v>
                </c:pt>
                <c:pt idx="452">
                  <c:v>9.1</c:v>
                </c:pt>
                <c:pt idx="453">
                  <c:v>9.1199999999999992</c:v>
                </c:pt>
                <c:pt idx="454">
                  <c:v>9.14</c:v>
                </c:pt>
                <c:pt idx="455">
                  <c:v>9.16</c:v>
                </c:pt>
                <c:pt idx="456">
                  <c:v>9.18</c:v>
                </c:pt>
                <c:pt idx="457">
                  <c:v>9.1999999999999993</c:v>
                </c:pt>
                <c:pt idx="458">
                  <c:v>9.2200000000000006</c:v>
                </c:pt>
                <c:pt idx="459">
                  <c:v>9.24</c:v>
                </c:pt>
                <c:pt idx="460">
                  <c:v>9.26</c:v>
                </c:pt>
                <c:pt idx="461">
                  <c:v>9.2799999999999994</c:v>
                </c:pt>
                <c:pt idx="462">
                  <c:v>9.3000000000000007</c:v>
                </c:pt>
                <c:pt idx="463">
                  <c:v>9.32</c:v>
                </c:pt>
                <c:pt idx="464">
                  <c:v>9.34</c:v>
                </c:pt>
                <c:pt idx="465">
                  <c:v>9.36</c:v>
                </c:pt>
                <c:pt idx="466">
                  <c:v>9.3800000000000008</c:v>
                </c:pt>
                <c:pt idx="467">
                  <c:v>9.4</c:v>
                </c:pt>
                <c:pt idx="468">
                  <c:v>9.42</c:v>
                </c:pt>
                <c:pt idx="469">
                  <c:v>9.44</c:v>
                </c:pt>
                <c:pt idx="470">
                  <c:v>9.4600000000000009</c:v>
                </c:pt>
                <c:pt idx="471">
                  <c:v>9.48</c:v>
                </c:pt>
                <c:pt idx="472">
                  <c:v>9.5</c:v>
                </c:pt>
                <c:pt idx="473">
                  <c:v>9.52</c:v>
                </c:pt>
                <c:pt idx="474">
                  <c:v>9.5399999999999991</c:v>
                </c:pt>
                <c:pt idx="475">
                  <c:v>9.56</c:v>
                </c:pt>
                <c:pt idx="476">
                  <c:v>9.58</c:v>
                </c:pt>
                <c:pt idx="477">
                  <c:v>9.6</c:v>
                </c:pt>
                <c:pt idx="478">
                  <c:v>9.6199999999999992</c:v>
                </c:pt>
                <c:pt idx="479">
                  <c:v>9.64</c:v>
                </c:pt>
                <c:pt idx="480">
                  <c:v>9.66</c:v>
                </c:pt>
                <c:pt idx="481">
                  <c:v>9.68</c:v>
                </c:pt>
                <c:pt idx="482">
                  <c:v>9.6999999999999993</c:v>
                </c:pt>
                <c:pt idx="483">
                  <c:v>9.7200000000000006</c:v>
                </c:pt>
                <c:pt idx="484">
                  <c:v>9.74</c:v>
                </c:pt>
                <c:pt idx="485">
                  <c:v>9.76</c:v>
                </c:pt>
                <c:pt idx="486">
                  <c:v>9.7799999999999994</c:v>
                </c:pt>
                <c:pt idx="487">
                  <c:v>9.8000000000000007</c:v>
                </c:pt>
                <c:pt idx="488">
                  <c:v>9.82</c:v>
                </c:pt>
                <c:pt idx="489">
                  <c:v>9.84</c:v>
                </c:pt>
                <c:pt idx="490">
                  <c:v>9.86</c:v>
                </c:pt>
                <c:pt idx="491">
                  <c:v>9.8800000000000008</c:v>
                </c:pt>
                <c:pt idx="492">
                  <c:v>9.9</c:v>
                </c:pt>
                <c:pt idx="493">
                  <c:v>9.92</c:v>
                </c:pt>
                <c:pt idx="494">
                  <c:v>9.94</c:v>
                </c:pt>
                <c:pt idx="495">
                  <c:v>9.9600000000000009</c:v>
                </c:pt>
                <c:pt idx="496">
                  <c:v>9.98</c:v>
                </c:pt>
                <c:pt idx="497">
                  <c:v>10</c:v>
                </c:pt>
              </c:numCache>
            </c:numRef>
          </c:xVal>
          <c:yVal>
            <c:numRef>
              <c:f>'Madeira 3'!$D$6:$D$503</c:f>
              <c:numCache>
                <c:formatCode>0.000</c:formatCode>
                <c:ptCount val="498"/>
                <c:pt idx="28">
                  <c:v>0</c:v>
                </c:pt>
                <c:pt idx="29">
                  <c:v>-1.3539500605688717E-2</c:v>
                </c:pt>
                <c:pt idx="30">
                  <c:v>-2.5812716982068468E-2</c:v>
                </c:pt>
                <c:pt idx="31">
                  <c:v>-3.8767778712691506E-2</c:v>
                </c:pt>
                <c:pt idx="32">
                  <c:v>-5.2307279318380223E-2</c:v>
                </c:pt>
                <c:pt idx="33">
                  <c:v>-6.2632366111207594E-2</c:v>
                </c:pt>
                <c:pt idx="34">
                  <c:v>-7.3152265862390223E-2</c:v>
                </c:pt>
                <c:pt idx="35">
                  <c:v>-8.3574759134395243E-2</c:v>
                </c:pt>
                <c:pt idx="36">
                  <c:v>-9.3412813531334543E-2</c:v>
                </c:pt>
                <c:pt idx="37">
                  <c:v>-0.10071829946965577</c:v>
                </c:pt>
                <c:pt idx="38">
                  <c:v>-0.10695231413702326</c:v>
                </c:pt>
                <c:pt idx="39">
                  <c:v>-0.11308892232521313</c:v>
                </c:pt>
                <c:pt idx="40">
                  <c:v>-0.11669296205478494</c:v>
                </c:pt>
                <c:pt idx="41">
                  <c:v>-0.11980996938846869</c:v>
                </c:pt>
                <c:pt idx="42">
                  <c:v>-0.1210762536177777</c:v>
                </c:pt>
                <c:pt idx="43">
                  <c:v>-0.1222451313679091</c:v>
                </c:pt>
                <c:pt idx="44">
                  <c:v>-0.11980996938846869</c:v>
                </c:pt>
                <c:pt idx="45">
                  <c:v>-0.11737480740902827</c:v>
                </c:pt>
                <c:pt idx="46">
                  <c:v>-0.11308892232521313</c:v>
                </c:pt>
                <c:pt idx="47">
                  <c:v>-0.10997191499152939</c:v>
                </c:pt>
                <c:pt idx="48">
                  <c:v>-0.1025690225740305</c:v>
                </c:pt>
                <c:pt idx="49">
                  <c:v>-9.5847975510774952E-2</c:v>
                </c:pt>
                <c:pt idx="50">
                  <c:v>-8.7860644218210382E-2</c:v>
                </c:pt>
                <c:pt idx="51">
                  <c:v>-7.8022589821271082E-2</c:v>
                </c:pt>
                <c:pt idx="52">
                  <c:v>-6.7600096549266062E-2</c:v>
                </c:pt>
                <c:pt idx="53">
                  <c:v>-5.5911319047952039E-2</c:v>
                </c:pt>
                <c:pt idx="54">
                  <c:v>-4.431994802581566E-2</c:v>
                </c:pt>
                <c:pt idx="55">
                  <c:v>-3.3215609399567352E-2</c:v>
                </c:pt>
                <c:pt idx="56">
                  <c:v>-2.1526831898253326E-2</c:v>
                </c:pt>
                <c:pt idx="57">
                  <c:v>-7.9873312925645649E-3</c:v>
                </c:pt>
                <c:pt idx="58">
                  <c:v>5.4547628339465465E-3</c:v>
                </c:pt>
                <c:pt idx="59">
                  <c:v>1.7825385689503905E-2</c:v>
                </c:pt>
                <c:pt idx="60">
                  <c:v>3.0098602065883568E-2</c:v>
                </c:pt>
                <c:pt idx="61">
                  <c:v>4.354069619239468E-2</c:v>
                </c:pt>
                <c:pt idx="62">
                  <c:v>5.3963189464399701E-2</c:v>
                </c:pt>
                <c:pt idx="63">
                  <c:v>6.5651966965713723E-2</c:v>
                </c:pt>
                <c:pt idx="64">
                  <c:v>7.4223737133344014E-2</c:v>
                </c:pt>
                <c:pt idx="65">
                  <c:v>8.7763237739032773E-2</c:v>
                </c:pt>
                <c:pt idx="66">
                  <c:v>9.5750569031597343E-2</c:v>
                </c:pt>
                <c:pt idx="67">
                  <c:v>0.10373790032416191</c:v>
                </c:pt>
                <c:pt idx="68">
                  <c:v>0.10870563076222038</c:v>
                </c:pt>
                <c:pt idx="69">
                  <c:v>0.1135759547211012</c:v>
                </c:pt>
                <c:pt idx="70">
                  <c:v>0.11786183980491639</c:v>
                </c:pt>
                <c:pt idx="71">
                  <c:v>0.11971256290929104</c:v>
                </c:pt>
                <c:pt idx="72">
                  <c:v>0.12029700178435676</c:v>
                </c:pt>
                <c:pt idx="73">
                  <c:v>0.12156328601366577</c:v>
                </c:pt>
                <c:pt idx="74">
                  <c:v>0.11854368515915968</c:v>
                </c:pt>
                <c:pt idx="75">
                  <c:v>0.11542667782547593</c:v>
                </c:pt>
                <c:pt idx="76">
                  <c:v>0.11114079274166075</c:v>
                </c:pt>
                <c:pt idx="77">
                  <c:v>0.10558862342853664</c:v>
                </c:pt>
                <c:pt idx="78">
                  <c:v>9.8185731011037711E-2</c:v>
                </c:pt>
                <c:pt idx="79">
                  <c:v>9.0880245072716512E-2</c:v>
                </c:pt>
                <c:pt idx="80">
                  <c:v>8.1042190675777226E-2</c:v>
                </c:pt>
                <c:pt idx="81">
                  <c:v>7.1788575153903564E-2</c:v>
                </c:pt>
                <c:pt idx="82">
                  <c:v>5.9515358777523897E-2</c:v>
                </c:pt>
                <c:pt idx="83">
                  <c:v>4.9677304380584597E-2</c:v>
                </c:pt>
                <c:pt idx="84">
                  <c:v>3.9936656462822864E-2</c:v>
                </c:pt>
                <c:pt idx="85">
                  <c:v>2.698159473219983E-2</c:v>
                </c:pt>
                <c:pt idx="86">
                  <c:v>1.5974662585129171E-2</c:v>
                </c:pt>
                <c:pt idx="87">
                  <c:v>4.2858850838151438E-3</c:v>
                </c:pt>
                <c:pt idx="88">
                  <c:v>-9.253615521873617E-3</c:v>
                </c:pt>
                <c:pt idx="89">
                  <c:v>-2.1526831898253326E-2</c:v>
                </c:pt>
                <c:pt idx="90">
                  <c:v>-3.3800048274633031E-2</c:v>
                </c:pt>
                <c:pt idx="91">
                  <c:v>-4.3638102671572331E-2</c:v>
                </c:pt>
                <c:pt idx="92">
                  <c:v>-5.347615706851163E-2</c:v>
                </c:pt>
                <c:pt idx="93">
                  <c:v>-6.3314211465450923E-2</c:v>
                </c:pt>
                <c:pt idx="94">
                  <c:v>-7.1885981633081214E-2</c:v>
                </c:pt>
                <c:pt idx="95">
                  <c:v>-8.1139597154954834E-2</c:v>
                </c:pt>
                <c:pt idx="96">
                  <c:v>-8.971136732258507E-2</c:v>
                </c:pt>
                <c:pt idx="97">
                  <c:v>-9.5847975510774952E-2</c:v>
                </c:pt>
                <c:pt idx="98">
                  <c:v>-0.10013386059459009</c:v>
                </c:pt>
                <c:pt idx="99">
                  <c:v>-0.1025690225740305</c:v>
                </c:pt>
                <c:pt idx="100">
                  <c:v>-0.10695231413702326</c:v>
                </c:pt>
                <c:pt idx="101">
                  <c:v>-0.10812119188715466</c:v>
                </c:pt>
                <c:pt idx="102">
                  <c:v>-0.10938747611646367</c:v>
                </c:pt>
                <c:pt idx="103">
                  <c:v>-0.10695231413702326</c:v>
                </c:pt>
                <c:pt idx="104">
                  <c:v>-0.10568602990771425</c:v>
                </c:pt>
                <c:pt idx="105">
                  <c:v>-0.10325086792827383</c:v>
                </c:pt>
                <c:pt idx="106">
                  <c:v>-9.8283137490215361E-2</c:v>
                </c:pt>
                <c:pt idx="107">
                  <c:v>-9.2730968177091214E-2</c:v>
                </c:pt>
                <c:pt idx="108">
                  <c:v>-8.5425482238769931E-2</c:v>
                </c:pt>
                <c:pt idx="109">
                  <c:v>-7.987331292564577E-2</c:v>
                </c:pt>
                <c:pt idx="110">
                  <c:v>-7.0619697403772205E-2</c:v>
                </c:pt>
                <c:pt idx="111">
                  <c:v>-6.0781643006832906E-2</c:v>
                </c:pt>
                <c:pt idx="112">
                  <c:v>-5.1625433964136894E-2</c:v>
                </c:pt>
                <c:pt idx="113">
                  <c:v>-4.1787379567197601E-2</c:v>
                </c:pt>
                <c:pt idx="114">
                  <c:v>-3.1364886295192622E-2</c:v>
                </c:pt>
                <c:pt idx="115">
                  <c:v>-1.9676108793878593E-2</c:v>
                </c:pt>
                <c:pt idx="116">
                  <c:v>-7.9873312925645649E-3</c:v>
                </c:pt>
                <c:pt idx="117">
                  <c:v>1.850723104374732E-3</c:v>
                </c:pt>
                <c:pt idx="118">
                  <c:v>1.4708378355820163E-2</c:v>
                </c:pt>
                <c:pt idx="119">
                  <c:v>2.5812716982068468E-2</c:v>
                </c:pt>
                <c:pt idx="120">
                  <c:v>3.6137803774895838E-2</c:v>
                </c:pt>
                <c:pt idx="121">
                  <c:v>4.6657703526078419E-2</c:v>
                </c:pt>
                <c:pt idx="122">
                  <c:v>5.6495757923017718E-2</c:v>
                </c:pt>
                <c:pt idx="123">
                  <c:v>6.6236405840779458E-2</c:v>
                </c:pt>
                <c:pt idx="124">
                  <c:v>7.4223737133344014E-2</c:v>
                </c:pt>
                <c:pt idx="125">
                  <c:v>8.0457751800711505E-2</c:v>
                </c:pt>
                <c:pt idx="126">
                  <c:v>9.1464683947782149E-2</c:v>
                </c:pt>
                <c:pt idx="127">
                  <c:v>9.6432414385840631E-2</c:v>
                </c:pt>
                <c:pt idx="128">
                  <c:v>0.10003645411541244</c:v>
                </c:pt>
                <c:pt idx="129">
                  <c:v>0.10441974567840519</c:v>
                </c:pt>
                <c:pt idx="130">
                  <c:v>0.10685490765784565</c:v>
                </c:pt>
                <c:pt idx="131">
                  <c:v>0.10685490765784565</c:v>
                </c:pt>
                <c:pt idx="132">
                  <c:v>0.10743934653291137</c:v>
                </c:pt>
                <c:pt idx="133">
                  <c:v>0.10558862342853664</c:v>
                </c:pt>
                <c:pt idx="134">
                  <c:v>0.10373790032416191</c:v>
                </c:pt>
                <c:pt idx="135">
                  <c:v>0.10071829946965581</c:v>
                </c:pt>
                <c:pt idx="136">
                  <c:v>9.5166130156531623E-2</c:v>
                </c:pt>
                <c:pt idx="137">
                  <c:v>8.9029521968341782E-2</c:v>
                </c:pt>
                <c:pt idx="138">
                  <c:v>8.1042190675777226E-2</c:v>
                </c:pt>
                <c:pt idx="139">
                  <c:v>7.2470420508146935E-2</c:v>
                </c:pt>
                <c:pt idx="140">
                  <c:v>6.5067528090648002E-2</c:v>
                </c:pt>
                <c:pt idx="141">
                  <c:v>5.7080196798083439E-2</c:v>
                </c:pt>
                <c:pt idx="142">
                  <c:v>4.7242142401144147E-2</c:v>
                </c:pt>
                <c:pt idx="143">
                  <c:v>3.7404088004204847E-2</c:v>
                </c:pt>
                <c:pt idx="144">
                  <c:v>2.6397155857134192E-2</c:v>
                </c:pt>
                <c:pt idx="145">
                  <c:v>1.4708378355820163E-2</c:v>
                </c:pt>
                <c:pt idx="146">
                  <c:v>5.4547628339465465E-3</c:v>
                </c:pt>
                <c:pt idx="147">
                  <c:v>-5.5521693131241525E-3</c:v>
                </c:pt>
                <c:pt idx="148">
                  <c:v>-1.724094681443818E-2</c:v>
                </c:pt>
                <c:pt idx="149">
                  <c:v>-2.7663440086443159E-2</c:v>
                </c:pt>
                <c:pt idx="150">
                  <c:v>-3.6917055608316776E-2</c:v>
                </c:pt>
                <c:pt idx="151">
                  <c:v>-4.6073264651012739E-2</c:v>
                </c:pt>
                <c:pt idx="152">
                  <c:v>-5.532688017288636E-2</c:v>
                </c:pt>
                <c:pt idx="153">
                  <c:v>-6.2047927236141914E-2</c:v>
                </c:pt>
                <c:pt idx="154">
                  <c:v>-6.8768974299397476E-2</c:v>
                </c:pt>
                <c:pt idx="155">
                  <c:v>-7.6756305591962032E-2</c:v>
                </c:pt>
                <c:pt idx="156">
                  <c:v>-8.2990320259329523E-2</c:v>
                </c:pt>
                <c:pt idx="157">
                  <c:v>-8.7276205343144661E-2</c:v>
                </c:pt>
                <c:pt idx="158">
                  <c:v>-9.097765155189412E-2</c:v>
                </c:pt>
                <c:pt idx="159">
                  <c:v>-9.3997252406400222E-2</c:v>
                </c:pt>
                <c:pt idx="160">
                  <c:v>-9.5263536635709273E-2</c:v>
                </c:pt>
                <c:pt idx="161">
                  <c:v>-9.5263536635709273E-2</c:v>
                </c:pt>
                <c:pt idx="162">
                  <c:v>-9.3997252406400222E-2</c:v>
                </c:pt>
                <c:pt idx="163">
                  <c:v>-9.2730968177091214E-2</c:v>
                </c:pt>
                <c:pt idx="164">
                  <c:v>-9.097765155189412E-2</c:v>
                </c:pt>
                <c:pt idx="165">
                  <c:v>-8.6594359988901332E-2</c:v>
                </c:pt>
                <c:pt idx="166">
                  <c:v>-8.2308474905086235E-2</c:v>
                </c:pt>
                <c:pt idx="167">
                  <c:v>-7.7438150946205361E-2</c:v>
                </c:pt>
                <c:pt idx="168">
                  <c:v>-7.1301542758015535E-2</c:v>
                </c:pt>
                <c:pt idx="169">
                  <c:v>-6.2632366111207594E-2</c:v>
                </c:pt>
                <c:pt idx="170">
                  <c:v>-5.4742441297820639E-2</c:v>
                </c:pt>
                <c:pt idx="171">
                  <c:v>-4.6755110005256069E-2</c:v>
                </c:pt>
                <c:pt idx="172">
                  <c:v>-3.7501494483382455E-2</c:v>
                </c:pt>
                <c:pt idx="173">
                  <c:v>-2.7663440086443159E-2</c:v>
                </c:pt>
                <c:pt idx="174">
                  <c:v>-1.9676108793878593E-2</c:v>
                </c:pt>
                <c:pt idx="175">
                  <c:v>-9.8380543969392963E-3</c:v>
                </c:pt>
                <c:pt idx="176">
                  <c:v>-6.8184535424332916E-4</c:v>
                </c:pt>
                <c:pt idx="177">
                  <c:v>1.10069321470707E-2</c:v>
                </c:pt>
                <c:pt idx="178">
                  <c:v>2.2111270773319005E-2</c:v>
                </c:pt>
                <c:pt idx="179">
                  <c:v>3.0098602065883568E-2</c:v>
                </c:pt>
                <c:pt idx="180">
                  <c:v>4.1105534212954313E-2</c:v>
                </c:pt>
                <c:pt idx="181">
                  <c:v>4.9092865505518876E-2</c:v>
                </c:pt>
                <c:pt idx="182">
                  <c:v>5.6495757923017718E-2</c:v>
                </c:pt>
                <c:pt idx="183">
                  <c:v>6.3801243861338994E-2</c:v>
                </c:pt>
                <c:pt idx="184">
                  <c:v>7.0619697403772205E-2</c:v>
                </c:pt>
                <c:pt idx="185">
                  <c:v>7.7340744467027753E-2</c:v>
                </c:pt>
                <c:pt idx="186">
                  <c:v>8.3477352655217593E-2</c:v>
                </c:pt>
                <c:pt idx="187">
                  <c:v>8.7178798863967052E-2</c:v>
                </c:pt>
                <c:pt idx="188">
                  <c:v>9.2049122822847884E-2</c:v>
                </c:pt>
                <c:pt idx="189">
                  <c:v>9.3315407052156893E-2</c:v>
                </c:pt>
                <c:pt idx="190">
                  <c:v>9.4581691281465902E-2</c:v>
                </c:pt>
                <c:pt idx="191">
                  <c:v>9.3899845927222614E-2</c:v>
                </c:pt>
                <c:pt idx="192">
                  <c:v>9.3899845927222614E-2</c:v>
                </c:pt>
                <c:pt idx="193">
                  <c:v>9.2049122822847884E-2</c:v>
                </c:pt>
                <c:pt idx="194">
                  <c:v>8.9029521968341782E-2</c:v>
                </c:pt>
                <c:pt idx="195">
                  <c:v>8.4743636884526602E-2</c:v>
                </c:pt>
                <c:pt idx="196">
                  <c:v>7.7925183342093488E-2</c:v>
                </c:pt>
                <c:pt idx="197">
                  <c:v>7.1788575153903564E-2</c:v>
                </c:pt>
                <c:pt idx="198">
                  <c:v>6.4483089215582365E-2</c:v>
                </c:pt>
                <c:pt idx="199">
                  <c:v>5.8249074548214888E-2</c:v>
                </c:pt>
                <c:pt idx="200">
                  <c:v>5.2112466360024971E-2</c:v>
                </c:pt>
                <c:pt idx="201">
                  <c:v>4.2956257317329043E-2</c:v>
                </c:pt>
                <c:pt idx="202">
                  <c:v>3.4287080670521108E-2</c:v>
                </c:pt>
                <c:pt idx="203">
                  <c:v>2.698159473219983E-2</c:v>
                </c:pt>
                <c:pt idx="204">
                  <c:v>1.6559101460194896E-2</c:v>
                </c:pt>
                <c:pt idx="205">
                  <c:v>7.3054859383212788E-3</c:v>
                </c:pt>
                <c:pt idx="206">
                  <c:v>-3.117007333683741E-3</c:v>
                </c:pt>
                <c:pt idx="207">
                  <c:v>-1.2370622855557314E-2</c:v>
                </c:pt>
                <c:pt idx="208">
                  <c:v>-2.0942393023187601E-2</c:v>
                </c:pt>
                <c:pt idx="209">
                  <c:v>-3.0780447420126898E-2</c:v>
                </c:pt>
                <c:pt idx="210">
                  <c:v>-3.7501494483382455E-2</c:v>
                </c:pt>
                <c:pt idx="211">
                  <c:v>-4.431994802581566E-2</c:v>
                </c:pt>
                <c:pt idx="212">
                  <c:v>-5.2891718193445944E-2</c:v>
                </c:pt>
                <c:pt idx="213">
                  <c:v>-6.0294610610944835E-2</c:v>
                </c:pt>
                <c:pt idx="214">
                  <c:v>-6.5164934569825653E-2</c:v>
                </c:pt>
                <c:pt idx="215">
                  <c:v>-7.0035258528706484E-2</c:v>
                </c:pt>
                <c:pt idx="216">
                  <c:v>-7.6171866716896353E-2</c:v>
                </c:pt>
                <c:pt idx="217">
                  <c:v>-7.8607028696336761E-2</c:v>
                </c:pt>
                <c:pt idx="218">
                  <c:v>-8.1139597154954834E-2</c:v>
                </c:pt>
                <c:pt idx="219">
                  <c:v>-8.1724036030020514E-2</c:v>
                </c:pt>
                <c:pt idx="220">
                  <c:v>-8.2308474905086235E-2</c:v>
                </c:pt>
                <c:pt idx="221">
                  <c:v>-8.2990320259329523E-2</c:v>
                </c:pt>
                <c:pt idx="222">
                  <c:v>-8.1724036030020514E-2</c:v>
                </c:pt>
                <c:pt idx="223">
                  <c:v>-7.8607028696336761E-2</c:v>
                </c:pt>
                <c:pt idx="224">
                  <c:v>-7.6756305591962032E-2</c:v>
                </c:pt>
                <c:pt idx="225">
                  <c:v>-7.1885981633081214E-2</c:v>
                </c:pt>
                <c:pt idx="226">
                  <c:v>-6.7600096549266062E-2</c:v>
                </c:pt>
                <c:pt idx="227">
                  <c:v>-6.1463488361076193E-2</c:v>
                </c:pt>
                <c:pt idx="228">
                  <c:v>-5.5911319047952039E-2</c:v>
                </c:pt>
                <c:pt idx="229">
                  <c:v>-4.8605833109630805E-2</c:v>
                </c:pt>
                <c:pt idx="230">
                  <c:v>-4.246922492144093E-2</c:v>
                </c:pt>
                <c:pt idx="231">
                  <c:v>-3.3800048274633031E-2</c:v>
                </c:pt>
                <c:pt idx="232">
                  <c:v>-2.6494562336311756E-2</c:v>
                </c:pt>
                <c:pt idx="233">
                  <c:v>-1.7825385689503863E-2</c:v>
                </c:pt>
                <c:pt idx="234">
                  <c:v>-9.253615521873617E-3</c:v>
                </c:pt>
                <c:pt idx="235">
                  <c:v>-1.266284229309009E-3</c:v>
                </c:pt>
                <c:pt idx="236">
                  <c:v>7.9873312925645649E-3</c:v>
                </c:pt>
                <c:pt idx="237">
                  <c:v>1.7143540335260533E-2</c:v>
                </c:pt>
                <c:pt idx="238">
                  <c:v>2.5812716982068468E-2</c:v>
                </c:pt>
                <c:pt idx="239">
                  <c:v>3.3800048274633031E-2</c:v>
                </c:pt>
                <c:pt idx="240">
                  <c:v>3.9936656462822864E-2</c:v>
                </c:pt>
                <c:pt idx="241">
                  <c:v>4.7826581276209867E-2</c:v>
                </c:pt>
                <c:pt idx="242">
                  <c:v>5.4645034818643072E-2</c:v>
                </c:pt>
                <c:pt idx="243">
                  <c:v>6.1366081881898626E-2</c:v>
                </c:pt>
                <c:pt idx="244">
                  <c:v>6.5651966965713723E-2</c:v>
                </c:pt>
                <c:pt idx="245">
                  <c:v>7.0619697403772205E-2</c:v>
                </c:pt>
                <c:pt idx="246">
                  <c:v>7.5490021362653023E-2</c:v>
                </c:pt>
                <c:pt idx="247">
                  <c:v>7.6756305591962032E-2</c:v>
                </c:pt>
                <c:pt idx="248">
                  <c:v>7.9191467571402496E-2</c:v>
                </c:pt>
                <c:pt idx="249">
                  <c:v>7.9775906446468217E-2</c:v>
                </c:pt>
                <c:pt idx="250">
                  <c:v>8.1042190675777226E-2</c:v>
                </c:pt>
                <c:pt idx="251">
                  <c:v>7.9775906446468217E-2</c:v>
                </c:pt>
                <c:pt idx="252">
                  <c:v>7.7925183342093488E-2</c:v>
                </c:pt>
                <c:pt idx="253">
                  <c:v>7.5490021362653023E-2</c:v>
                </c:pt>
                <c:pt idx="254">
                  <c:v>7.3054859383212656E-2</c:v>
                </c:pt>
                <c:pt idx="255">
                  <c:v>6.8768974299397476E-2</c:v>
                </c:pt>
                <c:pt idx="256">
                  <c:v>6.3216804986273273E-2</c:v>
                </c:pt>
                <c:pt idx="257">
                  <c:v>5.7080196798083439E-2</c:v>
                </c:pt>
                <c:pt idx="258">
                  <c:v>5.2112466360024971E-2</c:v>
                </c:pt>
                <c:pt idx="259">
                  <c:v>4.4806980421703779E-2</c:v>
                </c:pt>
                <c:pt idx="260">
                  <c:v>3.7988526879270575E-2</c:v>
                </c:pt>
                <c:pt idx="261">
                  <c:v>3.1949325170258301E-2</c:v>
                </c:pt>
                <c:pt idx="262">
                  <c:v>2.5130871627825097E-2</c:v>
                </c:pt>
                <c:pt idx="263">
                  <c:v>1.6559101460194896E-2</c:v>
                </c:pt>
                <c:pt idx="264">
                  <c:v>7.9873312925645649E-3</c:v>
                </c:pt>
                <c:pt idx="265">
                  <c:v>-1.266284229309009E-3</c:v>
                </c:pt>
                <c:pt idx="266">
                  <c:v>-8.6691766468078944E-3</c:v>
                </c:pt>
                <c:pt idx="267">
                  <c:v>-1.6656507939372459E-2</c:v>
                </c:pt>
                <c:pt idx="268">
                  <c:v>-2.5228278107002747E-2</c:v>
                </c:pt>
                <c:pt idx="269">
                  <c:v>-3.1949325170258301E-2</c:v>
                </c:pt>
                <c:pt idx="270">
                  <c:v>-3.6917055608316776E-2</c:v>
                </c:pt>
                <c:pt idx="271">
                  <c:v>-4.431994802581566E-2</c:v>
                </c:pt>
                <c:pt idx="272">
                  <c:v>-5.1040995089071214E-2</c:v>
                </c:pt>
                <c:pt idx="273">
                  <c:v>-5.532688017288636E-2</c:v>
                </c:pt>
                <c:pt idx="274">
                  <c:v>-5.8443887506570098E-2</c:v>
                </c:pt>
                <c:pt idx="275">
                  <c:v>-6.3314211465450923E-2</c:v>
                </c:pt>
                <c:pt idx="276">
                  <c:v>-6.6431218799134661E-2</c:v>
                </c:pt>
                <c:pt idx="277">
                  <c:v>-6.8281941903509391E-2</c:v>
                </c:pt>
                <c:pt idx="278">
                  <c:v>-6.8768974299397476E-2</c:v>
                </c:pt>
                <c:pt idx="279">
                  <c:v>-7.0619697403772205E-2</c:v>
                </c:pt>
                <c:pt idx="280">
                  <c:v>-7.1301542758015535E-2</c:v>
                </c:pt>
                <c:pt idx="281">
                  <c:v>-6.8281941903509391E-2</c:v>
                </c:pt>
                <c:pt idx="282">
                  <c:v>-6.6431218799134661E-2</c:v>
                </c:pt>
                <c:pt idx="283">
                  <c:v>-6.5164934569825653E-2</c:v>
                </c:pt>
                <c:pt idx="284">
                  <c:v>-6.2047927236141914E-2</c:v>
                </c:pt>
                <c:pt idx="285">
                  <c:v>-5.717760327726109E-2</c:v>
                </c:pt>
                <c:pt idx="286">
                  <c:v>-5.347615706851163E-2</c:v>
                </c:pt>
                <c:pt idx="287">
                  <c:v>-4.9774710859762206E-2</c:v>
                </c:pt>
                <c:pt idx="288">
                  <c:v>-4.3638102671572331E-2</c:v>
                </c:pt>
                <c:pt idx="289">
                  <c:v>-3.6332616733251048E-2</c:v>
                </c:pt>
                <c:pt idx="290">
                  <c:v>-3.0098602065883613E-2</c:v>
                </c:pt>
                <c:pt idx="291">
                  <c:v>-2.4643839231937067E-2</c:v>
                </c:pt>
                <c:pt idx="292">
                  <c:v>-1.724094681443818E-2</c:v>
                </c:pt>
                <c:pt idx="293">
                  <c:v>-8.6691766468078944E-3</c:v>
                </c:pt>
                <c:pt idx="294">
                  <c:v>-2.5325684586180179E-3</c:v>
                </c:pt>
                <c:pt idx="295">
                  <c:v>4.8703239588808239E-3</c:v>
                </c:pt>
                <c:pt idx="296">
                  <c:v>1.2857655251445431E-2</c:v>
                </c:pt>
                <c:pt idx="297">
                  <c:v>2.2111270773319005E-2</c:v>
                </c:pt>
                <c:pt idx="298">
                  <c:v>2.7566033607265551E-2</c:v>
                </c:pt>
                <c:pt idx="299">
                  <c:v>3.311820292038975E-2</c:v>
                </c:pt>
                <c:pt idx="300">
                  <c:v>3.9254811108579583E-2</c:v>
                </c:pt>
                <c:pt idx="301">
                  <c:v>4.5975858171835138E-2</c:v>
                </c:pt>
                <c:pt idx="302">
                  <c:v>4.9677304380584597E-2</c:v>
                </c:pt>
                <c:pt idx="303">
                  <c:v>5.3963189464399701E-2</c:v>
                </c:pt>
                <c:pt idx="304">
                  <c:v>5.8930919902458176E-2</c:v>
                </c:pt>
                <c:pt idx="305">
                  <c:v>6.3801243861338994E-2</c:v>
                </c:pt>
                <c:pt idx="306">
                  <c:v>6.5067528090648002E-2</c:v>
                </c:pt>
                <c:pt idx="307">
                  <c:v>6.5651966965713723E-2</c:v>
                </c:pt>
                <c:pt idx="308">
                  <c:v>6.6236405840779458E-2</c:v>
                </c:pt>
                <c:pt idx="309">
                  <c:v>6.6918251195022732E-2</c:v>
                </c:pt>
                <c:pt idx="310">
                  <c:v>6.6918251195022732E-2</c:v>
                </c:pt>
                <c:pt idx="311">
                  <c:v>6.6236405840779458E-2</c:v>
                </c:pt>
                <c:pt idx="312">
                  <c:v>6.4483089215582365E-2</c:v>
                </c:pt>
                <c:pt idx="313">
                  <c:v>6.3216804986273273E-2</c:v>
                </c:pt>
                <c:pt idx="314">
                  <c:v>5.8930919902458176E-2</c:v>
                </c:pt>
                <c:pt idx="315">
                  <c:v>5.337875058933398E-2</c:v>
                </c:pt>
                <c:pt idx="316">
                  <c:v>4.9677304380584597E-2</c:v>
                </c:pt>
                <c:pt idx="317">
                  <c:v>4.539141929676941E-2</c:v>
                </c:pt>
                <c:pt idx="318">
                  <c:v>3.9254811108579583E-2</c:v>
                </c:pt>
                <c:pt idx="319">
                  <c:v>3.4287080670521108E-2</c:v>
                </c:pt>
                <c:pt idx="320">
                  <c:v>2.8247878961508838E-2</c:v>
                </c:pt>
                <c:pt idx="321">
                  <c:v>2.328014852345045E-2</c:v>
                </c:pt>
                <c:pt idx="322">
                  <c:v>1.52928172308858E-2</c:v>
                </c:pt>
                <c:pt idx="323">
                  <c:v>7.9873312925645649E-3</c:v>
                </c:pt>
                <c:pt idx="324">
                  <c:v>5.8443887506567981E-4</c:v>
                </c:pt>
                <c:pt idx="325">
                  <c:v>-4.9677304380584732E-3</c:v>
                </c:pt>
                <c:pt idx="326">
                  <c:v>-1.2370622855557314E-2</c:v>
                </c:pt>
                <c:pt idx="327">
                  <c:v>-1.9676108793878593E-2</c:v>
                </c:pt>
                <c:pt idx="328">
                  <c:v>-2.3961993877693738E-2</c:v>
                </c:pt>
                <c:pt idx="329">
                  <c:v>-2.9514163190817889E-2</c:v>
                </c:pt>
                <c:pt idx="330">
                  <c:v>-3.506633250394204E-2</c:v>
                </c:pt>
                <c:pt idx="331">
                  <c:v>-4.0618501817066194E-2</c:v>
                </c:pt>
                <c:pt idx="332">
                  <c:v>-4.3638102671572331E-2</c:v>
                </c:pt>
                <c:pt idx="333">
                  <c:v>-4.8605833109630805E-2</c:v>
                </c:pt>
                <c:pt idx="334">
                  <c:v>-5.1625433964136894E-2</c:v>
                </c:pt>
                <c:pt idx="335">
                  <c:v>-5.4742441297820639E-2</c:v>
                </c:pt>
                <c:pt idx="336">
                  <c:v>-5.6593164402195369E-2</c:v>
                </c:pt>
                <c:pt idx="337">
                  <c:v>-5.717760327726109E-2</c:v>
                </c:pt>
                <c:pt idx="338">
                  <c:v>-5.717760327726109E-2</c:v>
                </c:pt>
                <c:pt idx="339">
                  <c:v>-5.717760327726109E-2</c:v>
                </c:pt>
                <c:pt idx="340">
                  <c:v>-5.6593164402195369E-2</c:v>
                </c:pt>
                <c:pt idx="341">
                  <c:v>-5.6593164402195369E-2</c:v>
                </c:pt>
                <c:pt idx="342">
                  <c:v>-5.532688017288636E-2</c:v>
                </c:pt>
                <c:pt idx="343">
                  <c:v>-5.1625433964136894E-2</c:v>
                </c:pt>
                <c:pt idx="344">
                  <c:v>-4.8605833109630805E-2</c:v>
                </c:pt>
                <c:pt idx="345">
                  <c:v>-4.431994802581566E-2</c:v>
                </c:pt>
                <c:pt idx="346">
                  <c:v>-4.1202940692131922E-2</c:v>
                </c:pt>
                <c:pt idx="347">
                  <c:v>-3.506633250394204E-2</c:v>
                </c:pt>
                <c:pt idx="348">
                  <c:v>-3.0780447420126898E-2</c:v>
                </c:pt>
                <c:pt idx="349">
                  <c:v>-2.6494562336311756E-2</c:v>
                </c:pt>
                <c:pt idx="350">
                  <c:v>-2.0357954148121922E-2</c:v>
                </c:pt>
                <c:pt idx="351">
                  <c:v>-1.5390223710063449E-2</c:v>
                </c:pt>
                <c:pt idx="352">
                  <c:v>-9.253615521873617E-3</c:v>
                </c:pt>
                <c:pt idx="353">
                  <c:v>-4.3832915629927497E-3</c:v>
                </c:pt>
                <c:pt idx="354">
                  <c:v>3.6040397295718147E-3</c:v>
                </c:pt>
                <c:pt idx="355">
                  <c:v>1.0422493272005019E-2</c:v>
                </c:pt>
                <c:pt idx="356">
                  <c:v>1.6559101460194896E-2</c:v>
                </c:pt>
                <c:pt idx="357">
                  <c:v>2.2111270773319005E-2</c:v>
                </c:pt>
                <c:pt idx="358">
                  <c:v>2.698159473219983E-2</c:v>
                </c:pt>
                <c:pt idx="359">
                  <c:v>3.2533764045324022E-2</c:v>
                </c:pt>
                <c:pt idx="360">
                  <c:v>3.7404088004204847E-2</c:v>
                </c:pt>
                <c:pt idx="361">
                  <c:v>4.0521095337888592E-2</c:v>
                </c:pt>
                <c:pt idx="362">
                  <c:v>4.4125135067460401E-2</c:v>
                </c:pt>
                <c:pt idx="363">
                  <c:v>4.9677304380584597E-2</c:v>
                </c:pt>
                <c:pt idx="364">
                  <c:v>5.1528027484959334E-2</c:v>
                </c:pt>
                <c:pt idx="365">
                  <c:v>5.337875058933398E-2</c:v>
                </c:pt>
                <c:pt idx="366">
                  <c:v>5.4645034818643072E-2</c:v>
                </c:pt>
                <c:pt idx="367">
                  <c:v>5.6495757923017718E-2</c:v>
                </c:pt>
                <c:pt idx="368">
                  <c:v>5.6495757923017718E-2</c:v>
                </c:pt>
                <c:pt idx="369">
                  <c:v>5.5813912568774431E-2</c:v>
                </c:pt>
                <c:pt idx="370">
                  <c:v>5.4645034818643072E-2</c:v>
                </c:pt>
                <c:pt idx="371">
                  <c:v>5.2794311714268342E-2</c:v>
                </c:pt>
                <c:pt idx="372">
                  <c:v>5.1528027484959334E-2</c:v>
                </c:pt>
                <c:pt idx="373">
                  <c:v>4.9092865505518876E-2</c:v>
                </c:pt>
                <c:pt idx="374">
                  <c:v>4.6657703526078419E-2</c:v>
                </c:pt>
                <c:pt idx="375">
                  <c:v>4.1689973088020034E-2</c:v>
                </c:pt>
                <c:pt idx="376">
                  <c:v>3.7404088004204847E-2</c:v>
                </c:pt>
                <c:pt idx="377">
                  <c:v>3.2533764045324022E-2</c:v>
                </c:pt>
                <c:pt idx="378">
                  <c:v>2.8832317836574559E-2</c:v>
                </c:pt>
                <c:pt idx="379">
                  <c:v>2.4546432752759459E-2</c:v>
                </c:pt>
                <c:pt idx="380">
                  <c:v>1.9578702314700987E-2</c:v>
                </c:pt>
                <c:pt idx="381">
                  <c:v>1.412393948075444E-2</c:v>
                </c:pt>
                <c:pt idx="382">
                  <c:v>8.5717701676302875E-3</c:v>
                </c:pt>
                <c:pt idx="383">
                  <c:v>1.850723104374732E-3</c:v>
                </c:pt>
                <c:pt idx="384">
                  <c:v>-3.7014462087494207E-3</c:v>
                </c:pt>
                <c:pt idx="385">
                  <c:v>-7.9873312925645649E-3</c:v>
                </c:pt>
                <c:pt idx="386">
                  <c:v>-1.412393948075444E-2</c:v>
                </c:pt>
                <c:pt idx="387">
                  <c:v>-1.724094681443818E-2</c:v>
                </c:pt>
                <c:pt idx="388">
                  <c:v>-2.2111270773319005E-2</c:v>
                </c:pt>
                <c:pt idx="389">
                  <c:v>-2.5812716982068468E-2</c:v>
                </c:pt>
                <c:pt idx="390">
                  <c:v>-3.0780447420126898E-2</c:v>
                </c:pt>
                <c:pt idx="391">
                  <c:v>-3.506633250394204E-2</c:v>
                </c:pt>
                <c:pt idx="392">
                  <c:v>-3.8767778712691506E-2</c:v>
                </c:pt>
                <c:pt idx="393">
                  <c:v>-4.0618501817066194E-2</c:v>
                </c:pt>
                <c:pt idx="394">
                  <c:v>-4.3053663796506651E-2</c:v>
                </c:pt>
                <c:pt idx="395">
                  <c:v>-4.4904386900881339E-2</c:v>
                </c:pt>
                <c:pt idx="396">
                  <c:v>-4.6755110005256069E-2</c:v>
                </c:pt>
                <c:pt idx="397">
                  <c:v>-4.6073264651012739E-2</c:v>
                </c:pt>
                <c:pt idx="398">
                  <c:v>-4.6755110005256069E-2</c:v>
                </c:pt>
                <c:pt idx="399">
                  <c:v>-4.548882577594706E-2</c:v>
                </c:pt>
                <c:pt idx="400">
                  <c:v>-4.548882577594706E-2</c:v>
                </c:pt>
                <c:pt idx="401">
                  <c:v>-4.3638102671572331E-2</c:v>
                </c:pt>
                <c:pt idx="402">
                  <c:v>-4.1202940692131922E-2</c:v>
                </c:pt>
                <c:pt idx="403">
                  <c:v>-3.9352217587757185E-2</c:v>
                </c:pt>
                <c:pt idx="404">
                  <c:v>-3.5650771379007767E-2</c:v>
                </c:pt>
                <c:pt idx="405">
                  <c:v>-3.2631170524501631E-2</c:v>
                </c:pt>
                <c:pt idx="406">
                  <c:v>-2.892972431575221E-2</c:v>
                </c:pt>
                <c:pt idx="407">
                  <c:v>-2.5228278107002747E-2</c:v>
                </c:pt>
                <c:pt idx="408">
                  <c:v>-2.1526831898253326E-2</c:v>
                </c:pt>
                <c:pt idx="409">
                  <c:v>-1.6656507939372459E-2</c:v>
                </c:pt>
                <c:pt idx="410">
                  <c:v>-1.2370622855557314E-2</c:v>
                </c:pt>
                <c:pt idx="411">
                  <c:v>-6.8184535424331621E-3</c:v>
                </c:pt>
                <c:pt idx="412">
                  <c:v>-3.117007333683741E-3</c:v>
                </c:pt>
                <c:pt idx="413">
                  <c:v>1.1688777501314028E-3</c:v>
                </c:pt>
                <c:pt idx="414">
                  <c:v>7.9873312925645649E-3</c:v>
                </c:pt>
                <c:pt idx="415">
                  <c:v>1.2857655251445431E-2</c:v>
                </c:pt>
                <c:pt idx="416">
                  <c:v>1.8409824564569542E-2</c:v>
                </c:pt>
                <c:pt idx="417">
                  <c:v>2.0844986544009996E-2</c:v>
                </c:pt>
                <c:pt idx="418">
                  <c:v>2.4546432752759459E-2</c:v>
                </c:pt>
                <c:pt idx="419">
                  <c:v>2.9416756711640284E-2</c:v>
                </c:pt>
                <c:pt idx="420">
                  <c:v>3.1949325170258301E-2</c:v>
                </c:pt>
                <c:pt idx="421">
                  <c:v>3.496892602476448E-2</c:v>
                </c:pt>
                <c:pt idx="422">
                  <c:v>3.9254811108579583E-2</c:v>
                </c:pt>
                <c:pt idx="423">
                  <c:v>4.2274411963085672E-2</c:v>
                </c:pt>
                <c:pt idx="424">
                  <c:v>4.2956257317329043E-2</c:v>
                </c:pt>
                <c:pt idx="425">
                  <c:v>4.4125135067460401E-2</c:v>
                </c:pt>
                <c:pt idx="426">
                  <c:v>4.4806980421703779E-2</c:v>
                </c:pt>
                <c:pt idx="427">
                  <c:v>4.4125135067460401E-2</c:v>
                </c:pt>
                <c:pt idx="428">
                  <c:v>4.4125135067460401E-2</c:v>
                </c:pt>
                <c:pt idx="429">
                  <c:v>4.2956257317329043E-2</c:v>
                </c:pt>
                <c:pt idx="430">
                  <c:v>4.2956257317329043E-2</c:v>
                </c:pt>
                <c:pt idx="431">
                  <c:v>4.2274411963085672E-2</c:v>
                </c:pt>
                <c:pt idx="432">
                  <c:v>3.9936656462822864E-2</c:v>
                </c:pt>
                <c:pt idx="433">
                  <c:v>3.6819649129139126E-2</c:v>
                </c:pt>
                <c:pt idx="434">
                  <c:v>3.4287080670521108E-2</c:v>
                </c:pt>
                <c:pt idx="435">
                  <c:v>3.1267479816015013E-2</c:v>
                </c:pt>
                <c:pt idx="436">
                  <c:v>2.698159473219983E-2</c:v>
                </c:pt>
                <c:pt idx="437">
                  <c:v>2.3961993877693738E-2</c:v>
                </c:pt>
                <c:pt idx="438">
                  <c:v>2.0844986544009996E-2</c:v>
                </c:pt>
                <c:pt idx="439">
                  <c:v>1.7143540335260533E-2</c:v>
                </c:pt>
                <c:pt idx="440">
                  <c:v>1.2857655251445431E-2</c:v>
                </c:pt>
                <c:pt idx="441">
                  <c:v>7.3054859383212788E-3</c:v>
                </c:pt>
                <c:pt idx="442">
                  <c:v>3.6040397295718147E-3</c:v>
                </c:pt>
                <c:pt idx="443">
                  <c:v>-1.850723104374732E-3</c:v>
                </c:pt>
                <c:pt idx="444">
                  <c:v>-6.136608188189876E-3</c:v>
                </c:pt>
                <c:pt idx="445">
                  <c:v>-9.8380543969392963E-3</c:v>
                </c:pt>
                <c:pt idx="446">
                  <c:v>-1.3539500605688717E-2</c:v>
                </c:pt>
                <c:pt idx="447">
                  <c:v>-1.6656507939372459E-2</c:v>
                </c:pt>
                <c:pt idx="448">
                  <c:v>-2.0357954148121922E-2</c:v>
                </c:pt>
                <c:pt idx="449">
                  <c:v>-2.4643839231937067E-2</c:v>
                </c:pt>
                <c:pt idx="450">
                  <c:v>-2.7079001211377476E-2</c:v>
                </c:pt>
                <c:pt idx="451">
                  <c:v>-2.892972431575221E-2</c:v>
                </c:pt>
                <c:pt idx="452">
                  <c:v>-3.1364886295192622E-2</c:v>
                </c:pt>
                <c:pt idx="453">
                  <c:v>-3.3800048274633031E-2</c:v>
                </c:pt>
                <c:pt idx="454">
                  <c:v>-3.448189362887636E-2</c:v>
                </c:pt>
                <c:pt idx="455">
                  <c:v>-3.448189362887636E-2</c:v>
                </c:pt>
                <c:pt idx="456">
                  <c:v>-3.506633250394204E-2</c:v>
                </c:pt>
                <c:pt idx="457">
                  <c:v>-3.6332616733251048E-2</c:v>
                </c:pt>
                <c:pt idx="458">
                  <c:v>-3.6332616733251048E-2</c:v>
                </c:pt>
                <c:pt idx="459">
                  <c:v>-3.3800048274633031E-2</c:v>
                </c:pt>
                <c:pt idx="460">
                  <c:v>-3.448189362887636E-2</c:v>
                </c:pt>
                <c:pt idx="461">
                  <c:v>-3.2631170524501631E-2</c:v>
                </c:pt>
                <c:pt idx="462">
                  <c:v>-2.9514163190817889E-2</c:v>
                </c:pt>
                <c:pt idx="463">
                  <c:v>-2.7663440086443159E-2</c:v>
                </c:pt>
                <c:pt idx="464">
                  <c:v>-2.6494562336311756E-2</c:v>
                </c:pt>
                <c:pt idx="465">
                  <c:v>-2.2793116127562334E-2</c:v>
                </c:pt>
                <c:pt idx="466">
                  <c:v>-1.8507231043747189E-2</c:v>
                </c:pt>
                <c:pt idx="467">
                  <c:v>-1.6656507939372459E-2</c:v>
                </c:pt>
                <c:pt idx="468">
                  <c:v>-1.3539500605688717E-2</c:v>
                </c:pt>
                <c:pt idx="469">
                  <c:v>-9.253615521873617E-3</c:v>
                </c:pt>
                <c:pt idx="470">
                  <c:v>-6.136608188189876E-3</c:v>
                </c:pt>
                <c:pt idx="471">
                  <c:v>-1.850723104374732E-3</c:v>
                </c:pt>
                <c:pt idx="472">
                  <c:v>3.6040397295718147E-3</c:v>
                </c:pt>
                <c:pt idx="473">
                  <c:v>7.3054859383212788E-3</c:v>
                </c:pt>
                <c:pt idx="474">
                  <c:v>1.0422493272005019E-2</c:v>
                </c:pt>
                <c:pt idx="475">
                  <c:v>1.2273216376379709E-2</c:v>
                </c:pt>
                <c:pt idx="476">
                  <c:v>1.52928172308858E-2</c:v>
                </c:pt>
                <c:pt idx="477">
                  <c:v>1.8409824564569542E-2</c:v>
                </c:pt>
                <c:pt idx="478">
                  <c:v>2.2111270773319005E-2</c:v>
                </c:pt>
                <c:pt idx="479">
                  <c:v>2.5130871627825097E-2</c:v>
                </c:pt>
                <c:pt idx="480">
                  <c:v>2.6397155857134192E-2</c:v>
                </c:pt>
                <c:pt idx="481">
                  <c:v>2.9416756711640284E-2</c:v>
                </c:pt>
                <c:pt idx="482">
                  <c:v>3.311820292038975E-2</c:v>
                </c:pt>
                <c:pt idx="483">
                  <c:v>3.2533764045324022E-2</c:v>
                </c:pt>
                <c:pt idx="484">
                  <c:v>3.311820292038975E-2</c:v>
                </c:pt>
                <c:pt idx="485">
                  <c:v>3.311820292038975E-2</c:v>
                </c:pt>
                <c:pt idx="486">
                  <c:v>3.4287080670521108E-2</c:v>
                </c:pt>
                <c:pt idx="487">
                  <c:v>3.311820292038975E-2</c:v>
                </c:pt>
                <c:pt idx="488">
                  <c:v>3.2533764045324022E-2</c:v>
                </c:pt>
                <c:pt idx="489">
                  <c:v>3.2533764045324022E-2</c:v>
                </c:pt>
                <c:pt idx="490">
                  <c:v>3.1949325170258301E-2</c:v>
                </c:pt>
                <c:pt idx="491">
                  <c:v>2.9416756711640284E-2</c:v>
                </c:pt>
                <c:pt idx="492">
                  <c:v>2.698159473219983E-2</c:v>
                </c:pt>
                <c:pt idx="493">
                  <c:v>2.698159473219983E-2</c:v>
                </c:pt>
                <c:pt idx="494">
                  <c:v>2.328014852345045E-2</c:v>
                </c:pt>
                <c:pt idx="495">
                  <c:v>2.0260547668944272E-2</c:v>
                </c:pt>
                <c:pt idx="496">
                  <c:v>1.7825385689503905E-2</c:v>
                </c:pt>
                <c:pt idx="497">
                  <c:v>1.52928172308858E-2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44-4211-9E05-43BE43545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913744"/>
        <c:axId val="628912144"/>
      </c:scatterChart>
      <c:valAx>
        <c:axId val="628913744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8912144"/>
        <c:crosses val="autoZero"/>
        <c:crossBetween val="midCat"/>
      </c:valAx>
      <c:valAx>
        <c:axId val="6289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Posição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891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Energia</a:t>
            </a:r>
            <a:r>
              <a:rPr lang="pt-PT" baseline="0"/>
              <a:t> em função Tempo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3'!$G$36:$G$49</c:f>
              <c:numCache>
                <c:formatCode>0.00</c:formatCode>
                <c:ptCount val="14"/>
                <c:pt idx="0">
                  <c:v>0.92</c:v>
                </c:pt>
                <c:pt idx="1">
                  <c:v>1.52</c:v>
                </c:pt>
                <c:pt idx="2">
                  <c:v>2.12</c:v>
                </c:pt>
                <c:pt idx="3">
                  <c:v>2.7</c:v>
                </c:pt>
                <c:pt idx="4">
                  <c:v>3.32</c:v>
                </c:pt>
                <c:pt idx="5">
                  <c:v>3.9</c:v>
                </c:pt>
                <c:pt idx="6">
                  <c:v>4.5</c:v>
                </c:pt>
                <c:pt idx="7">
                  <c:v>5.0599999999999996</c:v>
                </c:pt>
                <c:pt idx="8">
                  <c:v>5.68</c:v>
                </c:pt>
                <c:pt idx="9">
                  <c:v>7.42</c:v>
                </c:pt>
                <c:pt idx="10">
                  <c:v>8.06</c:v>
                </c:pt>
                <c:pt idx="11">
                  <c:v>8.66</c:v>
                </c:pt>
                <c:pt idx="12">
                  <c:v>9.26</c:v>
                </c:pt>
                <c:pt idx="13">
                  <c:v>9.7799999999999994</c:v>
                </c:pt>
              </c:numCache>
            </c:numRef>
          </c:xVal>
          <c:yVal>
            <c:numRef>
              <c:f>'Madeira 3'!$H$36:$H$49</c:f>
              <c:numCache>
                <c:formatCode>0.000</c:formatCode>
                <c:ptCount val="14"/>
                <c:pt idx="0">
                  <c:v>7.6401488513200555E-2</c:v>
                </c:pt>
                <c:pt idx="1">
                  <c:v>7.6401488513200555E-2</c:v>
                </c:pt>
                <c:pt idx="2">
                  <c:v>5.8769191211208882E-2</c:v>
                </c:pt>
                <c:pt idx="3">
                  <c:v>5.8769191211208882E-2</c:v>
                </c:pt>
                <c:pt idx="4">
                  <c:v>4.4396430673923112E-2</c:v>
                </c:pt>
                <c:pt idx="5">
                  <c:v>4.5356325752663268E-2</c:v>
                </c:pt>
                <c:pt idx="6">
                  <c:v>3.4515157804539141E-2</c:v>
                </c:pt>
                <c:pt idx="7">
                  <c:v>3.367845781611857E-2</c:v>
                </c:pt>
                <c:pt idx="8">
                  <c:v>2.3735587401574804E-2</c:v>
                </c:pt>
                <c:pt idx="9">
                  <c:v>1.6097491801760073E-2</c:v>
                </c:pt>
                <c:pt idx="10">
                  <c:v>1.0394585745715609E-2</c:v>
                </c:pt>
                <c:pt idx="11">
                  <c:v>9.4911550833719303E-3</c:v>
                </c:pt>
                <c:pt idx="12">
                  <c:v>5.9338968503937009E-3</c:v>
                </c:pt>
                <c:pt idx="13">
                  <c:v>5.9338968503937009E-3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7A-4CE1-9764-B058A5726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907984"/>
        <c:axId val="628909264"/>
      </c:scatterChart>
      <c:valAx>
        <c:axId val="62890798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8909264"/>
        <c:crosses val="autoZero"/>
        <c:crossBetween val="midCat"/>
      </c:valAx>
      <c:valAx>
        <c:axId val="62890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890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Amplitude Máxima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9398640108847303E-2"/>
          <c:y val="3.7239593164775306E-2"/>
          <c:w val="0.87126037043349236"/>
          <c:h val="0.8408088029120188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'Madeira 3'!$G$53:$G$60</c:f>
              <c:numCache>
                <c:formatCode>General</c:formatCode>
                <c:ptCount val="8"/>
                <c:pt idx="0">
                  <c:v>1.52</c:v>
                </c:pt>
                <c:pt idx="1">
                  <c:v>2.0699999999999998</c:v>
                </c:pt>
                <c:pt idx="2">
                  <c:v>3.9</c:v>
                </c:pt>
                <c:pt idx="3">
                  <c:v>5.0599999999999996</c:v>
                </c:pt>
                <c:pt idx="4">
                  <c:v>5.68</c:v>
                </c:pt>
                <c:pt idx="5">
                  <c:v>7.42</c:v>
                </c:pt>
                <c:pt idx="6">
                  <c:v>8.66</c:v>
                </c:pt>
                <c:pt idx="7">
                  <c:v>9.7799999999999994</c:v>
                </c:pt>
              </c:numCache>
            </c:numRef>
          </c:xVal>
          <c:yVal>
            <c:numRef>
              <c:f>'Madeira 3'!$F$53:$F$60</c:f>
              <c:numCache>
                <c:formatCode>General</c:formatCode>
                <c:ptCount val="8"/>
                <c:pt idx="0">
                  <c:v>0.122</c:v>
                </c:pt>
                <c:pt idx="1">
                  <c:v>0.107</c:v>
                </c:pt>
                <c:pt idx="2">
                  <c:v>9.4E-2</c:v>
                </c:pt>
                <c:pt idx="3">
                  <c:v>8.1000000000000003E-2</c:v>
                </c:pt>
                <c:pt idx="4">
                  <c:v>6.8000000000000005E-2</c:v>
                </c:pt>
                <c:pt idx="5">
                  <c:v>5.6000000000000001E-2</c:v>
                </c:pt>
                <c:pt idx="6">
                  <c:v>4.2999999999999997E-2</c:v>
                </c:pt>
                <c:pt idx="7">
                  <c:v>3.4000000000000002E-2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1D-4295-8826-BAEF4DA7D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654712"/>
        <c:axId val="300655368"/>
      </c:scatterChart>
      <c:valAx>
        <c:axId val="30065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Tempo,</a:t>
                </a:r>
                <a:r>
                  <a:rPr lang="pt-PT" baseline="0"/>
                  <a:t> </a:t>
                </a:r>
                <a:r>
                  <a:rPr lang="pt-PT" i="1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</a:t>
                </a:r>
                <a:r>
                  <a:rPr lang="pt-PT" baseline="0"/>
                  <a:t> (s)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00655368"/>
        <c:crosses val="autoZero"/>
        <c:crossBetween val="midCat"/>
      </c:valAx>
      <c:valAx>
        <c:axId val="30065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Máxima, </a:t>
                </a:r>
                <a:r>
                  <a:rPr lang="en-US" i="1">
                    <a:latin typeface="Cambria Math" panose="02040503050406030204" pitchFamily="18" charset="0"/>
                    <a:ea typeface="Cambria Math" panose="02040503050406030204" pitchFamily="18" charset="0"/>
                  </a:rPr>
                  <a:t>A</a:t>
                </a:r>
                <a:r>
                  <a:rPr lang="en-US"/>
                  <a:t>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00654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Força em função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'Madeira 4'!$B$1:$B$2</c:f>
              <c:strCache>
                <c:ptCount val="2"/>
                <c:pt idx="0">
                  <c:v>Madeira 4</c:v>
                </c:pt>
                <c:pt idx="1">
                  <c:v>Força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4'!$A$3:$A$503</c:f>
              <c:numCache>
                <c:formatCode>0.00</c:formatCode>
                <c:ptCount val="501"/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'Madeira 4'!$B$3:$B$503</c:f>
              <c:numCache>
                <c:formatCode>0.000</c:formatCode>
                <c:ptCount val="501"/>
                <c:pt idx="29">
                  <c:v>3.972</c:v>
                </c:pt>
                <c:pt idx="30">
                  <c:v>3.8140000000000001</c:v>
                </c:pt>
                <c:pt idx="31">
                  <c:v>3.7130000000000001</c:v>
                </c:pt>
                <c:pt idx="32">
                  <c:v>3.593</c:v>
                </c:pt>
                <c:pt idx="33">
                  <c:v>3.4609999999999999</c:v>
                </c:pt>
                <c:pt idx="34">
                  <c:v>3.3220000000000001</c:v>
                </c:pt>
                <c:pt idx="35">
                  <c:v>3.2469999999999999</c:v>
                </c:pt>
                <c:pt idx="36">
                  <c:v>3.1389999999999998</c:v>
                </c:pt>
                <c:pt idx="37">
                  <c:v>3.0259999999999998</c:v>
                </c:pt>
                <c:pt idx="38">
                  <c:v>2.944</c:v>
                </c:pt>
                <c:pt idx="39">
                  <c:v>2.887</c:v>
                </c:pt>
                <c:pt idx="40">
                  <c:v>2.8239999999999998</c:v>
                </c:pt>
                <c:pt idx="41">
                  <c:v>2.7480000000000002</c:v>
                </c:pt>
                <c:pt idx="42">
                  <c:v>2.71</c:v>
                </c:pt>
                <c:pt idx="43">
                  <c:v>2.71</c:v>
                </c:pt>
                <c:pt idx="44">
                  <c:v>2.71</c:v>
                </c:pt>
                <c:pt idx="45">
                  <c:v>2.698</c:v>
                </c:pt>
                <c:pt idx="46">
                  <c:v>2.7040000000000002</c:v>
                </c:pt>
                <c:pt idx="47">
                  <c:v>2.7610000000000001</c:v>
                </c:pt>
                <c:pt idx="48">
                  <c:v>2.786</c:v>
                </c:pt>
                <c:pt idx="49">
                  <c:v>2.8239999999999998</c:v>
                </c:pt>
                <c:pt idx="50">
                  <c:v>2.855</c:v>
                </c:pt>
                <c:pt idx="51">
                  <c:v>2.944</c:v>
                </c:pt>
                <c:pt idx="52">
                  <c:v>3.032</c:v>
                </c:pt>
                <c:pt idx="53">
                  <c:v>3.1459999999999999</c:v>
                </c:pt>
                <c:pt idx="54">
                  <c:v>3.2280000000000002</c:v>
                </c:pt>
                <c:pt idx="55">
                  <c:v>3.36</c:v>
                </c:pt>
                <c:pt idx="56">
                  <c:v>3.4540000000000002</c:v>
                </c:pt>
                <c:pt idx="57">
                  <c:v>3.5550000000000002</c:v>
                </c:pt>
                <c:pt idx="58">
                  <c:v>3.6560000000000001</c:v>
                </c:pt>
                <c:pt idx="59">
                  <c:v>3.7949999999999999</c:v>
                </c:pt>
                <c:pt idx="60">
                  <c:v>3.9209999999999998</c:v>
                </c:pt>
                <c:pt idx="61">
                  <c:v>4.0540000000000003</c:v>
                </c:pt>
                <c:pt idx="62">
                  <c:v>4.1669999999999998</c:v>
                </c:pt>
                <c:pt idx="63">
                  <c:v>4.2990000000000004</c:v>
                </c:pt>
                <c:pt idx="64">
                  <c:v>4.3940000000000001</c:v>
                </c:pt>
                <c:pt idx="65">
                  <c:v>4.4880000000000004</c:v>
                </c:pt>
                <c:pt idx="66">
                  <c:v>4.577</c:v>
                </c:pt>
                <c:pt idx="67">
                  <c:v>4.6840000000000002</c:v>
                </c:pt>
                <c:pt idx="68">
                  <c:v>4.766</c:v>
                </c:pt>
                <c:pt idx="69">
                  <c:v>4.8289999999999997</c:v>
                </c:pt>
                <c:pt idx="70">
                  <c:v>4.8920000000000003</c:v>
                </c:pt>
                <c:pt idx="71">
                  <c:v>4.9489999999999998</c:v>
                </c:pt>
                <c:pt idx="72">
                  <c:v>4.9610000000000003</c:v>
                </c:pt>
                <c:pt idx="73">
                  <c:v>4.9870000000000001</c:v>
                </c:pt>
                <c:pt idx="74">
                  <c:v>5.0060000000000002</c:v>
                </c:pt>
                <c:pt idx="75">
                  <c:v>4.9989999999999997</c:v>
                </c:pt>
                <c:pt idx="76">
                  <c:v>4.9550000000000001</c:v>
                </c:pt>
                <c:pt idx="77">
                  <c:v>4.9109999999999996</c:v>
                </c:pt>
                <c:pt idx="78">
                  <c:v>4.9050000000000002</c:v>
                </c:pt>
                <c:pt idx="79">
                  <c:v>4.8540000000000001</c:v>
                </c:pt>
                <c:pt idx="80">
                  <c:v>4.7789999999999999</c:v>
                </c:pt>
                <c:pt idx="81">
                  <c:v>4.6710000000000003</c:v>
                </c:pt>
                <c:pt idx="82">
                  <c:v>4.6079999999999997</c:v>
                </c:pt>
                <c:pt idx="83">
                  <c:v>4.5140000000000002</c:v>
                </c:pt>
                <c:pt idx="84">
                  <c:v>4.4130000000000003</c:v>
                </c:pt>
                <c:pt idx="85">
                  <c:v>4.3179999999999996</c:v>
                </c:pt>
                <c:pt idx="86">
                  <c:v>4.2300000000000004</c:v>
                </c:pt>
                <c:pt idx="87">
                  <c:v>4.117</c:v>
                </c:pt>
                <c:pt idx="88">
                  <c:v>3.9969999999999999</c:v>
                </c:pt>
                <c:pt idx="89">
                  <c:v>3.8769999999999998</c:v>
                </c:pt>
                <c:pt idx="90">
                  <c:v>3.7759999999999998</c:v>
                </c:pt>
                <c:pt idx="91">
                  <c:v>3.6560000000000001</c:v>
                </c:pt>
                <c:pt idx="92">
                  <c:v>3.5489999999999999</c:v>
                </c:pt>
                <c:pt idx="93">
                  <c:v>3.4540000000000002</c:v>
                </c:pt>
                <c:pt idx="94">
                  <c:v>3.3980000000000001</c:v>
                </c:pt>
                <c:pt idx="95">
                  <c:v>3.2839999999999998</c:v>
                </c:pt>
                <c:pt idx="96">
                  <c:v>3.1890000000000001</c:v>
                </c:pt>
                <c:pt idx="97">
                  <c:v>3.1139999999999999</c:v>
                </c:pt>
                <c:pt idx="98">
                  <c:v>3.0449999999999999</c:v>
                </c:pt>
                <c:pt idx="99">
                  <c:v>2.988</c:v>
                </c:pt>
                <c:pt idx="100">
                  <c:v>2.944</c:v>
                </c:pt>
                <c:pt idx="101">
                  <c:v>2.931</c:v>
                </c:pt>
                <c:pt idx="102">
                  <c:v>2.9119999999999999</c:v>
                </c:pt>
                <c:pt idx="103">
                  <c:v>2.8929999999999998</c:v>
                </c:pt>
                <c:pt idx="104">
                  <c:v>2.8679999999999999</c:v>
                </c:pt>
                <c:pt idx="105">
                  <c:v>2.8809999999999998</c:v>
                </c:pt>
                <c:pt idx="106">
                  <c:v>2.9060000000000001</c:v>
                </c:pt>
                <c:pt idx="107">
                  <c:v>2.9249999999999998</c:v>
                </c:pt>
                <c:pt idx="108">
                  <c:v>2.95</c:v>
                </c:pt>
                <c:pt idx="109">
                  <c:v>3.032</c:v>
                </c:pt>
                <c:pt idx="110">
                  <c:v>3.1139999999999999</c:v>
                </c:pt>
                <c:pt idx="111">
                  <c:v>3.1459999999999999</c:v>
                </c:pt>
                <c:pt idx="112">
                  <c:v>3.2210000000000001</c:v>
                </c:pt>
                <c:pt idx="113">
                  <c:v>3.3090000000000002</c:v>
                </c:pt>
                <c:pt idx="114">
                  <c:v>3.4039999999999999</c:v>
                </c:pt>
                <c:pt idx="115">
                  <c:v>3.492</c:v>
                </c:pt>
                <c:pt idx="116">
                  <c:v>3.5739999999999998</c:v>
                </c:pt>
                <c:pt idx="117">
                  <c:v>3.694</c:v>
                </c:pt>
                <c:pt idx="118">
                  <c:v>3.7759999999999998</c:v>
                </c:pt>
                <c:pt idx="119">
                  <c:v>3.871</c:v>
                </c:pt>
                <c:pt idx="120">
                  <c:v>3.9780000000000002</c:v>
                </c:pt>
                <c:pt idx="121">
                  <c:v>4.0979999999999999</c:v>
                </c:pt>
                <c:pt idx="122">
                  <c:v>4.1989999999999998</c:v>
                </c:pt>
                <c:pt idx="123">
                  <c:v>4.2809999999999997</c:v>
                </c:pt>
                <c:pt idx="124">
                  <c:v>4.3620000000000001</c:v>
                </c:pt>
                <c:pt idx="125">
                  <c:v>4.4569999999999999</c:v>
                </c:pt>
                <c:pt idx="126">
                  <c:v>4.5140000000000002</c:v>
                </c:pt>
                <c:pt idx="127">
                  <c:v>4.5640000000000001</c:v>
                </c:pt>
                <c:pt idx="128">
                  <c:v>4.633</c:v>
                </c:pt>
                <c:pt idx="129">
                  <c:v>4.734</c:v>
                </c:pt>
                <c:pt idx="130">
                  <c:v>4.766</c:v>
                </c:pt>
                <c:pt idx="131">
                  <c:v>4.7789999999999999</c:v>
                </c:pt>
                <c:pt idx="132">
                  <c:v>4.7910000000000004</c:v>
                </c:pt>
                <c:pt idx="133">
                  <c:v>4.8040000000000003</c:v>
                </c:pt>
                <c:pt idx="134">
                  <c:v>4.7850000000000001</c:v>
                </c:pt>
                <c:pt idx="135">
                  <c:v>4.7850000000000001</c:v>
                </c:pt>
                <c:pt idx="136">
                  <c:v>4.7720000000000002</c:v>
                </c:pt>
                <c:pt idx="137">
                  <c:v>4.7409999999999997</c:v>
                </c:pt>
                <c:pt idx="138">
                  <c:v>4.6840000000000002</c:v>
                </c:pt>
                <c:pt idx="139">
                  <c:v>4.6150000000000002</c:v>
                </c:pt>
                <c:pt idx="140">
                  <c:v>4.5579999999999998</c:v>
                </c:pt>
                <c:pt idx="141">
                  <c:v>4.4950000000000001</c:v>
                </c:pt>
                <c:pt idx="142">
                  <c:v>4.4249999999999998</c:v>
                </c:pt>
                <c:pt idx="143">
                  <c:v>4.3499999999999996</c:v>
                </c:pt>
                <c:pt idx="144">
                  <c:v>4.2809999999999997</c:v>
                </c:pt>
                <c:pt idx="145">
                  <c:v>4.1989999999999998</c:v>
                </c:pt>
                <c:pt idx="146">
                  <c:v>4.1040000000000001</c:v>
                </c:pt>
                <c:pt idx="147">
                  <c:v>4.0090000000000003</c:v>
                </c:pt>
                <c:pt idx="148">
                  <c:v>3.8959999999999999</c:v>
                </c:pt>
                <c:pt idx="149">
                  <c:v>3.8010000000000002</c:v>
                </c:pt>
                <c:pt idx="150">
                  <c:v>3.726</c:v>
                </c:pt>
                <c:pt idx="151">
                  <c:v>3.65</c:v>
                </c:pt>
                <c:pt idx="152">
                  <c:v>3.5619999999999998</c:v>
                </c:pt>
                <c:pt idx="153">
                  <c:v>3.4729999999999999</c:v>
                </c:pt>
                <c:pt idx="154">
                  <c:v>3.4039999999999999</c:v>
                </c:pt>
                <c:pt idx="155">
                  <c:v>3.3410000000000002</c:v>
                </c:pt>
                <c:pt idx="156">
                  <c:v>3.278</c:v>
                </c:pt>
                <c:pt idx="157">
                  <c:v>3.2210000000000001</c:v>
                </c:pt>
                <c:pt idx="158">
                  <c:v>3.17</c:v>
                </c:pt>
                <c:pt idx="159">
                  <c:v>3.1269999999999998</c:v>
                </c:pt>
                <c:pt idx="160">
                  <c:v>3.0830000000000002</c:v>
                </c:pt>
                <c:pt idx="161">
                  <c:v>3.0640000000000001</c:v>
                </c:pt>
                <c:pt idx="162">
                  <c:v>3.07</c:v>
                </c:pt>
                <c:pt idx="163">
                  <c:v>3.0569999999999999</c:v>
                </c:pt>
                <c:pt idx="164">
                  <c:v>3.07</c:v>
                </c:pt>
                <c:pt idx="165">
                  <c:v>3.07</c:v>
                </c:pt>
                <c:pt idx="166">
                  <c:v>3.1139999999999999</c:v>
                </c:pt>
                <c:pt idx="167">
                  <c:v>3.1269999999999998</c:v>
                </c:pt>
                <c:pt idx="168">
                  <c:v>3.177</c:v>
                </c:pt>
                <c:pt idx="169">
                  <c:v>3.2149999999999999</c:v>
                </c:pt>
                <c:pt idx="170">
                  <c:v>3.278</c:v>
                </c:pt>
                <c:pt idx="171">
                  <c:v>3.3340000000000001</c:v>
                </c:pt>
                <c:pt idx="172">
                  <c:v>3.4039999999999999</c:v>
                </c:pt>
                <c:pt idx="173">
                  <c:v>3.4670000000000001</c:v>
                </c:pt>
                <c:pt idx="174">
                  <c:v>3.5430000000000001</c:v>
                </c:pt>
                <c:pt idx="175">
                  <c:v>3.6059999999999999</c:v>
                </c:pt>
                <c:pt idx="176">
                  <c:v>3.6749999999999998</c:v>
                </c:pt>
                <c:pt idx="177">
                  <c:v>3.7629999999999999</c:v>
                </c:pt>
                <c:pt idx="178">
                  <c:v>3.8450000000000002</c:v>
                </c:pt>
                <c:pt idx="179">
                  <c:v>3.9460000000000002</c:v>
                </c:pt>
                <c:pt idx="180">
                  <c:v>4.0220000000000002</c:v>
                </c:pt>
                <c:pt idx="181">
                  <c:v>4.1230000000000002</c:v>
                </c:pt>
                <c:pt idx="182">
                  <c:v>4.2050000000000001</c:v>
                </c:pt>
                <c:pt idx="183">
                  <c:v>4.242</c:v>
                </c:pt>
                <c:pt idx="184">
                  <c:v>4.3120000000000003</c:v>
                </c:pt>
                <c:pt idx="185">
                  <c:v>4.375</c:v>
                </c:pt>
                <c:pt idx="186">
                  <c:v>4.4320000000000004</c:v>
                </c:pt>
                <c:pt idx="187">
                  <c:v>4.476</c:v>
                </c:pt>
                <c:pt idx="188">
                  <c:v>4.5259999999999998</c:v>
                </c:pt>
                <c:pt idx="189">
                  <c:v>4.57</c:v>
                </c:pt>
                <c:pt idx="190">
                  <c:v>4.6020000000000003</c:v>
                </c:pt>
                <c:pt idx="191">
                  <c:v>4.5830000000000002</c:v>
                </c:pt>
                <c:pt idx="192">
                  <c:v>4.5960000000000001</c:v>
                </c:pt>
                <c:pt idx="193">
                  <c:v>4.6079999999999997</c:v>
                </c:pt>
                <c:pt idx="194">
                  <c:v>4.6020000000000003</c:v>
                </c:pt>
                <c:pt idx="195">
                  <c:v>4.5830000000000002</c:v>
                </c:pt>
                <c:pt idx="196">
                  <c:v>4.5579999999999998</c:v>
                </c:pt>
                <c:pt idx="197">
                  <c:v>4.5510000000000002</c:v>
                </c:pt>
                <c:pt idx="198">
                  <c:v>4.5010000000000003</c:v>
                </c:pt>
                <c:pt idx="199">
                  <c:v>4.4320000000000004</c:v>
                </c:pt>
                <c:pt idx="200">
                  <c:v>4.3940000000000001</c:v>
                </c:pt>
                <c:pt idx="201">
                  <c:v>4.3499999999999996</c:v>
                </c:pt>
                <c:pt idx="202">
                  <c:v>4.274</c:v>
                </c:pt>
                <c:pt idx="203">
                  <c:v>4.2050000000000001</c:v>
                </c:pt>
                <c:pt idx="204">
                  <c:v>4.1609999999999996</c:v>
                </c:pt>
                <c:pt idx="205">
                  <c:v>4.1040000000000001</c:v>
                </c:pt>
                <c:pt idx="206">
                  <c:v>4.016</c:v>
                </c:pt>
                <c:pt idx="207">
                  <c:v>3.9209999999999998</c:v>
                </c:pt>
                <c:pt idx="208">
                  <c:v>3.8580000000000001</c:v>
                </c:pt>
                <c:pt idx="209">
                  <c:v>3.7759999999999998</c:v>
                </c:pt>
                <c:pt idx="210">
                  <c:v>3.7069999999999999</c:v>
                </c:pt>
                <c:pt idx="211">
                  <c:v>3.637</c:v>
                </c:pt>
                <c:pt idx="212">
                  <c:v>3.593</c:v>
                </c:pt>
                <c:pt idx="213">
                  <c:v>3.5430000000000001</c:v>
                </c:pt>
                <c:pt idx="214">
                  <c:v>3.4729999999999999</c:v>
                </c:pt>
                <c:pt idx="215">
                  <c:v>3.4039999999999999</c:v>
                </c:pt>
                <c:pt idx="216">
                  <c:v>3.3719999999999999</c:v>
                </c:pt>
                <c:pt idx="217">
                  <c:v>3.3410000000000002</c:v>
                </c:pt>
                <c:pt idx="218">
                  <c:v>3.2839999999999998</c:v>
                </c:pt>
                <c:pt idx="219">
                  <c:v>3.2519999999999998</c:v>
                </c:pt>
                <c:pt idx="220">
                  <c:v>3.2650000000000001</c:v>
                </c:pt>
                <c:pt idx="221">
                  <c:v>3.2519999999999998</c:v>
                </c:pt>
                <c:pt idx="222">
                  <c:v>3.24</c:v>
                </c:pt>
                <c:pt idx="223">
                  <c:v>3.234</c:v>
                </c:pt>
                <c:pt idx="224">
                  <c:v>3.2519999999999998</c:v>
                </c:pt>
                <c:pt idx="225">
                  <c:v>3.2709999999999999</c:v>
                </c:pt>
                <c:pt idx="226">
                  <c:v>3.2650000000000001</c:v>
                </c:pt>
                <c:pt idx="227">
                  <c:v>3.2970000000000002</c:v>
                </c:pt>
                <c:pt idx="228">
                  <c:v>3.347</c:v>
                </c:pt>
                <c:pt idx="229">
                  <c:v>3.391</c:v>
                </c:pt>
                <c:pt idx="230">
                  <c:v>3.423</c:v>
                </c:pt>
                <c:pt idx="231">
                  <c:v>3.4729999999999999</c:v>
                </c:pt>
                <c:pt idx="232">
                  <c:v>3.5550000000000002</c:v>
                </c:pt>
                <c:pt idx="233">
                  <c:v>3.5990000000000002</c:v>
                </c:pt>
                <c:pt idx="234">
                  <c:v>3.6440000000000001</c:v>
                </c:pt>
                <c:pt idx="235">
                  <c:v>3.694</c:v>
                </c:pt>
                <c:pt idx="236">
                  <c:v>3.7759999999999998</c:v>
                </c:pt>
                <c:pt idx="237">
                  <c:v>3.839</c:v>
                </c:pt>
                <c:pt idx="238">
                  <c:v>3.8959999999999999</c:v>
                </c:pt>
                <c:pt idx="239">
                  <c:v>3.972</c:v>
                </c:pt>
                <c:pt idx="240">
                  <c:v>4.0469999999999997</c:v>
                </c:pt>
                <c:pt idx="241">
                  <c:v>4.1040000000000001</c:v>
                </c:pt>
                <c:pt idx="242">
                  <c:v>4.1420000000000003</c:v>
                </c:pt>
                <c:pt idx="243">
                  <c:v>4.1920000000000002</c:v>
                </c:pt>
                <c:pt idx="244">
                  <c:v>4.2610000000000001</c:v>
                </c:pt>
                <c:pt idx="245">
                  <c:v>4.2990000000000004</c:v>
                </c:pt>
                <c:pt idx="246">
                  <c:v>4.3179999999999996</c:v>
                </c:pt>
                <c:pt idx="247">
                  <c:v>4.3620000000000001</c:v>
                </c:pt>
                <c:pt idx="248">
                  <c:v>4.4189999999999996</c:v>
                </c:pt>
                <c:pt idx="249">
                  <c:v>4.4320000000000004</c:v>
                </c:pt>
                <c:pt idx="250">
                  <c:v>4.4189999999999996</c:v>
                </c:pt>
                <c:pt idx="251">
                  <c:v>4.444</c:v>
                </c:pt>
                <c:pt idx="252">
                  <c:v>4.444</c:v>
                </c:pt>
                <c:pt idx="253">
                  <c:v>4.4249999999999998</c:v>
                </c:pt>
                <c:pt idx="254">
                  <c:v>4.4130000000000003</c:v>
                </c:pt>
                <c:pt idx="255">
                  <c:v>4.4059999999999997</c:v>
                </c:pt>
                <c:pt idx="256">
                  <c:v>4.4130000000000003</c:v>
                </c:pt>
                <c:pt idx="257">
                  <c:v>4.375</c:v>
                </c:pt>
                <c:pt idx="258">
                  <c:v>4.3179999999999996</c:v>
                </c:pt>
                <c:pt idx="259">
                  <c:v>4.2869999999999999</c:v>
                </c:pt>
                <c:pt idx="260">
                  <c:v>4.2549999999999999</c:v>
                </c:pt>
                <c:pt idx="261">
                  <c:v>4.1920000000000002</c:v>
                </c:pt>
                <c:pt idx="262">
                  <c:v>4.1420000000000003</c:v>
                </c:pt>
                <c:pt idx="263">
                  <c:v>4.1230000000000002</c:v>
                </c:pt>
                <c:pt idx="264">
                  <c:v>4.0910000000000002</c:v>
                </c:pt>
                <c:pt idx="265">
                  <c:v>4.0030000000000001</c:v>
                </c:pt>
                <c:pt idx="266">
                  <c:v>3.9209999999999998</c:v>
                </c:pt>
                <c:pt idx="267">
                  <c:v>3.871</c:v>
                </c:pt>
                <c:pt idx="268">
                  <c:v>3.8260000000000001</c:v>
                </c:pt>
                <c:pt idx="269">
                  <c:v>3.7629999999999999</c:v>
                </c:pt>
                <c:pt idx="270">
                  <c:v>3.7069999999999999</c:v>
                </c:pt>
                <c:pt idx="271">
                  <c:v>3.669</c:v>
                </c:pt>
                <c:pt idx="272">
                  <c:v>3.65</c:v>
                </c:pt>
                <c:pt idx="273">
                  <c:v>3.5870000000000002</c:v>
                </c:pt>
                <c:pt idx="274">
                  <c:v>3.5430000000000001</c:v>
                </c:pt>
                <c:pt idx="275">
                  <c:v>3.4980000000000002</c:v>
                </c:pt>
                <c:pt idx="276">
                  <c:v>3.48</c:v>
                </c:pt>
                <c:pt idx="277">
                  <c:v>3.4420000000000002</c:v>
                </c:pt>
                <c:pt idx="278">
                  <c:v>3.41</c:v>
                </c:pt>
                <c:pt idx="279">
                  <c:v>3.4039999999999999</c:v>
                </c:pt>
                <c:pt idx="280">
                  <c:v>3.41</c:v>
                </c:pt>
                <c:pt idx="281">
                  <c:v>3.391</c:v>
                </c:pt>
                <c:pt idx="282">
                  <c:v>3.391</c:v>
                </c:pt>
                <c:pt idx="283">
                  <c:v>3.4039999999999999</c:v>
                </c:pt>
                <c:pt idx="284">
                  <c:v>3.4159999999999999</c:v>
                </c:pt>
                <c:pt idx="285">
                  <c:v>3.41</c:v>
                </c:pt>
                <c:pt idx="286">
                  <c:v>3.4350000000000001</c:v>
                </c:pt>
                <c:pt idx="287">
                  <c:v>3.4860000000000002</c:v>
                </c:pt>
                <c:pt idx="288">
                  <c:v>3.492</c:v>
                </c:pt>
                <c:pt idx="289">
                  <c:v>3.5110000000000001</c:v>
                </c:pt>
                <c:pt idx="290">
                  <c:v>3.5680000000000001</c:v>
                </c:pt>
                <c:pt idx="291">
                  <c:v>3.6179999999999999</c:v>
                </c:pt>
                <c:pt idx="292">
                  <c:v>3.65</c:v>
                </c:pt>
                <c:pt idx="293">
                  <c:v>3.6749999999999998</c:v>
                </c:pt>
                <c:pt idx="294">
                  <c:v>3.726</c:v>
                </c:pt>
                <c:pt idx="295">
                  <c:v>3.7759999999999998</c:v>
                </c:pt>
                <c:pt idx="296">
                  <c:v>3.82</c:v>
                </c:pt>
                <c:pt idx="297">
                  <c:v>3.8519999999999999</c:v>
                </c:pt>
                <c:pt idx="298">
                  <c:v>3.927</c:v>
                </c:pt>
                <c:pt idx="299">
                  <c:v>3.9969999999999999</c:v>
                </c:pt>
                <c:pt idx="300">
                  <c:v>4.0279999999999996</c:v>
                </c:pt>
                <c:pt idx="301">
                  <c:v>4.0599999999999996</c:v>
                </c:pt>
                <c:pt idx="302">
                  <c:v>4.0979999999999999</c:v>
                </c:pt>
                <c:pt idx="303">
                  <c:v>4.1479999999999997</c:v>
                </c:pt>
                <c:pt idx="304">
                  <c:v>4.1539999999999999</c:v>
                </c:pt>
                <c:pt idx="305">
                  <c:v>4.1920000000000002</c:v>
                </c:pt>
                <c:pt idx="306">
                  <c:v>4.2300000000000004</c:v>
                </c:pt>
                <c:pt idx="307">
                  <c:v>4.2679999999999998</c:v>
                </c:pt>
                <c:pt idx="308">
                  <c:v>4.2809999999999997</c:v>
                </c:pt>
                <c:pt idx="309">
                  <c:v>4.274</c:v>
                </c:pt>
                <c:pt idx="310">
                  <c:v>4.2809999999999997</c:v>
                </c:pt>
                <c:pt idx="311">
                  <c:v>4.2930000000000001</c:v>
                </c:pt>
                <c:pt idx="312">
                  <c:v>4.274</c:v>
                </c:pt>
                <c:pt idx="313">
                  <c:v>4.2679999999999998</c:v>
                </c:pt>
                <c:pt idx="314">
                  <c:v>4.274</c:v>
                </c:pt>
                <c:pt idx="315">
                  <c:v>4.2809999999999997</c:v>
                </c:pt>
                <c:pt idx="316">
                  <c:v>4.242</c:v>
                </c:pt>
                <c:pt idx="317">
                  <c:v>4.2050000000000001</c:v>
                </c:pt>
                <c:pt idx="318">
                  <c:v>4.1859999999999999</c:v>
                </c:pt>
                <c:pt idx="319">
                  <c:v>4.1609999999999996</c:v>
                </c:pt>
                <c:pt idx="320">
                  <c:v>4.117</c:v>
                </c:pt>
                <c:pt idx="321">
                  <c:v>4.0910000000000002</c:v>
                </c:pt>
                <c:pt idx="322">
                  <c:v>4.0659999999999998</c:v>
                </c:pt>
                <c:pt idx="323">
                  <c:v>4.0350000000000001</c:v>
                </c:pt>
                <c:pt idx="324">
                  <c:v>3.99</c:v>
                </c:pt>
                <c:pt idx="325">
                  <c:v>3.9460000000000002</c:v>
                </c:pt>
                <c:pt idx="326">
                  <c:v>3.9209999999999998</c:v>
                </c:pt>
                <c:pt idx="327">
                  <c:v>3.8580000000000001</c:v>
                </c:pt>
                <c:pt idx="328">
                  <c:v>3.8140000000000001</c:v>
                </c:pt>
                <c:pt idx="329">
                  <c:v>3.782</c:v>
                </c:pt>
                <c:pt idx="330">
                  <c:v>3.7629999999999999</c:v>
                </c:pt>
                <c:pt idx="331">
                  <c:v>3.7189999999999999</c:v>
                </c:pt>
                <c:pt idx="332">
                  <c:v>3.6749999999999998</c:v>
                </c:pt>
                <c:pt idx="333">
                  <c:v>3.6619999999999999</c:v>
                </c:pt>
                <c:pt idx="334">
                  <c:v>3.6440000000000001</c:v>
                </c:pt>
                <c:pt idx="335">
                  <c:v>3.6059999999999999</c:v>
                </c:pt>
                <c:pt idx="336">
                  <c:v>3.5870000000000002</c:v>
                </c:pt>
                <c:pt idx="337">
                  <c:v>3.5680000000000001</c:v>
                </c:pt>
                <c:pt idx="338">
                  <c:v>3.5550000000000002</c:v>
                </c:pt>
                <c:pt idx="339">
                  <c:v>3.5430000000000001</c:v>
                </c:pt>
                <c:pt idx="340">
                  <c:v>3.5489999999999999</c:v>
                </c:pt>
                <c:pt idx="341">
                  <c:v>3.5619999999999998</c:v>
                </c:pt>
                <c:pt idx="342">
                  <c:v>3.5550000000000002</c:v>
                </c:pt>
                <c:pt idx="343">
                  <c:v>3.5489999999999999</c:v>
                </c:pt>
                <c:pt idx="344">
                  <c:v>3.5550000000000002</c:v>
                </c:pt>
                <c:pt idx="345">
                  <c:v>3.5739999999999998</c:v>
                </c:pt>
                <c:pt idx="346">
                  <c:v>3.5990000000000002</c:v>
                </c:pt>
                <c:pt idx="347">
                  <c:v>3.6059999999999999</c:v>
                </c:pt>
                <c:pt idx="348">
                  <c:v>3.65</c:v>
                </c:pt>
                <c:pt idx="349">
                  <c:v>3.6749999999999998</c:v>
                </c:pt>
                <c:pt idx="350">
                  <c:v>3.6880000000000002</c:v>
                </c:pt>
                <c:pt idx="351">
                  <c:v>3.7</c:v>
                </c:pt>
                <c:pt idx="352">
                  <c:v>3.7320000000000002</c:v>
                </c:pt>
                <c:pt idx="353">
                  <c:v>3.7759999999999998</c:v>
                </c:pt>
                <c:pt idx="354">
                  <c:v>3.7949999999999999</c:v>
                </c:pt>
                <c:pt idx="355">
                  <c:v>3.82</c:v>
                </c:pt>
                <c:pt idx="356">
                  <c:v>3.8639999999999999</c:v>
                </c:pt>
                <c:pt idx="357">
                  <c:v>3.915</c:v>
                </c:pt>
                <c:pt idx="358">
                  <c:v>3.9460000000000002</c:v>
                </c:pt>
                <c:pt idx="359">
                  <c:v>3.9649999999999999</c:v>
                </c:pt>
                <c:pt idx="360">
                  <c:v>3.9780000000000002</c:v>
                </c:pt>
                <c:pt idx="361">
                  <c:v>4.0279999999999996</c:v>
                </c:pt>
                <c:pt idx="362">
                  <c:v>4.0469999999999997</c:v>
                </c:pt>
                <c:pt idx="363">
                  <c:v>4.0540000000000003</c:v>
                </c:pt>
                <c:pt idx="364">
                  <c:v>4.0789999999999997</c:v>
                </c:pt>
                <c:pt idx="365">
                  <c:v>4.117</c:v>
                </c:pt>
                <c:pt idx="366">
                  <c:v>4.117</c:v>
                </c:pt>
                <c:pt idx="367">
                  <c:v>4.1360000000000001</c:v>
                </c:pt>
                <c:pt idx="368">
                  <c:v>4.1420000000000003</c:v>
                </c:pt>
                <c:pt idx="369">
                  <c:v>4.1479999999999997</c:v>
                </c:pt>
                <c:pt idx="370">
                  <c:v>4.1420000000000003</c:v>
                </c:pt>
                <c:pt idx="371">
                  <c:v>4.1360000000000001</c:v>
                </c:pt>
                <c:pt idx="372">
                  <c:v>4.1289999999999996</c:v>
                </c:pt>
                <c:pt idx="373">
                  <c:v>4.1230000000000002</c:v>
                </c:pt>
                <c:pt idx="374">
                  <c:v>4.117</c:v>
                </c:pt>
                <c:pt idx="375">
                  <c:v>4.117</c:v>
                </c:pt>
                <c:pt idx="376">
                  <c:v>4.0979999999999999</c:v>
                </c:pt>
                <c:pt idx="377">
                  <c:v>4.0720000000000001</c:v>
                </c:pt>
                <c:pt idx="378">
                  <c:v>4.0540000000000003</c:v>
                </c:pt>
                <c:pt idx="379">
                  <c:v>4.0410000000000004</c:v>
                </c:pt>
                <c:pt idx="380">
                  <c:v>4.0220000000000002</c:v>
                </c:pt>
                <c:pt idx="381">
                  <c:v>3.9969999999999999</c:v>
                </c:pt>
                <c:pt idx="382">
                  <c:v>3.9649999999999999</c:v>
                </c:pt>
                <c:pt idx="383">
                  <c:v>3.9590000000000001</c:v>
                </c:pt>
                <c:pt idx="384">
                  <c:v>3.94</c:v>
                </c:pt>
                <c:pt idx="385">
                  <c:v>3.8769999999999998</c:v>
                </c:pt>
                <c:pt idx="386">
                  <c:v>3.8580000000000001</c:v>
                </c:pt>
                <c:pt idx="387">
                  <c:v>3.8450000000000002</c:v>
                </c:pt>
                <c:pt idx="388">
                  <c:v>3.82</c:v>
                </c:pt>
                <c:pt idx="389">
                  <c:v>3.7890000000000001</c:v>
                </c:pt>
                <c:pt idx="390">
                  <c:v>3.7759999999999998</c:v>
                </c:pt>
                <c:pt idx="391">
                  <c:v>3.7759999999999998</c:v>
                </c:pt>
                <c:pt idx="392">
                  <c:v>3.7570000000000001</c:v>
                </c:pt>
                <c:pt idx="393">
                  <c:v>3.7189999999999999</c:v>
                </c:pt>
                <c:pt idx="394">
                  <c:v>3.7069999999999999</c:v>
                </c:pt>
                <c:pt idx="395">
                  <c:v>3.7</c:v>
                </c:pt>
                <c:pt idx="396">
                  <c:v>3.7</c:v>
                </c:pt>
                <c:pt idx="397">
                  <c:v>3.6749999999999998</c:v>
                </c:pt>
                <c:pt idx="398">
                  <c:v>3.6749999999999998</c:v>
                </c:pt>
                <c:pt idx="399">
                  <c:v>3.6880000000000002</c:v>
                </c:pt>
                <c:pt idx="400">
                  <c:v>3.694</c:v>
                </c:pt>
                <c:pt idx="401">
                  <c:v>3.6880000000000002</c:v>
                </c:pt>
                <c:pt idx="402">
                  <c:v>3.6880000000000002</c:v>
                </c:pt>
                <c:pt idx="403">
                  <c:v>3.7</c:v>
                </c:pt>
                <c:pt idx="404">
                  <c:v>3.694</c:v>
                </c:pt>
                <c:pt idx="405">
                  <c:v>3.7069999999999999</c:v>
                </c:pt>
                <c:pt idx="406">
                  <c:v>3.726</c:v>
                </c:pt>
                <c:pt idx="407">
                  <c:v>3.7440000000000002</c:v>
                </c:pt>
                <c:pt idx="408">
                  <c:v>3.7440000000000002</c:v>
                </c:pt>
                <c:pt idx="409">
                  <c:v>3.7509999999999999</c:v>
                </c:pt>
                <c:pt idx="410">
                  <c:v>3.7759999999999998</c:v>
                </c:pt>
                <c:pt idx="411">
                  <c:v>3.7949999999999999</c:v>
                </c:pt>
                <c:pt idx="412">
                  <c:v>3.8010000000000002</c:v>
                </c:pt>
                <c:pt idx="413">
                  <c:v>3.82</c:v>
                </c:pt>
                <c:pt idx="414">
                  <c:v>3.8450000000000002</c:v>
                </c:pt>
                <c:pt idx="415">
                  <c:v>3.8639999999999999</c:v>
                </c:pt>
                <c:pt idx="416">
                  <c:v>3.8639999999999999</c:v>
                </c:pt>
                <c:pt idx="417">
                  <c:v>3.883</c:v>
                </c:pt>
                <c:pt idx="418">
                  <c:v>3.9209999999999998</c:v>
                </c:pt>
                <c:pt idx="419">
                  <c:v>3.9340000000000002</c:v>
                </c:pt>
                <c:pt idx="420">
                  <c:v>3.927</c:v>
                </c:pt>
                <c:pt idx="421">
                  <c:v>3.9460000000000002</c:v>
                </c:pt>
                <c:pt idx="422">
                  <c:v>3.9649999999999999</c:v>
                </c:pt>
                <c:pt idx="423">
                  <c:v>3.9780000000000002</c:v>
                </c:pt>
                <c:pt idx="424">
                  <c:v>3.9780000000000002</c:v>
                </c:pt>
                <c:pt idx="425">
                  <c:v>3.9969999999999999</c:v>
                </c:pt>
                <c:pt idx="426">
                  <c:v>4.0090000000000003</c:v>
                </c:pt>
                <c:pt idx="427">
                  <c:v>4.0030000000000001</c:v>
                </c:pt>
                <c:pt idx="428">
                  <c:v>3.99</c:v>
                </c:pt>
                <c:pt idx="429">
                  <c:v>3.9969999999999999</c:v>
                </c:pt>
                <c:pt idx="430">
                  <c:v>3.9969999999999999</c:v>
                </c:pt>
                <c:pt idx="431">
                  <c:v>4.0030000000000001</c:v>
                </c:pt>
                <c:pt idx="432">
                  <c:v>3.9969999999999999</c:v>
                </c:pt>
                <c:pt idx="433">
                  <c:v>3.99</c:v>
                </c:pt>
                <c:pt idx="434">
                  <c:v>3.9969999999999999</c:v>
                </c:pt>
                <c:pt idx="435">
                  <c:v>3.9780000000000002</c:v>
                </c:pt>
                <c:pt idx="436">
                  <c:v>3.9649999999999999</c:v>
                </c:pt>
                <c:pt idx="437">
                  <c:v>3.9590000000000001</c:v>
                </c:pt>
                <c:pt idx="438">
                  <c:v>3.972</c:v>
                </c:pt>
                <c:pt idx="439">
                  <c:v>3.9529999999999998</c:v>
                </c:pt>
                <c:pt idx="440">
                  <c:v>3.9460000000000002</c:v>
                </c:pt>
                <c:pt idx="441">
                  <c:v>3.9460000000000002</c:v>
                </c:pt>
                <c:pt idx="442">
                  <c:v>3.927</c:v>
                </c:pt>
                <c:pt idx="443">
                  <c:v>3.927</c:v>
                </c:pt>
                <c:pt idx="444">
                  <c:v>3.89</c:v>
                </c:pt>
                <c:pt idx="445">
                  <c:v>3.89</c:v>
                </c:pt>
                <c:pt idx="446">
                  <c:v>3.89</c:v>
                </c:pt>
                <c:pt idx="447">
                  <c:v>3.8639999999999999</c:v>
                </c:pt>
                <c:pt idx="448">
                  <c:v>3.8580000000000001</c:v>
                </c:pt>
                <c:pt idx="449">
                  <c:v>3.8580000000000001</c:v>
                </c:pt>
                <c:pt idx="450">
                  <c:v>3.8519999999999999</c:v>
                </c:pt>
                <c:pt idx="451">
                  <c:v>3.839</c:v>
                </c:pt>
                <c:pt idx="452">
                  <c:v>3.8260000000000001</c:v>
                </c:pt>
                <c:pt idx="453">
                  <c:v>3.8330000000000002</c:v>
                </c:pt>
                <c:pt idx="454">
                  <c:v>3.8260000000000001</c:v>
                </c:pt>
                <c:pt idx="455">
                  <c:v>3.82</c:v>
                </c:pt>
                <c:pt idx="456">
                  <c:v>3.8140000000000001</c:v>
                </c:pt>
                <c:pt idx="457">
                  <c:v>3.82</c:v>
                </c:pt>
                <c:pt idx="458">
                  <c:v>3.8260000000000001</c:v>
                </c:pt>
                <c:pt idx="459">
                  <c:v>3.8079999999999998</c:v>
                </c:pt>
                <c:pt idx="460">
                  <c:v>3.82</c:v>
                </c:pt>
                <c:pt idx="461">
                  <c:v>3.82</c:v>
                </c:pt>
                <c:pt idx="462">
                  <c:v>3.8140000000000001</c:v>
                </c:pt>
                <c:pt idx="463">
                  <c:v>3.8010000000000002</c:v>
                </c:pt>
                <c:pt idx="464">
                  <c:v>3.8079999999999998</c:v>
                </c:pt>
                <c:pt idx="465">
                  <c:v>3.82</c:v>
                </c:pt>
                <c:pt idx="466">
                  <c:v>3.82</c:v>
                </c:pt>
                <c:pt idx="467">
                  <c:v>3.8260000000000001</c:v>
                </c:pt>
                <c:pt idx="468">
                  <c:v>3.8330000000000002</c:v>
                </c:pt>
                <c:pt idx="469">
                  <c:v>3.839</c:v>
                </c:pt>
                <c:pt idx="470">
                  <c:v>3.8330000000000002</c:v>
                </c:pt>
                <c:pt idx="471">
                  <c:v>3.8330000000000002</c:v>
                </c:pt>
                <c:pt idx="472">
                  <c:v>3.839</c:v>
                </c:pt>
                <c:pt idx="473">
                  <c:v>3.8580000000000001</c:v>
                </c:pt>
                <c:pt idx="474">
                  <c:v>3.8519999999999999</c:v>
                </c:pt>
                <c:pt idx="475">
                  <c:v>3.8450000000000002</c:v>
                </c:pt>
                <c:pt idx="476">
                  <c:v>3.8580000000000001</c:v>
                </c:pt>
                <c:pt idx="477">
                  <c:v>3.871</c:v>
                </c:pt>
                <c:pt idx="478">
                  <c:v>3.8580000000000001</c:v>
                </c:pt>
                <c:pt idx="479">
                  <c:v>3.8519999999999999</c:v>
                </c:pt>
                <c:pt idx="480">
                  <c:v>3.871</c:v>
                </c:pt>
                <c:pt idx="481">
                  <c:v>3.8769999999999998</c:v>
                </c:pt>
                <c:pt idx="482">
                  <c:v>3.8639999999999999</c:v>
                </c:pt>
                <c:pt idx="483">
                  <c:v>3.8580000000000001</c:v>
                </c:pt>
                <c:pt idx="484">
                  <c:v>3.871</c:v>
                </c:pt>
                <c:pt idx="485">
                  <c:v>3.89</c:v>
                </c:pt>
                <c:pt idx="486">
                  <c:v>3.8580000000000001</c:v>
                </c:pt>
                <c:pt idx="487">
                  <c:v>3.8639999999999999</c:v>
                </c:pt>
                <c:pt idx="488">
                  <c:v>3.8769999999999998</c:v>
                </c:pt>
                <c:pt idx="489">
                  <c:v>3.8580000000000001</c:v>
                </c:pt>
                <c:pt idx="490">
                  <c:v>3.8639999999999999</c:v>
                </c:pt>
                <c:pt idx="491">
                  <c:v>3.8769999999999998</c:v>
                </c:pt>
                <c:pt idx="492">
                  <c:v>3.883</c:v>
                </c:pt>
                <c:pt idx="493">
                  <c:v>3.8769999999999998</c:v>
                </c:pt>
                <c:pt idx="494">
                  <c:v>3.871</c:v>
                </c:pt>
                <c:pt idx="495">
                  <c:v>3.8580000000000001</c:v>
                </c:pt>
                <c:pt idx="496">
                  <c:v>3.8769999999999998</c:v>
                </c:pt>
                <c:pt idx="497">
                  <c:v>3.871</c:v>
                </c:pt>
                <c:pt idx="498">
                  <c:v>3.8580000000000001</c:v>
                </c:pt>
                <c:pt idx="499">
                  <c:v>3.8639999999999999</c:v>
                </c:pt>
                <c:pt idx="500">
                  <c:v>3.8769999999999998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B4-4AA4-9275-DC7E34D74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645296"/>
        <c:axId val="444650544"/>
      </c:scatterChart>
      <c:valAx>
        <c:axId val="44464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4650544"/>
        <c:crosses val="autoZero"/>
        <c:crossBetween val="midCat"/>
      </c:valAx>
      <c:valAx>
        <c:axId val="44465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4645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Força em</a:t>
            </a:r>
            <a:r>
              <a:rPr lang="pt-PT" baseline="0"/>
              <a:t> função do tempo</a:t>
            </a:r>
            <a:endParaRPr lang="pt-PT"/>
          </a:p>
        </c:rich>
      </c:tx>
      <c:layout>
        <c:manualLayout>
          <c:xMode val="edge"/>
          <c:yMode val="edge"/>
          <c:x val="0.34540742771729033"/>
          <c:y val="5.28119935261195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4'!$A$3:$A$503</c:f>
              <c:numCache>
                <c:formatCode>0.00</c:formatCode>
                <c:ptCount val="501"/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'Madeira 4'!$C$3:$C$503</c:f>
              <c:numCache>
                <c:formatCode>0.000</c:formatCode>
                <c:ptCount val="501"/>
                <c:pt idx="29">
                  <c:v>0</c:v>
                </c:pt>
                <c:pt idx="30">
                  <c:v>-0.15799999999999992</c:v>
                </c:pt>
                <c:pt idx="31">
                  <c:v>-0.2589999999999999</c:v>
                </c:pt>
                <c:pt idx="32">
                  <c:v>-0.379</c:v>
                </c:pt>
                <c:pt idx="33">
                  <c:v>-0.51100000000000012</c:v>
                </c:pt>
                <c:pt idx="34">
                  <c:v>-0.64999999999999991</c:v>
                </c:pt>
                <c:pt idx="35">
                  <c:v>-0.72500000000000009</c:v>
                </c:pt>
                <c:pt idx="36">
                  <c:v>-0.83300000000000018</c:v>
                </c:pt>
                <c:pt idx="37">
                  <c:v>-0.94600000000000017</c:v>
                </c:pt>
                <c:pt idx="38">
                  <c:v>-1.028</c:v>
                </c:pt>
                <c:pt idx="39">
                  <c:v>-1.085</c:v>
                </c:pt>
                <c:pt idx="40">
                  <c:v>-1.1480000000000001</c:v>
                </c:pt>
                <c:pt idx="41">
                  <c:v>-1.2239999999999998</c:v>
                </c:pt>
                <c:pt idx="42">
                  <c:v>-1.262</c:v>
                </c:pt>
                <c:pt idx="43">
                  <c:v>-1.262</c:v>
                </c:pt>
                <c:pt idx="44">
                  <c:v>-1.262</c:v>
                </c:pt>
                <c:pt idx="45">
                  <c:v>-1.274</c:v>
                </c:pt>
                <c:pt idx="46">
                  <c:v>-1.2679999999999998</c:v>
                </c:pt>
                <c:pt idx="47">
                  <c:v>-1.2109999999999999</c:v>
                </c:pt>
                <c:pt idx="48">
                  <c:v>-1.1859999999999999</c:v>
                </c:pt>
                <c:pt idx="49">
                  <c:v>-1.1480000000000001</c:v>
                </c:pt>
                <c:pt idx="50">
                  <c:v>-1.117</c:v>
                </c:pt>
                <c:pt idx="51">
                  <c:v>-1.028</c:v>
                </c:pt>
                <c:pt idx="52">
                  <c:v>-0.94</c:v>
                </c:pt>
                <c:pt idx="53">
                  <c:v>-0.82600000000000007</c:v>
                </c:pt>
                <c:pt idx="54">
                  <c:v>-0.74399999999999977</c:v>
                </c:pt>
                <c:pt idx="55">
                  <c:v>-0.6120000000000001</c:v>
                </c:pt>
                <c:pt idx="56">
                  <c:v>-0.51799999999999979</c:v>
                </c:pt>
                <c:pt idx="57">
                  <c:v>-0.41699999999999982</c:v>
                </c:pt>
                <c:pt idx="58">
                  <c:v>-0.31599999999999984</c:v>
                </c:pt>
                <c:pt idx="59">
                  <c:v>-0.17700000000000005</c:v>
                </c:pt>
                <c:pt idx="60">
                  <c:v>-5.1000000000000156E-2</c:v>
                </c:pt>
                <c:pt idx="61">
                  <c:v>8.2000000000000295E-2</c:v>
                </c:pt>
                <c:pt idx="62">
                  <c:v>0.19499999999999984</c:v>
                </c:pt>
                <c:pt idx="63">
                  <c:v>0.3270000000000004</c:v>
                </c:pt>
                <c:pt idx="64">
                  <c:v>0.42200000000000015</c:v>
                </c:pt>
                <c:pt idx="65">
                  <c:v>0.51600000000000046</c:v>
                </c:pt>
                <c:pt idx="66">
                  <c:v>0.60499999999999998</c:v>
                </c:pt>
                <c:pt idx="67">
                  <c:v>0.71200000000000019</c:v>
                </c:pt>
                <c:pt idx="68">
                  <c:v>0.79400000000000004</c:v>
                </c:pt>
                <c:pt idx="69">
                  <c:v>0.85699999999999976</c:v>
                </c:pt>
                <c:pt idx="70">
                  <c:v>0.92000000000000037</c:v>
                </c:pt>
                <c:pt idx="71">
                  <c:v>0.97699999999999987</c:v>
                </c:pt>
                <c:pt idx="72">
                  <c:v>0.98900000000000032</c:v>
                </c:pt>
                <c:pt idx="73">
                  <c:v>1.0150000000000001</c:v>
                </c:pt>
                <c:pt idx="74">
                  <c:v>1.0340000000000003</c:v>
                </c:pt>
                <c:pt idx="75">
                  <c:v>1.0269999999999997</c:v>
                </c:pt>
                <c:pt idx="76">
                  <c:v>0.9830000000000001</c:v>
                </c:pt>
                <c:pt idx="77">
                  <c:v>0.93899999999999961</c:v>
                </c:pt>
                <c:pt idx="78">
                  <c:v>0.93300000000000027</c:v>
                </c:pt>
                <c:pt idx="79">
                  <c:v>0.88200000000000012</c:v>
                </c:pt>
                <c:pt idx="80">
                  <c:v>0.80699999999999994</c:v>
                </c:pt>
                <c:pt idx="81">
                  <c:v>0.69900000000000029</c:v>
                </c:pt>
                <c:pt idx="82">
                  <c:v>0.63599999999999968</c:v>
                </c:pt>
                <c:pt idx="83">
                  <c:v>0.54200000000000026</c:v>
                </c:pt>
                <c:pt idx="84">
                  <c:v>0.44100000000000028</c:v>
                </c:pt>
                <c:pt idx="85">
                  <c:v>0.34599999999999964</c:v>
                </c:pt>
                <c:pt idx="86">
                  <c:v>0.25800000000000045</c:v>
                </c:pt>
                <c:pt idx="87">
                  <c:v>0.14500000000000002</c:v>
                </c:pt>
                <c:pt idx="88">
                  <c:v>2.4999999999999911E-2</c:v>
                </c:pt>
                <c:pt idx="89">
                  <c:v>-9.5000000000000195E-2</c:v>
                </c:pt>
                <c:pt idx="90">
                  <c:v>-0.19600000000000017</c:v>
                </c:pt>
                <c:pt idx="91">
                  <c:v>-0.31599999999999984</c:v>
                </c:pt>
                <c:pt idx="92">
                  <c:v>-0.42300000000000004</c:v>
                </c:pt>
                <c:pt idx="93">
                  <c:v>-0.51799999999999979</c:v>
                </c:pt>
                <c:pt idx="94">
                  <c:v>-0.57399999999999984</c:v>
                </c:pt>
                <c:pt idx="95">
                  <c:v>-0.68800000000000017</c:v>
                </c:pt>
                <c:pt idx="96">
                  <c:v>-0.78299999999999992</c:v>
                </c:pt>
                <c:pt idx="97">
                  <c:v>-0.8580000000000001</c:v>
                </c:pt>
                <c:pt idx="98">
                  <c:v>-0.92700000000000005</c:v>
                </c:pt>
                <c:pt idx="99">
                  <c:v>-0.98399999999999999</c:v>
                </c:pt>
                <c:pt idx="100">
                  <c:v>-1.028</c:v>
                </c:pt>
                <c:pt idx="101">
                  <c:v>-1.0409999999999999</c:v>
                </c:pt>
                <c:pt idx="102">
                  <c:v>-1.06</c:v>
                </c:pt>
                <c:pt idx="103">
                  <c:v>-1.0790000000000002</c:v>
                </c:pt>
                <c:pt idx="104">
                  <c:v>-1.1040000000000001</c:v>
                </c:pt>
                <c:pt idx="105">
                  <c:v>-1.0910000000000002</c:v>
                </c:pt>
                <c:pt idx="106">
                  <c:v>-1.0659999999999998</c:v>
                </c:pt>
                <c:pt idx="107">
                  <c:v>-1.0470000000000002</c:v>
                </c:pt>
                <c:pt idx="108">
                  <c:v>-1.0219999999999998</c:v>
                </c:pt>
                <c:pt idx="109">
                  <c:v>-0.94</c:v>
                </c:pt>
                <c:pt idx="110">
                  <c:v>-0.8580000000000001</c:v>
                </c:pt>
                <c:pt idx="111">
                  <c:v>-0.82600000000000007</c:v>
                </c:pt>
                <c:pt idx="112">
                  <c:v>-0.75099999999999989</c:v>
                </c:pt>
                <c:pt idx="113">
                  <c:v>-0.66299999999999981</c:v>
                </c:pt>
                <c:pt idx="114">
                  <c:v>-0.56800000000000006</c:v>
                </c:pt>
                <c:pt idx="115">
                  <c:v>-0.48</c:v>
                </c:pt>
                <c:pt idx="116">
                  <c:v>-0.39800000000000013</c:v>
                </c:pt>
                <c:pt idx="117">
                  <c:v>-0.27800000000000002</c:v>
                </c:pt>
                <c:pt idx="118">
                  <c:v>-0.19600000000000017</c:v>
                </c:pt>
                <c:pt idx="119">
                  <c:v>-0.10099999999999998</c:v>
                </c:pt>
                <c:pt idx="120">
                  <c:v>6.0000000000002274E-3</c:v>
                </c:pt>
                <c:pt idx="121">
                  <c:v>0.12599999999999989</c:v>
                </c:pt>
                <c:pt idx="122">
                  <c:v>0.22699999999999987</c:v>
                </c:pt>
                <c:pt idx="123">
                  <c:v>0.30899999999999972</c:v>
                </c:pt>
                <c:pt idx="124">
                  <c:v>0.39000000000000012</c:v>
                </c:pt>
                <c:pt idx="125">
                  <c:v>0.48499999999999988</c:v>
                </c:pt>
                <c:pt idx="126">
                  <c:v>0.54200000000000026</c:v>
                </c:pt>
                <c:pt idx="127">
                  <c:v>0.59200000000000008</c:v>
                </c:pt>
                <c:pt idx="128">
                  <c:v>0.66100000000000003</c:v>
                </c:pt>
                <c:pt idx="129">
                  <c:v>0.76200000000000001</c:v>
                </c:pt>
                <c:pt idx="130">
                  <c:v>0.79400000000000004</c:v>
                </c:pt>
                <c:pt idx="131">
                  <c:v>0.80699999999999994</c:v>
                </c:pt>
                <c:pt idx="132">
                  <c:v>0.81900000000000039</c:v>
                </c:pt>
                <c:pt idx="133">
                  <c:v>0.83200000000000029</c:v>
                </c:pt>
                <c:pt idx="134">
                  <c:v>0.81300000000000017</c:v>
                </c:pt>
                <c:pt idx="135">
                  <c:v>0.81300000000000017</c:v>
                </c:pt>
                <c:pt idx="136">
                  <c:v>0.80000000000000027</c:v>
                </c:pt>
                <c:pt idx="137">
                  <c:v>0.76899999999999968</c:v>
                </c:pt>
                <c:pt idx="138">
                  <c:v>0.71200000000000019</c:v>
                </c:pt>
                <c:pt idx="139">
                  <c:v>0.64300000000000024</c:v>
                </c:pt>
                <c:pt idx="140">
                  <c:v>0.58599999999999985</c:v>
                </c:pt>
                <c:pt idx="141">
                  <c:v>0.52300000000000013</c:v>
                </c:pt>
                <c:pt idx="142">
                  <c:v>0.45299999999999985</c:v>
                </c:pt>
                <c:pt idx="143">
                  <c:v>0.37799999999999967</c:v>
                </c:pt>
                <c:pt idx="144">
                  <c:v>0.30899999999999972</c:v>
                </c:pt>
                <c:pt idx="145">
                  <c:v>0.22699999999999987</c:v>
                </c:pt>
                <c:pt idx="146">
                  <c:v>0.13200000000000012</c:v>
                </c:pt>
                <c:pt idx="147">
                  <c:v>3.7000000000000366E-2</c:v>
                </c:pt>
                <c:pt idx="148">
                  <c:v>-7.6000000000000068E-2</c:v>
                </c:pt>
                <c:pt idx="149">
                  <c:v>-0.17099999999999982</c:v>
                </c:pt>
                <c:pt idx="150">
                  <c:v>-0.246</c:v>
                </c:pt>
                <c:pt idx="151">
                  <c:v>-0.32200000000000006</c:v>
                </c:pt>
                <c:pt idx="152">
                  <c:v>-0.41000000000000014</c:v>
                </c:pt>
                <c:pt idx="153">
                  <c:v>-0.49900000000000011</c:v>
                </c:pt>
                <c:pt idx="154">
                  <c:v>-0.56800000000000006</c:v>
                </c:pt>
                <c:pt idx="155">
                  <c:v>-0.63099999999999978</c:v>
                </c:pt>
                <c:pt idx="156">
                  <c:v>-0.69399999999999995</c:v>
                </c:pt>
                <c:pt idx="157">
                  <c:v>-0.75099999999999989</c:v>
                </c:pt>
                <c:pt idx="158">
                  <c:v>-0.80200000000000005</c:v>
                </c:pt>
                <c:pt idx="159">
                  <c:v>-0.8450000000000002</c:v>
                </c:pt>
                <c:pt idx="160">
                  <c:v>-0.88899999999999979</c:v>
                </c:pt>
                <c:pt idx="161">
                  <c:v>-0.90799999999999992</c:v>
                </c:pt>
                <c:pt idx="162">
                  <c:v>-0.90200000000000014</c:v>
                </c:pt>
                <c:pt idx="163">
                  <c:v>-0.91500000000000004</c:v>
                </c:pt>
                <c:pt idx="164">
                  <c:v>-0.90200000000000014</c:v>
                </c:pt>
                <c:pt idx="165">
                  <c:v>-0.90200000000000014</c:v>
                </c:pt>
                <c:pt idx="166">
                  <c:v>-0.8580000000000001</c:v>
                </c:pt>
                <c:pt idx="167">
                  <c:v>-0.8450000000000002</c:v>
                </c:pt>
                <c:pt idx="168">
                  <c:v>-0.79499999999999993</c:v>
                </c:pt>
                <c:pt idx="169">
                  <c:v>-0.75700000000000012</c:v>
                </c:pt>
                <c:pt idx="170">
                  <c:v>-0.69399999999999995</c:v>
                </c:pt>
                <c:pt idx="171">
                  <c:v>-0.6379999999999999</c:v>
                </c:pt>
                <c:pt idx="172">
                  <c:v>-0.56800000000000006</c:v>
                </c:pt>
                <c:pt idx="173">
                  <c:v>-0.50499999999999989</c:v>
                </c:pt>
                <c:pt idx="174">
                  <c:v>-0.42899999999999983</c:v>
                </c:pt>
                <c:pt idx="175">
                  <c:v>-0.3660000000000001</c:v>
                </c:pt>
                <c:pt idx="176">
                  <c:v>-0.29700000000000015</c:v>
                </c:pt>
                <c:pt idx="177">
                  <c:v>-0.20900000000000007</c:v>
                </c:pt>
                <c:pt idx="178">
                  <c:v>-0.12699999999999978</c:v>
                </c:pt>
                <c:pt idx="179">
                  <c:v>-2.5999999999999801E-2</c:v>
                </c:pt>
                <c:pt idx="180">
                  <c:v>5.0000000000000266E-2</c:v>
                </c:pt>
                <c:pt idx="181">
                  <c:v>0.15100000000000025</c:v>
                </c:pt>
                <c:pt idx="182">
                  <c:v>0.2330000000000001</c:v>
                </c:pt>
                <c:pt idx="183">
                  <c:v>0.27</c:v>
                </c:pt>
                <c:pt idx="184">
                  <c:v>0.3400000000000003</c:v>
                </c:pt>
                <c:pt idx="185">
                  <c:v>0.40300000000000002</c:v>
                </c:pt>
                <c:pt idx="186">
                  <c:v>0.46000000000000041</c:v>
                </c:pt>
                <c:pt idx="187">
                  <c:v>0.504</c:v>
                </c:pt>
                <c:pt idx="188">
                  <c:v>0.55399999999999983</c:v>
                </c:pt>
                <c:pt idx="189">
                  <c:v>0.59800000000000031</c:v>
                </c:pt>
                <c:pt idx="190">
                  <c:v>0.63000000000000034</c:v>
                </c:pt>
                <c:pt idx="191">
                  <c:v>0.61100000000000021</c:v>
                </c:pt>
                <c:pt idx="192">
                  <c:v>0.62400000000000011</c:v>
                </c:pt>
                <c:pt idx="193">
                  <c:v>0.63599999999999968</c:v>
                </c:pt>
                <c:pt idx="194">
                  <c:v>0.63000000000000034</c:v>
                </c:pt>
                <c:pt idx="195">
                  <c:v>0.61100000000000021</c:v>
                </c:pt>
                <c:pt idx="196">
                  <c:v>0.58599999999999985</c:v>
                </c:pt>
                <c:pt idx="197">
                  <c:v>0.57900000000000018</c:v>
                </c:pt>
                <c:pt idx="198">
                  <c:v>0.52900000000000036</c:v>
                </c:pt>
                <c:pt idx="199">
                  <c:v>0.46000000000000041</c:v>
                </c:pt>
                <c:pt idx="200">
                  <c:v>0.42200000000000015</c:v>
                </c:pt>
                <c:pt idx="201">
                  <c:v>0.37799999999999967</c:v>
                </c:pt>
                <c:pt idx="202">
                  <c:v>0.30200000000000005</c:v>
                </c:pt>
                <c:pt idx="203">
                  <c:v>0.2330000000000001</c:v>
                </c:pt>
                <c:pt idx="204">
                  <c:v>0.18899999999999961</c:v>
                </c:pt>
                <c:pt idx="205">
                  <c:v>0.13200000000000012</c:v>
                </c:pt>
                <c:pt idx="206">
                  <c:v>4.4000000000000039E-2</c:v>
                </c:pt>
                <c:pt idx="207">
                  <c:v>-5.1000000000000156E-2</c:v>
                </c:pt>
                <c:pt idx="208">
                  <c:v>-0.11399999999999988</c:v>
                </c:pt>
                <c:pt idx="209">
                  <c:v>-0.19600000000000017</c:v>
                </c:pt>
                <c:pt idx="210">
                  <c:v>-0.26500000000000012</c:v>
                </c:pt>
                <c:pt idx="211">
                  <c:v>-0.33499999999999996</c:v>
                </c:pt>
                <c:pt idx="212">
                  <c:v>-0.379</c:v>
                </c:pt>
                <c:pt idx="213">
                  <c:v>-0.42899999999999983</c:v>
                </c:pt>
                <c:pt idx="214">
                  <c:v>-0.49900000000000011</c:v>
                </c:pt>
                <c:pt idx="215">
                  <c:v>-0.56800000000000006</c:v>
                </c:pt>
                <c:pt idx="216">
                  <c:v>-0.60000000000000009</c:v>
                </c:pt>
                <c:pt idx="217">
                  <c:v>-0.63099999999999978</c:v>
                </c:pt>
                <c:pt idx="218">
                  <c:v>-0.68800000000000017</c:v>
                </c:pt>
                <c:pt idx="219">
                  <c:v>-0.7200000000000002</c:v>
                </c:pt>
                <c:pt idx="220">
                  <c:v>-0.70699999999999985</c:v>
                </c:pt>
                <c:pt idx="221">
                  <c:v>-0.7200000000000002</c:v>
                </c:pt>
                <c:pt idx="222">
                  <c:v>-0.73199999999999976</c:v>
                </c:pt>
                <c:pt idx="223">
                  <c:v>-0.73799999999999999</c:v>
                </c:pt>
                <c:pt idx="224">
                  <c:v>-0.7200000000000002</c:v>
                </c:pt>
                <c:pt idx="225">
                  <c:v>-0.70100000000000007</c:v>
                </c:pt>
                <c:pt idx="226">
                  <c:v>-0.70699999999999985</c:v>
                </c:pt>
                <c:pt idx="227">
                  <c:v>-0.67499999999999982</c:v>
                </c:pt>
                <c:pt idx="228">
                  <c:v>-0.625</c:v>
                </c:pt>
                <c:pt idx="229">
                  <c:v>-0.58099999999999996</c:v>
                </c:pt>
                <c:pt idx="230">
                  <c:v>-0.54899999999999993</c:v>
                </c:pt>
                <c:pt idx="231">
                  <c:v>-0.49900000000000011</c:v>
                </c:pt>
                <c:pt idx="232">
                  <c:v>-0.41699999999999982</c:v>
                </c:pt>
                <c:pt idx="233">
                  <c:v>-0.37299999999999978</c:v>
                </c:pt>
                <c:pt idx="234">
                  <c:v>-0.32799999999999985</c:v>
                </c:pt>
                <c:pt idx="235">
                  <c:v>-0.27800000000000002</c:v>
                </c:pt>
                <c:pt idx="236">
                  <c:v>-0.19600000000000017</c:v>
                </c:pt>
                <c:pt idx="237">
                  <c:v>-0.13300000000000001</c:v>
                </c:pt>
                <c:pt idx="238">
                  <c:v>-7.6000000000000068E-2</c:v>
                </c:pt>
                <c:pt idx="239">
                  <c:v>0</c:v>
                </c:pt>
                <c:pt idx="240">
                  <c:v>7.4999999999999734E-2</c:v>
                </c:pt>
                <c:pt idx="241">
                  <c:v>0.13200000000000012</c:v>
                </c:pt>
                <c:pt idx="242">
                  <c:v>0.17000000000000037</c:v>
                </c:pt>
                <c:pt idx="243">
                  <c:v>0.2200000000000002</c:v>
                </c:pt>
                <c:pt idx="244">
                  <c:v>0.28900000000000015</c:v>
                </c:pt>
                <c:pt idx="245">
                  <c:v>0.3270000000000004</c:v>
                </c:pt>
                <c:pt idx="246">
                  <c:v>0.34599999999999964</c:v>
                </c:pt>
                <c:pt idx="247">
                  <c:v>0.39000000000000012</c:v>
                </c:pt>
                <c:pt idx="248">
                  <c:v>0.44699999999999962</c:v>
                </c:pt>
                <c:pt idx="249">
                  <c:v>0.46000000000000041</c:v>
                </c:pt>
                <c:pt idx="250">
                  <c:v>0.44699999999999962</c:v>
                </c:pt>
                <c:pt idx="251">
                  <c:v>0.47199999999999998</c:v>
                </c:pt>
                <c:pt idx="252">
                  <c:v>0.47199999999999998</c:v>
                </c:pt>
                <c:pt idx="253">
                  <c:v>0.45299999999999985</c:v>
                </c:pt>
                <c:pt idx="254">
                  <c:v>0.44100000000000028</c:v>
                </c:pt>
                <c:pt idx="255">
                  <c:v>0.43399999999999972</c:v>
                </c:pt>
                <c:pt idx="256">
                  <c:v>0.44100000000000028</c:v>
                </c:pt>
                <c:pt idx="257">
                  <c:v>0.40300000000000002</c:v>
                </c:pt>
                <c:pt idx="258">
                  <c:v>0.34599999999999964</c:v>
                </c:pt>
                <c:pt idx="259">
                  <c:v>0.31499999999999995</c:v>
                </c:pt>
                <c:pt idx="260">
                  <c:v>0.28299999999999992</c:v>
                </c:pt>
                <c:pt idx="261">
                  <c:v>0.2200000000000002</c:v>
                </c:pt>
                <c:pt idx="262">
                  <c:v>0.17000000000000037</c:v>
                </c:pt>
                <c:pt idx="263">
                  <c:v>0.15100000000000025</c:v>
                </c:pt>
                <c:pt idx="264">
                  <c:v>0.11900000000000022</c:v>
                </c:pt>
                <c:pt idx="265">
                  <c:v>3.1000000000000139E-2</c:v>
                </c:pt>
                <c:pt idx="266">
                  <c:v>-5.1000000000000156E-2</c:v>
                </c:pt>
                <c:pt idx="267">
                  <c:v>-0.10099999999999998</c:v>
                </c:pt>
                <c:pt idx="268">
                  <c:v>-0.14599999999999991</c:v>
                </c:pt>
                <c:pt idx="269">
                  <c:v>-0.20900000000000007</c:v>
                </c:pt>
                <c:pt idx="270">
                  <c:v>-0.26500000000000012</c:v>
                </c:pt>
                <c:pt idx="271">
                  <c:v>-0.30299999999999994</c:v>
                </c:pt>
                <c:pt idx="272">
                  <c:v>-0.32200000000000006</c:v>
                </c:pt>
                <c:pt idx="273">
                  <c:v>-0.38499999999999979</c:v>
                </c:pt>
                <c:pt idx="274">
                  <c:v>-0.42899999999999983</c:v>
                </c:pt>
                <c:pt idx="275">
                  <c:v>-0.47399999999999975</c:v>
                </c:pt>
                <c:pt idx="276">
                  <c:v>-0.49199999999999999</c:v>
                </c:pt>
                <c:pt idx="277">
                  <c:v>-0.5299999999999998</c:v>
                </c:pt>
                <c:pt idx="278">
                  <c:v>-0.56199999999999983</c:v>
                </c:pt>
                <c:pt idx="279">
                  <c:v>-0.56800000000000006</c:v>
                </c:pt>
                <c:pt idx="280">
                  <c:v>-0.56199999999999983</c:v>
                </c:pt>
                <c:pt idx="281">
                  <c:v>-0.58099999999999996</c:v>
                </c:pt>
                <c:pt idx="282">
                  <c:v>-0.58099999999999996</c:v>
                </c:pt>
                <c:pt idx="283">
                  <c:v>-0.56800000000000006</c:v>
                </c:pt>
                <c:pt idx="284">
                  <c:v>-0.55600000000000005</c:v>
                </c:pt>
                <c:pt idx="285">
                  <c:v>-0.56199999999999983</c:v>
                </c:pt>
                <c:pt idx="286">
                  <c:v>-0.53699999999999992</c:v>
                </c:pt>
                <c:pt idx="287">
                  <c:v>-0.48599999999999977</c:v>
                </c:pt>
                <c:pt idx="288">
                  <c:v>-0.48</c:v>
                </c:pt>
                <c:pt idx="289">
                  <c:v>-0.46099999999999985</c:v>
                </c:pt>
                <c:pt idx="290">
                  <c:v>-0.40399999999999991</c:v>
                </c:pt>
                <c:pt idx="291">
                  <c:v>-0.35400000000000009</c:v>
                </c:pt>
                <c:pt idx="292">
                  <c:v>-0.32200000000000006</c:v>
                </c:pt>
                <c:pt idx="293">
                  <c:v>-0.29700000000000015</c:v>
                </c:pt>
                <c:pt idx="294">
                  <c:v>-0.246</c:v>
                </c:pt>
                <c:pt idx="295">
                  <c:v>-0.19600000000000017</c:v>
                </c:pt>
                <c:pt idx="296">
                  <c:v>-0.15200000000000014</c:v>
                </c:pt>
                <c:pt idx="297">
                  <c:v>-0.12000000000000011</c:v>
                </c:pt>
                <c:pt idx="298">
                  <c:v>-4.4999999999999929E-2</c:v>
                </c:pt>
                <c:pt idx="299">
                  <c:v>2.4999999999999911E-2</c:v>
                </c:pt>
                <c:pt idx="300">
                  <c:v>5.5999999999999606E-2</c:v>
                </c:pt>
                <c:pt idx="301">
                  <c:v>8.7999999999999634E-2</c:v>
                </c:pt>
                <c:pt idx="302">
                  <c:v>0.12599999999999989</c:v>
                </c:pt>
                <c:pt idx="303">
                  <c:v>0.17599999999999971</c:v>
                </c:pt>
                <c:pt idx="304">
                  <c:v>0.18199999999999994</c:v>
                </c:pt>
                <c:pt idx="305">
                  <c:v>0.2200000000000002</c:v>
                </c:pt>
                <c:pt idx="306">
                  <c:v>0.25800000000000045</c:v>
                </c:pt>
                <c:pt idx="307">
                  <c:v>0.29599999999999982</c:v>
                </c:pt>
                <c:pt idx="308">
                  <c:v>0.30899999999999972</c:v>
                </c:pt>
                <c:pt idx="309">
                  <c:v>0.30200000000000005</c:v>
                </c:pt>
                <c:pt idx="310">
                  <c:v>0.30899999999999972</c:v>
                </c:pt>
                <c:pt idx="311">
                  <c:v>0.32100000000000017</c:v>
                </c:pt>
                <c:pt idx="312">
                  <c:v>0.30200000000000005</c:v>
                </c:pt>
                <c:pt idx="313">
                  <c:v>0.29599999999999982</c:v>
                </c:pt>
                <c:pt idx="314">
                  <c:v>0.30200000000000005</c:v>
                </c:pt>
                <c:pt idx="315">
                  <c:v>0.30899999999999972</c:v>
                </c:pt>
                <c:pt idx="316">
                  <c:v>0.27</c:v>
                </c:pt>
                <c:pt idx="317">
                  <c:v>0.2330000000000001</c:v>
                </c:pt>
                <c:pt idx="318">
                  <c:v>0.21399999999999997</c:v>
                </c:pt>
                <c:pt idx="319">
                  <c:v>0.18899999999999961</c:v>
                </c:pt>
                <c:pt idx="320">
                  <c:v>0.14500000000000002</c:v>
                </c:pt>
                <c:pt idx="321">
                  <c:v>0.11900000000000022</c:v>
                </c:pt>
                <c:pt idx="322">
                  <c:v>9.3999999999999861E-2</c:v>
                </c:pt>
                <c:pt idx="323">
                  <c:v>6.3000000000000167E-2</c:v>
                </c:pt>
                <c:pt idx="324">
                  <c:v>1.8000000000000238E-2</c:v>
                </c:pt>
                <c:pt idx="325">
                  <c:v>-2.5999999999999801E-2</c:v>
                </c:pt>
                <c:pt idx="326">
                  <c:v>-5.1000000000000156E-2</c:v>
                </c:pt>
                <c:pt idx="327">
                  <c:v>-0.11399999999999988</c:v>
                </c:pt>
                <c:pt idx="328">
                  <c:v>-0.15799999999999992</c:v>
                </c:pt>
                <c:pt idx="329">
                  <c:v>-0.18999999999999995</c:v>
                </c:pt>
                <c:pt idx="330">
                  <c:v>-0.20900000000000007</c:v>
                </c:pt>
                <c:pt idx="331">
                  <c:v>-0.25300000000000011</c:v>
                </c:pt>
                <c:pt idx="332">
                  <c:v>-0.29700000000000015</c:v>
                </c:pt>
                <c:pt idx="333">
                  <c:v>-0.31000000000000005</c:v>
                </c:pt>
                <c:pt idx="334">
                  <c:v>-0.32799999999999985</c:v>
                </c:pt>
                <c:pt idx="335">
                  <c:v>-0.3660000000000001</c:v>
                </c:pt>
                <c:pt idx="336">
                  <c:v>-0.38499999999999979</c:v>
                </c:pt>
                <c:pt idx="337">
                  <c:v>-0.40399999999999991</c:v>
                </c:pt>
                <c:pt idx="338">
                  <c:v>-0.41699999999999982</c:v>
                </c:pt>
                <c:pt idx="339">
                  <c:v>-0.42899999999999983</c:v>
                </c:pt>
                <c:pt idx="340">
                  <c:v>-0.42300000000000004</c:v>
                </c:pt>
                <c:pt idx="341">
                  <c:v>-0.41000000000000014</c:v>
                </c:pt>
                <c:pt idx="342">
                  <c:v>-0.41699999999999982</c:v>
                </c:pt>
                <c:pt idx="343">
                  <c:v>-0.42300000000000004</c:v>
                </c:pt>
                <c:pt idx="344">
                  <c:v>-0.41699999999999982</c:v>
                </c:pt>
                <c:pt idx="345">
                  <c:v>-0.39800000000000013</c:v>
                </c:pt>
                <c:pt idx="346">
                  <c:v>-0.37299999999999978</c:v>
                </c:pt>
                <c:pt idx="347">
                  <c:v>-0.3660000000000001</c:v>
                </c:pt>
                <c:pt idx="348">
                  <c:v>-0.32200000000000006</c:v>
                </c:pt>
                <c:pt idx="349">
                  <c:v>-0.29700000000000015</c:v>
                </c:pt>
                <c:pt idx="350">
                  <c:v>-0.28399999999999981</c:v>
                </c:pt>
                <c:pt idx="351">
                  <c:v>-0.2719999999999998</c:v>
                </c:pt>
                <c:pt idx="352">
                  <c:v>-0.23999999999999977</c:v>
                </c:pt>
                <c:pt idx="353">
                  <c:v>-0.19600000000000017</c:v>
                </c:pt>
                <c:pt idx="354">
                  <c:v>-0.17700000000000005</c:v>
                </c:pt>
                <c:pt idx="355">
                  <c:v>-0.15200000000000014</c:v>
                </c:pt>
                <c:pt idx="356">
                  <c:v>-0.1080000000000001</c:v>
                </c:pt>
                <c:pt idx="357">
                  <c:v>-5.699999999999994E-2</c:v>
                </c:pt>
                <c:pt idx="358">
                  <c:v>-2.5999999999999801E-2</c:v>
                </c:pt>
                <c:pt idx="359">
                  <c:v>-7.0000000000001172E-3</c:v>
                </c:pt>
                <c:pt idx="360">
                  <c:v>6.0000000000002274E-3</c:v>
                </c:pt>
                <c:pt idx="361">
                  <c:v>5.5999999999999606E-2</c:v>
                </c:pt>
                <c:pt idx="362">
                  <c:v>7.4999999999999734E-2</c:v>
                </c:pt>
                <c:pt idx="363">
                  <c:v>8.2000000000000295E-2</c:v>
                </c:pt>
                <c:pt idx="364">
                  <c:v>0.10699999999999976</c:v>
                </c:pt>
                <c:pt idx="365">
                  <c:v>0.14500000000000002</c:v>
                </c:pt>
                <c:pt idx="366">
                  <c:v>0.14500000000000002</c:v>
                </c:pt>
                <c:pt idx="367">
                  <c:v>0.16400000000000015</c:v>
                </c:pt>
                <c:pt idx="368">
                  <c:v>0.17000000000000037</c:v>
                </c:pt>
                <c:pt idx="369">
                  <c:v>0.17599999999999971</c:v>
                </c:pt>
                <c:pt idx="370">
                  <c:v>0.17000000000000037</c:v>
                </c:pt>
                <c:pt idx="371">
                  <c:v>0.16400000000000015</c:v>
                </c:pt>
                <c:pt idx="372">
                  <c:v>0.15699999999999958</c:v>
                </c:pt>
                <c:pt idx="373">
                  <c:v>0.15100000000000025</c:v>
                </c:pt>
                <c:pt idx="374">
                  <c:v>0.14500000000000002</c:v>
                </c:pt>
                <c:pt idx="375">
                  <c:v>0.14500000000000002</c:v>
                </c:pt>
                <c:pt idx="376">
                  <c:v>0.12599999999999989</c:v>
                </c:pt>
                <c:pt idx="377">
                  <c:v>0.10000000000000009</c:v>
                </c:pt>
                <c:pt idx="378">
                  <c:v>8.2000000000000295E-2</c:v>
                </c:pt>
                <c:pt idx="379">
                  <c:v>6.9000000000000394E-2</c:v>
                </c:pt>
                <c:pt idx="380">
                  <c:v>5.0000000000000266E-2</c:v>
                </c:pt>
                <c:pt idx="381">
                  <c:v>2.4999999999999911E-2</c:v>
                </c:pt>
                <c:pt idx="382">
                  <c:v>-7.0000000000001172E-3</c:v>
                </c:pt>
                <c:pt idx="383">
                  <c:v>-1.2999999999999901E-2</c:v>
                </c:pt>
                <c:pt idx="384">
                  <c:v>-3.2000000000000028E-2</c:v>
                </c:pt>
                <c:pt idx="385">
                  <c:v>-9.5000000000000195E-2</c:v>
                </c:pt>
                <c:pt idx="386">
                  <c:v>-0.11399999999999988</c:v>
                </c:pt>
                <c:pt idx="387">
                  <c:v>-0.12699999999999978</c:v>
                </c:pt>
                <c:pt idx="388">
                  <c:v>-0.15200000000000014</c:v>
                </c:pt>
                <c:pt idx="389">
                  <c:v>-0.18299999999999983</c:v>
                </c:pt>
                <c:pt idx="390">
                  <c:v>-0.19600000000000017</c:v>
                </c:pt>
                <c:pt idx="391">
                  <c:v>-0.19600000000000017</c:v>
                </c:pt>
                <c:pt idx="392">
                  <c:v>-0.21499999999999986</c:v>
                </c:pt>
                <c:pt idx="393">
                  <c:v>-0.25300000000000011</c:v>
                </c:pt>
                <c:pt idx="394">
                  <c:v>-0.26500000000000012</c:v>
                </c:pt>
                <c:pt idx="395">
                  <c:v>-0.2719999999999998</c:v>
                </c:pt>
                <c:pt idx="396">
                  <c:v>-0.2719999999999998</c:v>
                </c:pt>
                <c:pt idx="397">
                  <c:v>-0.29700000000000015</c:v>
                </c:pt>
                <c:pt idx="398">
                  <c:v>-0.29700000000000015</c:v>
                </c:pt>
                <c:pt idx="399">
                  <c:v>-0.28399999999999981</c:v>
                </c:pt>
                <c:pt idx="400">
                  <c:v>-0.27800000000000002</c:v>
                </c:pt>
                <c:pt idx="401">
                  <c:v>-0.28399999999999981</c:v>
                </c:pt>
                <c:pt idx="402">
                  <c:v>-0.28399999999999981</c:v>
                </c:pt>
                <c:pt idx="403">
                  <c:v>-0.2719999999999998</c:v>
                </c:pt>
                <c:pt idx="404">
                  <c:v>-0.27800000000000002</c:v>
                </c:pt>
                <c:pt idx="405">
                  <c:v>-0.26500000000000012</c:v>
                </c:pt>
                <c:pt idx="406">
                  <c:v>-0.246</c:v>
                </c:pt>
                <c:pt idx="407">
                  <c:v>-0.22799999999999976</c:v>
                </c:pt>
                <c:pt idx="408">
                  <c:v>-0.22799999999999976</c:v>
                </c:pt>
                <c:pt idx="409">
                  <c:v>-0.22100000000000009</c:v>
                </c:pt>
                <c:pt idx="410">
                  <c:v>-0.19600000000000017</c:v>
                </c:pt>
                <c:pt idx="411">
                  <c:v>-0.17700000000000005</c:v>
                </c:pt>
                <c:pt idx="412">
                  <c:v>-0.17099999999999982</c:v>
                </c:pt>
                <c:pt idx="413">
                  <c:v>-0.15200000000000014</c:v>
                </c:pt>
                <c:pt idx="414">
                  <c:v>-0.12699999999999978</c:v>
                </c:pt>
                <c:pt idx="415">
                  <c:v>-0.1080000000000001</c:v>
                </c:pt>
                <c:pt idx="416">
                  <c:v>-0.1080000000000001</c:v>
                </c:pt>
                <c:pt idx="417">
                  <c:v>-8.8999999999999968E-2</c:v>
                </c:pt>
                <c:pt idx="418">
                  <c:v>-5.1000000000000156E-2</c:v>
                </c:pt>
                <c:pt idx="419">
                  <c:v>-3.7999999999999812E-2</c:v>
                </c:pt>
                <c:pt idx="420">
                  <c:v>-4.4999999999999929E-2</c:v>
                </c:pt>
                <c:pt idx="421">
                  <c:v>-2.5999999999999801E-2</c:v>
                </c:pt>
                <c:pt idx="422">
                  <c:v>-7.0000000000001172E-3</c:v>
                </c:pt>
                <c:pt idx="423">
                  <c:v>6.0000000000002274E-3</c:v>
                </c:pt>
                <c:pt idx="424">
                  <c:v>6.0000000000002274E-3</c:v>
                </c:pt>
                <c:pt idx="425">
                  <c:v>2.4999999999999911E-2</c:v>
                </c:pt>
                <c:pt idx="426">
                  <c:v>3.7000000000000366E-2</c:v>
                </c:pt>
                <c:pt idx="427">
                  <c:v>3.1000000000000139E-2</c:v>
                </c:pt>
                <c:pt idx="428">
                  <c:v>1.8000000000000238E-2</c:v>
                </c:pt>
                <c:pt idx="429">
                  <c:v>2.4999999999999911E-2</c:v>
                </c:pt>
                <c:pt idx="430">
                  <c:v>2.4999999999999911E-2</c:v>
                </c:pt>
                <c:pt idx="431">
                  <c:v>3.1000000000000139E-2</c:v>
                </c:pt>
                <c:pt idx="432">
                  <c:v>2.4999999999999911E-2</c:v>
                </c:pt>
                <c:pt idx="433">
                  <c:v>1.8000000000000238E-2</c:v>
                </c:pt>
                <c:pt idx="434">
                  <c:v>2.4999999999999911E-2</c:v>
                </c:pt>
                <c:pt idx="435">
                  <c:v>6.0000000000002274E-3</c:v>
                </c:pt>
                <c:pt idx="436">
                  <c:v>-7.0000000000001172E-3</c:v>
                </c:pt>
                <c:pt idx="437">
                  <c:v>-1.2999999999999901E-2</c:v>
                </c:pt>
                <c:pt idx="438">
                  <c:v>0</c:v>
                </c:pt>
                <c:pt idx="439">
                  <c:v>-1.9000000000000128E-2</c:v>
                </c:pt>
                <c:pt idx="440">
                  <c:v>-2.5999999999999801E-2</c:v>
                </c:pt>
                <c:pt idx="441">
                  <c:v>-2.5999999999999801E-2</c:v>
                </c:pt>
                <c:pt idx="442">
                  <c:v>-4.4999999999999929E-2</c:v>
                </c:pt>
                <c:pt idx="443">
                  <c:v>-4.4999999999999929E-2</c:v>
                </c:pt>
                <c:pt idx="444">
                  <c:v>-8.1999999999999851E-2</c:v>
                </c:pt>
                <c:pt idx="445">
                  <c:v>-8.1999999999999851E-2</c:v>
                </c:pt>
                <c:pt idx="446">
                  <c:v>-8.1999999999999851E-2</c:v>
                </c:pt>
                <c:pt idx="447">
                  <c:v>-0.1080000000000001</c:v>
                </c:pt>
                <c:pt idx="448">
                  <c:v>-0.11399999999999988</c:v>
                </c:pt>
                <c:pt idx="449">
                  <c:v>-0.11399999999999988</c:v>
                </c:pt>
                <c:pt idx="450">
                  <c:v>-0.12000000000000011</c:v>
                </c:pt>
                <c:pt idx="451">
                  <c:v>-0.13300000000000001</c:v>
                </c:pt>
                <c:pt idx="452">
                  <c:v>-0.14599999999999991</c:v>
                </c:pt>
                <c:pt idx="453">
                  <c:v>-0.13899999999999979</c:v>
                </c:pt>
                <c:pt idx="454">
                  <c:v>-0.14599999999999991</c:v>
                </c:pt>
                <c:pt idx="455">
                  <c:v>-0.15200000000000014</c:v>
                </c:pt>
                <c:pt idx="456">
                  <c:v>-0.15799999999999992</c:v>
                </c:pt>
                <c:pt idx="457">
                  <c:v>-0.15200000000000014</c:v>
                </c:pt>
                <c:pt idx="458">
                  <c:v>-0.14599999999999991</c:v>
                </c:pt>
                <c:pt idx="459">
                  <c:v>-0.16400000000000015</c:v>
                </c:pt>
                <c:pt idx="460">
                  <c:v>-0.15200000000000014</c:v>
                </c:pt>
                <c:pt idx="461">
                  <c:v>-0.15200000000000014</c:v>
                </c:pt>
                <c:pt idx="462">
                  <c:v>-0.15799999999999992</c:v>
                </c:pt>
                <c:pt idx="463">
                  <c:v>-0.17099999999999982</c:v>
                </c:pt>
                <c:pt idx="464">
                  <c:v>-0.16400000000000015</c:v>
                </c:pt>
                <c:pt idx="465">
                  <c:v>-0.15200000000000014</c:v>
                </c:pt>
                <c:pt idx="466">
                  <c:v>-0.15200000000000014</c:v>
                </c:pt>
                <c:pt idx="467">
                  <c:v>-0.14599999999999991</c:v>
                </c:pt>
                <c:pt idx="468">
                  <c:v>-0.13899999999999979</c:v>
                </c:pt>
                <c:pt idx="469">
                  <c:v>-0.13300000000000001</c:v>
                </c:pt>
                <c:pt idx="470">
                  <c:v>-0.13899999999999979</c:v>
                </c:pt>
                <c:pt idx="471">
                  <c:v>-0.13899999999999979</c:v>
                </c:pt>
                <c:pt idx="472">
                  <c:v>-0.13300000000000001</c:v>
                </c:pt>
                <c:pt idx="473">
                  <c:v>-0.11399999999999988</c:v>
                </c:pt>
                <c:pt idx="474">
                  <c:v>-0.12000000000000011</c:v>
                </c:pt>
                <c:pt idx="475">
                  <c:v>-0.12699999999999978</c:v>
                </c:pt>
                <c:pt idx="476">
                  <c:v>-0.11399999999999988</c:v>
                </c:pt>
                <c:pt idx="477">
                  <c:v>-0.10099999999999998</c:v>
                </c:pt>
                <c:pt idx="478">
                  <c:v>-0.11399999999999988</c:v>
                </c:pt>
                <c:pt idx="479">
                  <c:v>-0.12000000000000011</c:v>
                </c:pt>
                <c:pt idx="480">
                  <c:v>-0.10099999999999998</c:v>
                </c:pt>
                <c:pt idx="481">
                  <c:v>-9.5000000000000195E-2</c:v>
                </c:pt>
                <c:pt idx="482">
                  <c:v>-0.1080000000000001</c:v>
                </c:pt>
                <c:pt idx="483">
                  <c:v>-0.11399999999999988</c:v>
                </c:pt>
                <c:pt idx="484">
                  <c:v>-0.10099999999999998</c:v>
                </c:pt>
                <c:pt idx="485">
                  <c:v>-8.1999999999999851E-2</c:v>
                </c:pt>
                <c:pt idx="486">
                  <c:v>-0.11399999999999988</c:v>
                </c:pt>
                <c:pt idx="487">
                  <c:v>-0.1080000000000001</c:v>
                </c:pt>
                <c:pt idx="488">
                  <c:v>-9.5000000000000195E-2</c:v>
                </c:pt>
                <c:pt idx="489">
                  <c:v>-0.11399999999999988</c:v>
                </c:pt>
                <c:pt idx="490">
                  <c:v>-0.1080000000000001</c:v>
                </c:pt>
                <c:pt idx="491">
                  <c:v>-9.5000000000000195E-2</c:v>
                </c:pt>
                <c:pt idx="492">
                  <c:v>-8.8999999999999968E-2</c:v>
                </c:pt>
                <c:pt idx="493">
                  <c:v>-9.5000000000000195E-2</c:v>
                </c:pt>
                <c:pt idx="494">
                  <c:v>-0.10099999999999998</c:v>
                </c:pt>
                <c:pt idx="495">
                  <c:v>-0.11399999999999988</c:v>
                </c:pt>
                <c:pt idx="496">
                  <c:v>-9.5000000000000195E-2</c:v>
                </c:pt>
                <c:pt idx="497">
                  <c:v>-0.10099999999999998</c:v>
                </c:pt>
                <c:pt idx="498">
                  <c:v>-0.11399999999999988</c:v>
                </c:pt>
                <c:pt idx="499">
                  <c:v>-0.1080000000000001</c:v>
                </c:pt>
                <c:pt idx="500">
                  <c:v>-9.5000000000000195E-2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37-4BA8-93E8-C60CA2AC4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80752"/>
        <c:axId val="442383376"/>
      </c:scatterChart>
      <c:valAx>
        <c:axId val="44238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2383376"/>
        <c:crosses val="autoZero"/>
        <c:crossBetween val="midCat"/>
      </c:valAx>
      <c:valAx>
        <c:axId val="44238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238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Posição em</a:t>
            </a:r>
            <a:r>
              <a:rPr lang="pt-PT" baseline="0"/>
              <a:t> função do tempo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4'!$A$3:$A$503</c:f>
              <c:numCache>
                <c:formatCode>0.00</c:formatCode>
                <c:ptCount val="501"/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</c:numCache>
            </c:numRef>
          </c:xVal>
          <c:yVal>
            <c:numRef>
              <c:f>'Madeira 4'!$D$3:$D$503</c:f>
              <c:numCache>
                <c:formatCode>0.000</c:formatCode>
                <c:ptCount val="501"/>
                <c:pt idx="29">
                  <c:v>0</c:v>
                </c:pt>
                <c:pt idx="30">
                  <c:v>-1.5390609779855827E-2</c:v>
                </c:pt>
                <c:pt idx="31">
                  <c:v>-2.5228910968244683E-2</c:v>
                </c:pt>
                <c:pt idx="32">
                  <c:v>-3.6917981687122542E-2</c:v>
                </c:pt>
                <c:pt idx="33">
                  <c:v>-4.9775959477888189E-2</c:v>
                </c:pt>
                <c:pt idx="34">
                  <c:v>-6.3315799727255012E-2</c:v>
                </c:pt>
                <c:pt idx="35">
                  <c:v>-7.0621468926553688E-2</c:v>
                </c:pt>
                <c:pt idx="36">
                  <c:v>-8.1141632573543759E-2</c:v>
                </c:pt>
                <c:pt idx="37">
                  <c:v>-9.2148840833820397E-2</c:v>
                </c:pt>
                <c:pt idx="38">
                  <c:v>-0.10013637249172025</c:v>
                </c:pt>
                <c:pt idx="39">
                  <c:v>-0.10568868108318721</c:v>
                </c:pt>
                <c:pt idx="40">
                  <c:v>-0.1118254432105981</c:v>
                </c:pt>
                <c:pt idx="41">
                  <c:v>-0.11922852133255404</c:v>
                </c:pt>
                <c:pt idx="42">
                  <c:v>-0.12293006039353205</c:v>
                </c:pt>
                <c:pt idx="43">
                  <c:v>-0.12293006039353205</c:v>
                </c:pt>
                <c:pt idx="44">
                  <c:v>-0.12293006039353205</c:v>
                </c:pt>
                <c:pt idx="45">
                  <c:v>-0.12409896746541983</c:v>
                </c:pt>
                <c:pt idx="46">
                  <c:v>-0.12351451392947592</c:v>
                </c:pt>
                <c:pt idx="47">
                  <c:v>-0.11796220533800894</c:v>
                </c:pt>
                <c:pt idx="48">
                  <c:v>-0.11552698227157607</c:v>
                </c:pt>
                <c:pt idx="49">
                  <c:v>-0.1118254432105981</c:v>
                </c:pt>
                <c:pt idx="50">
                  <c:v>-0.10880576660822132</c:v>
                </c:pt>
                <c:pt idx="51">
                  <c:v>-0.10013637249172025</c:v>
                </c:pt>
                <c:pt idx="52">
                  <c:v>-9.1564387297876484E-2</c:v>
                </c:pt>
                <c:pt idx="53">
                  <c:v>-8.0459770114942541E-2</c:v>
                </c:pt>
                <c:pt idx="54">
                  <c:v>-7.2472238457042648E-2</c:v>
                </c:pt>
                <c:pt idx="55">
                  <c:v>-5.9614260666277043E-2</c:v>
                </c:pt>
                <c:pt idx="56">
                  <c:v>-5.0457821936489365E-2</c:v>
                </c:pt>
                <c:pt idx="57">
                  <c:v>-4.0619520748100511E-2</c:v>
                </c:pt>
                <c:pt idx="58">
                  <c:v>-3.0781219559711654E-2</c:v>
                </c:pt>
                <c:pt idx="59">
                  <c:v>-1.7241379310344831E-2</c:v>
                </c:pt>
                <c:pt idx="60">
                  <c:v>-4.9678550555231011E-3</c:v>
                </c:pt>
                <c:pt idx="61">
                  <c:v>7.9875316578998917E-3</c:v>
                </c:pt>
                <c:pt idx="62">
                  <c:v>1.899473991817649E-2</c:v>
                </c:pt>
                <c:pt idx="63">
                  <c:v>3.1852717708942178E-2</c:v>
                </c:pt>
                <c:pt idx="64">
                  <c:v>4.1106565361387119E-2</c:v>
                </c:pt>
                <c:pt idx="65">
                  <c:v>5.0263004091174797E-2</c:v>
                </c:pt>
                <c:pt idx="66">
                  <c:v>5.8932398207675818E-2</c:v>
                </c:pt>
                <c:pt idx="67">
                  <c:v>6.9355152932008585E-2</c:v>
                </c:pt>
                <c:pt idx="68">
                  <c:v>7.7342684589908436E-2</c:v>
                </c:pt>
                <c:pt idx="69">
                  <c:v>8.3479446717319286E-2</c:v>
                </c:pt>
                <c:pt idx="70">
                  <c:v>8.9616208844730219E-2</c:v>
                </c:pt>
                <c:pt idx="71">
                  <c:v>9.5168517436197142E-2</c:v>
                </c:pt>
                <c:pt idx="72">
                  <c:v>9.6337424508084968E-2</c:v>
                </c:pt>
                <c:pt idx="73">
                  <c:v>9.887005649717516E-2</c:v>
                </c:pt>
                <c:pt idx="74">
                  <c:v>0.10072082602766416</c:v>
                </c:pt>
                <c:pt idx="75">
                  <c:v>0.1000389635690629</c:v>
                </c:pt>
                <c:pt idx="76">
                  <c:v>9.5752970972141055E-2</c:v>
                </c:pt>
                <c:pt idx="77">
                  <c:v>9.1466978375219138E-2</c:v>
                </c:pt>
                <c:pt idx="78">
                  <c:v>9.0882524839275308E-2</c:v>
                </c:pt>
                <c:pt idx="79">
                  <c:v>8.5914669783752201E-2</c:v>
                </c:pt>
                <c:pt idx="80">
                  <c:v>7.8609000584453526E-2</c:v>
                </c:pt>
                <c:pt idx="81">
                  <c:v>6.8088836937463496E-2</c:v>
                </c:pt>
                <c:pt idx="82">
                  <c:v>6.1952074810052569E-2</c:v>
                </c:pt>
                <c:pt idx="83">
                  <c:v>5.2795636080264975E-2</c:v>
                </c:pt>
                <c:pt idx="84">
                  <c:v>4.2957334891876121E-2</c:v>
                </c:pt>
                <c:pt idx="85">
                  <c:v>3.3703487239431097E-2</c:v>
                </c:pt>
                <c:pt idx="86">
                  <c:v>2.5131502045587419E-2</c:v>
                </c:pt>
                <c:pt idx="87">
                  <c:v>1.4124293785310736E-2</c:v>
                </c:pt>
                <c:pt idx="88">
                  <c:v>2.4352230664328768E-3</c:v>
                </c:pt>
                <c:pt idx="89">
                  <c:v>-9.2538476524449825E-3</c:v>
                </c:pt>
                <c:pt idx="90">
                  <c:v>-1.9092148840833836E-2</c:v>
                </c:pt>
                <c:pt idx="91">
                  <c:v>-3.0781219559711654E-2</c:v>
                </c:pt>
                <c:pt idx="92">
                  <c:v>-4.1203974284044424E-2</c:v>
                </c:pt>
                <c:pt idx="93">
                  <c:v>-5.0457821936489365E-2</c:v>
                </c:pt>
                <c:pt idx="94">
                  <c:v>-5.5912721605299032E-2</c:v>
                </c:pt>
                <c:pt idx="95">
                  <c:v>-6.7017338788233016E-2</c:v>
                </c:pt>
                <c:pt idx="96">
                  <c:v>-7.6271186440677957E-2</c:v>
                </c:pt>
                <c:pt idx="97">
                  <c:v>-8.3576855639976633E-2</c:v>
                </c:pt>
                <c:pt idx="98">
                  <c:v>-9.0298071303331395E-2</c:v>
                </c:pt>
                <c:pt idx="99">
                  <c:v>-9.585037989479836E-2</c:v>
                </c:pt>
                <c:pt idx="100">
                  <c:v>-0.10013637249172025</c:v>
                </c:pt>
                <c:pt idx="101">
                  <c:v>-0.10140268848626534</c:v>
                </c:pt>
                <c:pt idx="102">
                  <c:v>-0.10325345801675434</c:v>
                </c:pt>
                <c:pt idx="103">
                  <c:v>-0.10510422754724334</c:v>
                </c:pt>
                <c:pt idx="104">
                  <c:v>-0.10753945061367622</c:v>
                </c:pt>
                <c:pt idx="105">
                  <c:v>-0.10627313461913113</c:v>
                </c:pt>
                <c:pt idx="106">
                  <c:v>-0.10383791155269821</c:v>
                </c:pt>
                <c:pt idx="107">
                  <c:v>-0.10198714202220925</c:v>
                </c:pt>
                <c:pt idx="108">
                  <c:v>-9.9551918955776322E-2</c:v>
                </c:pt>
                <c:pt idx="109">
                  <c:v>-9.1564387297876484E-2</c:v>
                </c:pt>
                <c:pt idx="110">
                  <c:v>-8.3576855639976633E-2</c:v>
                </c:pt>
                <c:pt idx="111">
                  <c:v>-8.0459770114942541E-2</c:v>
                </c:pt>
                <c:pt idx="112">
                  <c:v>-7.3154100915643866E-2</c:v>
                </c:pt>
                <c:pt idx="113">
                  <c:v>-6.4582115721800101E-2</c:v>
                </c:pt>
                <c:pt idx="114">
                  <c:v>-5.532826806935516E-2</c:v>
                </c:pt>
                <c:pt idx="115">
                  <c:v>-4.6756282875511396E-2</c:v>
                </c:pt>
                <c:pt idx="116">
                  <c:v>-3.8768751217611544E-2</c:v>
                </c:pt>
                <c:pt idx="117">
                  <c:v>-2.7079680498733688E-2</c:v>
                </c:pt>
                <c:pt idx="118">
                  <c:v>-1.9092148840833836E-2</c:v>
                </c:pt>
                <c:pt idx="119">
                  <c:v>-9.8383011883888538E-3</c:v>
                </c:pt>
                <c:pt idx="120">
                  <c:v>5.8445353594391465E-4</c:v>
                </c:pt>
                <c:pt idx="121">
                  <c:v>1.2273524254821731E-2</c:v>
                </c:pt>
                <c:pt idx="122">
                  <c:v>2.2111825443210584E-2</c:v>
                </c:pt>
                <c:pt idx="123">
                  <c:v>3.0099357101110433E-2</c:v>
                </c:pt>
                <c:pt idx="124">
                  <c:v>3.7989479836353021E-2</c:v>
                </c:pt>
                <c:pt idx="125">
                  <c:v>4.7243327488797962E-2</c:v>
                </c:pt>
                <c:pt idx="126">
                  <c:v>5.2795636080264975E-2</c:v>
                </c:pt>
                <c:pt idx="127">
                  <c:v>5.7666082213130729E-2</c:v>
                </c:pt>
                <c:pt idx="128">
                  <c:v>6.4387297876485491E-2</c:v>
                </c:pt>
                <c:pt idx="129">
                  <c:v>7.4225599064874345E-2</c:v>
                </c:pt>
                <c:pt idx="130">
                  <c:v>7.7342684589908436E-2</c:v>
                </c:pt>
                <c:pt idx="131">
                  <c:v>7.8609000584453526E-2</c:v>
                </c:pt>
                <c:pt idx="132">
                  <c:v>7.9777907656341365E-2</c:v>
                </c:pt>
                <c:pt idx="133">
                  <c:v>8.1044223650886454E-2</c:v>
                </c:pt>
                <c:pt idx="134">
                  <c:v>7.9193454120397438E-2</c:v>
                </c:pt>
                <c:pt idx="135">
                  <c:v>7.9193454120397438E-2</c:v>
                </c:pt>
                <c:pt idx="136">
                  <c:v>7.7927138125852349E-2</c:v>
                </c:pt>
                <c:pt idx="137">
                  <c:v>7.4907461523475521E-2</c:v>
                </c:pt>
                <c:pt idx="138">
                  <c:v>6.9355152932008585E-2</c:v>
                </c:pt>
                <c:pt idx="139">
                  <c:v>6.2633937268653836E-2</c:v>
                </c:pt>
                <c:pt idx="140">
                  <c:v>5.7081628677186816E-2</c:v>
                </c:pt>
                <c:pt idx="141">
                  <c:v>5.0944866549775973E-2</c:v>
                </c:pt>
                <c:pt idx="142">
                  <c:v>4.4126241963763864E-2</c:v>
                </c:pt>
                <c:pt idx="143">
                  <c:v>3.6820572764465195E-2</c:v>
                </c:pt>
                <c:pt idx="144">
                  <c:v>3.0099357101110433E-2</c:v>
                </c:pt>
                <c:pt idx="145">
                  <c:v>2.2111825443210584E-2</c:v>
                </c:pt>
                <c:pt idx="146">
                  <c:v>1.2857977790765645E-2</c:v>
                </c:pt>
                <c:pt idx="147">
                  <c:v>3.6041301383207057E-3</c:v>
                </c:pt>
                <c:pt idx="148">
                  <c:v>-7.4030781219559779E-3</c:v>
                </c:pt>
                <c:pt idx="149">
                  <c:v>-1.6656925774400918E-2</c:v>
                </c:pt>
                <c:pt idx="150">
                  <c:v>-2.396259497369959E-2</c:v>
                </c:pt>
                <c:pt idx="151">
                  <c:v>-3.136567309565557E-2</c:v>
                </c:pt>
                <c:pt idx="152">
                  <c:v>-3.9937658289499335E-2</c:v>
                </c:pt>
                <c:pt idx="153">
                  <c:v>-4.8607052406000398E-2</c:v>
                </c:pt>
                <c:pt idx="154">
                  <c:v>-5.532826806935516E-2</c:v>
                </c:pt>
                <c:pt idx="155">
                  <c:v>-6.1465030196766003E-2</c:v>
                </c:pt>
                <c:pt idx="156">
                  <c:v>-6.7601792324176888E-2</c:v>
                </c:pt>
                <c:pt idx="157">
                  <c:v>-7.3154100915643866E-2</c:v>
                </c:pt>
                <c:pt idx="158">
                  <c:v>-7.8121955971166959E-2</c:v>
                </c:pt>
                <c:pt idx="159">
                  <c:v>-8.2310539645431544E-2</c:v>
                </c:pt>
                <c:pt idx="160">
                  <c:v>-8.6596532242353377E-2</c:v>
                </c:pt>
                <c:pt idx="161">
                  <c:v>-8.8447301772842379E-2</c:v>
                </c:pt>
                <c:pt idx="162">
                  <c:v>-8.7862848236898508E-2</c:v>
                </c:pt>
                <c:pt idx="163">
                  <c:v>-8.9129164231443597E-2</c:v>
                </c:pt>
                <c:pt idx="164">
                  <c:v>-8.7862848236898508E-2</c:v>
                </c:pt>
                <c:pt idx="165">
                  <c:v>-8.7862848236898508E-2</c:v>
                </c:pt>
                <c:pt idx="166">
                  <c:v>-8.3576855639976633E-2</c:v>
                </c:pt>
                <c:pt idx="167">
                  <c:v>-8.2310539645431544E-2</c:v>
                </c:pt>
                <c:pt idx="168">
                  <c:v>-7.7440093512565741E-2</c:v>
                </c:pt>
                <c:pt idx="169">
                  <c:v>-7.3738554451587779E-2</c:v>
                </c:pt>
                <c:pt idx="170">
                  <c:v>-6.7601792324176888E-2</c:v>
                </c:pt>
                <c:pt idx="171">
                  <c:v>-6.2146892655367221E-2</c:v>
                </c:pt>
                <c:pt idx="172">
                  <c:v>-5.532826806935516E-2</c:v>
                </c:pt>
                <c:pt idx="173">
                  <c:v>-4.9191505941944269E-2</c:v>
                </c:pt>
                <c:pt idx="174">
                  <c:v>-4.1788427819988296E-2</c:v>
                </c:pt>
                <c:pt idx="175">
                  <c:v>-3.5651665692577453E-2</c:v>
                </c:pt>
                <c:pt idx="176">
                  <c:v>-2.893045002922269E-2</c:v>
                </c:pt>
                <c:pt idx="177">
                  <c:v>-2.0358464835378929E-2</c:v>
                </c:pt>
                <c:pt idx="178">
                  <c:v>-1.2370933177479036E-2</c:v>
                </c:pt>
                <c:pt idx="179">
                  <c:v>-2.5326319890901813E-3</c:v>
                </c:pt>
                <c:pt idx="180">
                  <c:v>4.8704461328657961E-3</c:v>
                </c:pt>
                <c:pt idx="181">
                  <c:v>1.4708747321254651E-2</c:v>
                </c:pt>
                <c:pt idx="182">
                  <c:v>2.2696278979154501E-2</c:v>
                </c:pt>
                <c:pt idx="183">
                  <c:v>2.6300409117475162E-2</c:v>
                </c:pt>
                <c:pt idx="184">
                  <c:v>3.3119033703487268E-2</c:v>
                </c:pt>
                <c:pt idx="185">
                  <c:v>3.925579583089811E-2</c:v>
                </c:pt>
                <c:pt idx="186">
                  <c:v>4.480810442236513E-2</c:v>
                </c:pt>
                <c:pt idx="187">
                  <c:v>4.9094097019286964E-2</c:v>
                </c:pt>
                <c:pt idx="188">
                  <c:v>5.3964543152152718E-2</c:v>
                </c:pt>
                <c:pt idx="189">
                  <c:v>5.8250535749074649E-2</c:v>
                </c:pt>
                <c:pt idx="190">
                  <c:v>6.136762127410874E-2</c:v>
                </c:pt>
                <c:pt idx="191">
                  <c:v>5.9516851743619738E-2</c:v>
                </c:pt>
                <c:pt idx="192">
                  <c:v>6.0783167738164827E-2</c:v>
                </c:pt>
                <c:pt idx="193">
                  <c:v>6.1952074810052569E-2</c:v>
                </c:pt>
                <c:pt idx="194">
                  <c:v>6.136762127410874E-2</c:v>
                </c:pt>
                <c:pt idx="195">
                  <c:v>5.9516851743619738E-2</c:v>
                </c:pt>
                <c:pt idx="196">
                  <c:v>5.7081628677186816E-2</c:v>
                </c:pt>
                <c:pt idx="197">
                  <c:v>5.639976621858564E-2</c:v>
                </c:pt>
                <c:pt idx="198">
                  <c:v>5.1529320085719886E-2</c:v>
                </c:pt>
                <c:pt idx="199">
                  <c:v>4.480810442236513E-2</c:v>
                </c:pt>
                <c:pt idx="200">
                  <c:v>4.1106565361387119E-2</c:v>
                </c:pt>
                <c:pt idx="201">
                  <c:v>3.6820572764465195E-2</c:v>
                </c:pt>
                <c:pt idx="202">
                  <c:v>2.941749464250926E-2</c:v>
                </c:pt>
                <c:pt idx="203">
                  <c:v>2.2696278979154501E-2</c:v>
                </c:pt>
                <c:pt idx="204">
                  <c:v>1.8410286382232573E-2</c:v>
                </c:pt>
                <c:pt idx="205">
                  <c:v>1.2857977790765645E-2</c:v>
                </c:pt>
                <c:pt idx="206">
                  <c:v>4.2859925969218815E-3</c:v>
                </c:pt>
                <c:pt idx="207">
                  <c:v>-4.9678550555231011E-3</c:v>
                </c:pt>
                <c:pt idx="208">
                  <c:v>-1.1104617182933945E-2</c:v>
                </c:pt>
                <c:pt idx="209">
                  <c:v>-1.9092148840833836E-2</c:v>
                </c:pt>
                <c:pt idx="210">
                  <c:v>-2.5813364504188595E-2</c:v>
                </c:pt>
                <c:pt idx="211">
                  <c:v>-3.263198909020066E-2</c:v>
                </c:pt>
                <c:pt idx="212">
                  <c:v>-3.6917981687122542E-2</c:v>
                </c:pt>
                <c:pt idx="213">
                  <c:v>-4.1788427819988296E-2</c:v>
                </c:pt>
                <c:pt idx="214">
                  <c:v>-4.8607052406000398E-2</c:v>
                </c:pt>
                <c:pt idx="215">
                  <c:v>-5.532826806935516E-2</c:v>
                </c:pt>
                <c:pt idx="216">
                  <c:v>-5.8445353594389252E-2</c:v>
                </c:pt>
                <c:pt idx="217">
                  <c:v>-6.1465030196766003E-2</c:v>
                </c:pt>
                <c:pt idx="218">
                  <c:v>-6.7017338788233016E-2</c:v>
                </c:pt>
                <c:pt idx="219">
                  <c:v>-7.0134424313267107E-2</c:v>
                </c:pt>
                <c:pt idx="220">
                  <c:v>-6.8868108318721977E-2</c:v>
                </c:pt>
                <c:pt idx="221">
                  <c:v>-7.0134424313267107E-2</c:v>
                </c:pt>
                <c:pt idx="222">
                  <c:v>-7.130333138515485E-2</c:v>
                </c:pt>
                <c:pt idx="223">
                  <c:v>-7.1887784921098777E-2</c:v>
                </c:pt>
                <c:pt idx="224">
                  <c:v>-7.0134424313267107E-2</c:v>
                </c:pt>
                <c:pt idx="225">
                  <c:v>-6.8283654782778105E-2</c:v>
                </c:pt>
                <c:pt idx="226">
                  <c:v>-6.8868108318721977E-2</c:v>
                </c:pt>
                <c:pt idx="227">
                  <c:v>-6.5751022793687885E-2</c:v>
                </c:pt>
                <c:pt idx="228">
                  <c:v>-6.0880576660822132E-2</c:v>
                </c:pt>
                <c:pt idx="229">
                  <c:v>-5.659458406390025E-2</c:v>
                </c:pt>
                <c:pt idx="230">
                  <c:v>-5.3477498538866151E-2</c:v>
                </c:pt>
                <c:pt idx="231">
                  <c:v>-4.8607052406000398E-2</c:v>
                </c:pt>
                <c:pt idx="232">
                  <c:v>-4.0619520748100511E-2</c:v>
                </c:pt>
                <c:pt idx="233">
                  <c:v>-3.6333528151178629E-2</c:v>
                </c:pt>
                <c:pt idx="234">
                  <c:v>-3.1950126631599442E-2</c:v>
                </c:pt>
                <c:pt idx="235">
                  <c:v>-2.7079680498733688E-2</c:v>
                </c:pt>
                <c:pt idx="236">
                  <c:v>-1.9092148840833836E-2</c:v>
                </c:pt>
                <c:pt idx="237">
                  <c:v>-1.295538671342295E-2</c:v>
                </c:pt>
                <c:pt idx="238">
                  <c:v>-7.4030781219559779E-3</c:v>
                </c:pt>
                <c:pt idx="239">
                  <c:v>0</c:v>
                </c:pt>
                <c:pt idx="240">
                  <c:v>7.3056691992986296E-3</c:v>
                </c:pt>
                <c:pt idx="241">
                  <c:v>1.2857977790765645E-2</c:v>
                </c:pt>
                <c:pt idx="242">
                  <c:v>1.6559516851743655E-2</c:v>
                </c:pt>
                <c:pt idx="243">
                  <c:v>2.1429962984609408E-2</c:v>
                </c:pt>
                <c:pt idx="244">
                  <c:v>2.8151178647964167E-2</c:v>
                </c:pt>
                <c:pt idx="245">
                  <c:v>3.1852717708942178E-2</c:v>
                </c:pt>
                <c:pt idx="246">
                  <c:v>3.3703487239431097E-2</c:v>
                </c:pt>
                <c:pt idx="247">
                  <c:v>3.7989479836353021E-2</c:v>
                </c:pt>
                <c:pt idx="248">
                  <c:v>4.3541788427819951E-2</c:v>
                </c:pt>
                <c:pt idx="249">
                  <c:v>4.480810442236513E-2</c:v>
                </c:pt>
                <c:pt idx="250">
                  <c:v>4.3541788427819951E-2</c:v>
                </c:pt>
                <c:pt idx="251">
                  <c:v>4.5977011494252873E-2</c:v>
                </c:pt>
                <c:pt idx="252">
                  <c:v>4.5977011494252873E-2</c:v>
                </c:pt>
                <c:pt idx="253">
                  <c:v>4.4126241963763864E-2</c:v>
                </c:pt>
                <c:pt idx="254">
                  <c:v>4.2957334891876121E-2</c:v>
                </c:pt>
                <c:pt idx="255">
                  <c:v>4.2275472433274862E-2</c:v>
                </c:pt>
                <c:pt idx="256">
                  <c:v>4.2957334891876121E-2</c:v>
                </c:pt>
                <c:pt idx="257">
                  <c:v>3.925579583089811E-2</c:v>
                </c:pt>
                <c:pt idx="258">
                  <c:v>3.3703487239431097E-2</c:v>
                </c:pt>
                <c:pt idx="259">
                  <c:v>3.0683810637054349E-2</c:v>
                </c:pt>
                <c:pt idx="260">
                  <c:v>2.7566725112020254E-2</c:v>
                </c:pt>
                <c:pt idx="261">
                  <c:v>2.1429962984609408E-2</c:v>
                </c:pt>
                <c:pt idx="262">
                  <c:v>1.6559516851743655E-2</c:v>
                </c:pt>
                <c:pt idx="263">
                  <c:v>1.4708747321254651E-2</c:v>
                </c:pt>
                <c:pt idx="264">
                  <c:v>1.1591661796220554E-2</c:v>
                </c:pt>
                <c:pt idx="265">
                  <c:v>3.019676602376791E-3</c:v>
                </c:pt>
                <c:pt idx="266">
                  <c:v>-4.9678550555231011E-3</c:v>
                </c:pt>
                <c:pt idx="267">
                  <c:v>-9.8383011883888538E-3</c:v>
                </c:pt>
                <c:pt idx="268">
                  <c:v>-1.4221702707968041E-2</c:v>
                </c:pt>
                <c:pt idx="269">
                  <c:v>-2.0358464835378929E-2</c:v>
                </c:pt>
                <c:pt idx="270">
                  <c:v>-2.5813364504188595E-2</c:v>
                </c:pt>
                <c:pt idx="271">
                  <c:v>-2.9514903565166561E-2</c:v>
                </c:pt>
                <c:pt idx="272">
                  <c:v>-3.136567309565557E-2</c:v>
                </c:pt>
                <c:pt idx="273">
                  <c:v>-3.7502435223066413E-2</c:v>
                </c:pt>
                <c:pt idx="274">
                  <c:v>-4.1788427819988296E-2</c:v>
                </c:pt>
                <c:pt idx="275">
                  <c:v>-4.6171829339567483E-2</c:v>
                </c:pt>
                <c:pt idx="276">
                  <c:v>-4.792518994739918E-2</c:v>
                </c:pt>
                <c:pt idx="277">
                  <c:v>-5.1626729008377149E-2</c:v>
                </c:pt>
                <c:pt idx="278">
                  <c:v>-5.4743814533411247E-2</c:v>
                </c:pt>
                <c:pt idx="279">
                  <c:v>-5.532826806935516E-2</c:v>
                </c:pt>
                <c:pt idx="280">
                  <c:v>-5.4743814533411247E-2</c:v>
                </c:pt>
                <c:pt idx="281">
                  <c:v>-5.659458406390025E-2</c:v>
                </c:pt>
                <c:pt idx="282">
                  <c:v>-5.659458406390025E-2</c:v>
                </c:pt>
                <c:pt idx="283">
                  <c:v>-5.532826806935516E-2</c:v>
                </c:pt>
                <c:pt idx="284">
                  <c:v>-5.4159360997467376E-2</c:v>
                </c:pt>
                <c:pt idx="285">
                  <c:v>-5.4743814533411247E-2</c:v>
                </c:pt>
                <c:pt idx="286">
                  <c:v>-5.2308591466978367E-2</c:v>
                </c:pt>
                <c:pt idx="287">
                  <c:v>-4.7340736411455267E-2</c:v>
                </c:pt>
                <c:pt idx="288">
                  <c:v>-4.6756282875511396E-2</c:v>
                </c:pt>
                <c:pt idx="289">
                  <c:v>-4.4905513345022387E-2</c:v>
                </c:pt>
                <c:pt idx="290">
                  <c:v>-3.9353204753555415E-2</c:v>
                </c:pt>
                <c:pt idx="291">
                  <c:v>-3.4482758620689662E-2</c:v>
                </c:pt>
                <c:pt idx="292">
                  <c:v>-3.136567309565557E-2</c:v>
                </c:pt>
                <c:pt idx="293">
                  <c:v>-2.893045002922269E-2</c:v>
                </c:pt>
                <c:pt idx="294">
                  <c:v>-2.396259497369959E-2</c:v>
                </c:pt>
                <c:pt idx="295">
                  <c:v>-1.9092148840833836E-2</c:v>
                </c:pt>
                <c:pt idx="296">
                  <c:v>-1.4806156243911956E-2</c:v>
                </c:pt>
                <c:pt idx="297">
                  <c:v>-1.1689070718877859E-2</c:v>
                </c:pt>
                <c:pt idx="298">
                  <c:v>-4.3834015195791864E-3</c:v>
                </c:pt>
                <c:pt idx="299">
                  <c:v>2.4352230664328768E-3</c:v>
                </c:pt>
                <c:pt idx="300">
                  <c:v>5.4548996688096249E-3</c:v>
                </c:pt>
                <c:pt idx="301">
                  <c:v>8.5719851938437196E-3</c:v>
                </c:pt>
                <c:pt idx="302">
                  <c:v>1.2273524254821731E-2</c:v>
                </c:pt>
                <c:pt idx="303">
                  <c:v>1.7143970387687484E-2</c:v>
                </c:pt>
                <c:pt idx="304">
                  <c:v>1.7728423923631397E-2</c:v>
                </c:pt>
                <c:pt idx="305">
                  <c:v>2.1429962984609408E-2</c:v>
                </c:pt>
                <c:pt idx="306">
                  <c:v>2.5131502045587419E-2</c:v>
                </c:pt>
                <c:pt idx="307">
                  <c:v>2.8833041106565344E-2</c:v>
                </c:pt>
                <c:pt idx="308">
                  <c:v>3.0099357101110433E-2</c:v>
                </c:pt>
                <c:pt idx="309">
                  <c:v>2.941749464250926E-2</c:v>
                </c:pt>
                <c:pt idx="310">
                  <c:v>3.0099357101110433E-2</c:v>
                </c:pt>
                <c:pt idx="311">
                  <c:v>3.1268264172998265E-2</c:v>
                </c:pt>
                <c:pt idx="312">
                  <c:v>2.941749464250926E-2</c:v>
                </c:pt>
                <c:pt idx="313">
                  <c:v>2.8833041106565344E-2</c:v>
                </c:pt>
                <c:pt idx="314">
                  <c:v>2.941749464250926E-2</c:v>
                </c:pt>
                <c:pt idx="315">
                  <c:v>3.0099357101110433E-2</c:v>
                </c:pt>
                <c:pt idx="316">
                  <c:v>2.6300409117475162E-2</c:v>
                </c:pt>
                <c:pt idx="317">
                  <c:v>2.2696278979154501E-2</c:v>
                </c:pt>
                <c:pt idx="318">
                  <c:v>2.0845509448665495E-2</c:v>
                </c:pt>
                <c:pt idx="319">
                  <c:v>1.8410286382232573E-2</c:v>
                </c:pt>
                <c:pt idx="320">
                  <c:v>1.4124293785310736E-2</c:v>
                </c:pt>
                <c:pt idx="321">
                  <c:v>1.1591661796220554E-2</c:v>
                </c:pt>
                <c:pt idx="322">
                  <c:v>9.1564387297876342E-3</c:v>
                </c:pt>
                <c:pt idx="323">
                  <c:v>6.136762127410887E-3</c:v>
                </c:pt>
                <c:pt idx="324">
                  <c:v>1.7533606078317006E-3</c:v>
                </c:pt>
                <c:pt idx="325">
                  <c:v>-2.5326319890901813E-3</c:v>
                </c:pt>
                <c:pt idx="326">
                  <c:v>-4.9678550555231011E-3</c:v>
                </c:pt>
                <c:pt idx="327">
                  <c:v>-1.1104617182933945E-2</c:v>
                </c:pt>
                <c:pt idx="328">
                  <c:v>-1.5390609779855827E-2</c:v>
                </c:pt>
                <c:pt idx="329">
                  <c:v>-1.8507695304889923E-2</c:v>
                </c:pt>
                <c:pt idx="330">
                  <c:v>-2.0358464835378929E-2</c:v>
                </c:pt>
                <c:pt idx="331">
                  <c:v>-2.4644457432300811E-2</c:v>
                </c:pt>
                <c:pt idx="332">
                  <c:v>-2.893045002922269E-2</c:v>
                </c:pt>
                <c:pt idx="333">
                  <c:v>-3.0196766023767783E-2</c:v>
                </c:pt>
                <c:pt idx="334">
                  <c:v>-3.1950126631599442E-2</c:v>
                </c:pt>
                <c:pt idx="335">
                  <c:v>-3.5651665692577453E-2</c:v>
                </c:pt>
                <c:pt idx="336">
                  <c:v>-3.7502435223066413E-2</c:v>
                </c:pt>
                <c:pt idx="337">
                  <c:v>-3.9353204753555415E-2</c:v>
                </c:pt>
                <c:pt idx="338">
                  <c:v>-4.0619520748100511E-2</c:v>
                </c:pt>
                <c:pt idx="339">
                  <c:v>-4.1788427819988296E-2</c:v>
                </c:pt>
                <c:pt idx="340">
                  <c:v>-4.1203974284044424E-2</c:v>
                </c:pt>
                <c:pt idx="341">
                  <c:v>-3.9937658289499335E-2</c:v>
                </c:pt>
                <c:pt idx="342">
                  <c:v>-4.0619520748100511E-2</c:v>
                </c:pt>
                <c:pt idx="343">
                  <c:v>-4.1203974284044424E-2</c:v>
                </c:pt>
                <c:pt idx="344">
                  <c:v>-4.0619520748100511E-2</c:v>
                </c:pt>
                <c:pt idx="345">
                  <c:v>-3.8768751217611544E-2</c:v>
                </c:pt>
                <c:pt idx="346">
                  <c:v>-3.6333528151178629E-2</c:v>
                </c:pt>
                <c:pt idx="347">
                  <c:v>-3.5651665692577453E-2</c:v>
                </c:pt>
                <c:pt idx="348">
                  <c:v>-3.136567309565557E-2</c:v>
                </c:pt>
                <c:pt idx="349">
                  <c:v>-2.893045002922269E-2</c:v>
                </c:pt>
                <c:pt idx="350">
                  <c:v>-2.7664134034677559E-2</c:v>
                </c:pt>
                <c:pt idx="351">
                  <c:v>-2.6495226962789772E-2</c:v>
                </c:pt>
                <c:pt idx="352">
                  <c:v>-2.3378141437755677E-2</c:v>
                </c:pt>
                <c:pt idx="353">
                  <c:v>-1.9092148840833836E-2</c:v>
                </c:pt>
                <c:pt idx="354">
                  <c:v>-1.7241379310344831E-2</c:v>
                </c:pt>
                <c:pt idx="355">
                  <c:v>-1.4806156243911956E-2</c:v>
                </c:pt>
                <c:pt idx="356">
                  <c:v>-1.0520163646990073E-2</c:v>
                </c:pt>
                <c:pt idx="357">
                  <c:v>-5.5523085914669723E-3</c:v>
                </c:pt>
                <c:pt idx="358">
                  <c:v>-2.5326319890901813E-3</c:v>
                </c:pt>
                <c:pt idx="359">
                  <c:v>-6.8186245860121927E-4</c:v>
                </c:pt>
                <c:pt idx="360">
                  <c:v>5.8445353594391465E-4</c:v>
                </c:pt>
                <c:pt idx="361">
                  <c:v>5.4548996688096249E-3</c:v>
                </c:pt>
                <c:pt idx="362">
                  <c:v>7.3056691992986296E-3</c:v>
                </c:pt>
                <c:pt idx="363">
                  <c:v>7.9875316578998917E-3</c:v>
                </c:pt>
                <c:pt idx="364">
                  <c:v>1.0422754724332725E-2</c:v>
                </c:pt>
                <c:pt idx="365">
                  <c:v>1.4124293785310736E-2</c:v>
                </c:pt>
                <c:pt idx="366">
                  <c:v>1.4124293785310736E-2</c:v>
                </c:pt>
                <c:pt idx="367">
                  <c:v>1.5975063315799742E-2</c:v>
                </c:pt>
                <c:pt idx="368">
                  <c:v>1.6559516851743655E-2</c:v>
                </c:pt>
                <c:pt idx="369">
                  <c:v>1.7143970387687484E-2</c:v>
                </c:pt>
                <c:pt idx="370">
                  <c:v>1.6559516851743655E-2</c:v>
                </c:pt>
                <c:pt idx="371">
                  <c:v>1.5975063315799742E-2</c:v>
                </c:pt>
                <c:pt idx="372">
                  <c:v>1.5293200857198479E-2</c:v>
                </c:pt>
                <c:pt idx="373">
                  <c:v>1.4708747321254651E-2</c:v>
                </c:pt>
                <c:pt idx="374">
                  <c:v>1.4124293785310736E-2</c:v>
                </c:pt>
                <c:pt idx="375">
                  <c:v>1.4124293785310736E-2</c:v>
                </c:pt>
                <c:pt idx="376">
                  <c:v>1.2273524254821731E-2</c:v>
                </c:pt>
                <c:pt idx="377">
                  <c:v>9.7408922657315489E-3</c:v>
                </c:pt>
                <c:pt idx="378">
                  <c:v>7.9875316578998917E-3</c:v>
                </c:pt>
                <c:pt idx="379">
                  <c:v>6.7212156633548016E-3</c:v>
                </c:pt>
                <c:pt idx="380">
                  <c:v>4.8704461328657961E-3</c:v>
                </c:pt>
                <c:pt idx="381">
                  <c:v>2.4352230664328768E-3</c:v>
                </c:pt>
                <c:pt idx="382">
                  <c:v>-6.8186245860121927E-4</c:v>
                </c:pt>
                <c:pt idx="383">
                  <c:v>-1.2663159945450907E-3</c:v>
                </c:pt>
                <c:pt idx="384">
                  <c:v>-3.117085525034096E-3</c:v>
                </c:pt>
                <c:pt idx="385">
                  <c:v>-9.2538476524449825E-3</c:v>
                </c:pt>
                <c:pt idx="386">
                  <c:v>-1.1104617182933945E-2</c:v>
                </c:pt>
                <c:pt idx="387">
                  <c:v>-1.2370933177479036E-2</c:v>
                </c:pt>
                <c:pt idx="388">
                  <c:v>-1.4806156243911956E-2</c:v>
                </c:pt>
                <c:pt idx="389">
                  <c:v>-1.7825832846288702E-2</c:v>
                </c:pt>
                <c:pt idx="390">
                  <c:v>-1.9092148840833836E-2</c:v>
                </c:pt>
                <c:pt idx="391">
                  <c:v>-1.9092148840833836E-2</c:v>
                </c:pt>
                <c:pt idx="392">
                  <c:v>-2.09429183713228E-2</c:v>
                </c:pt>
                <c:pt idx="393">
                  <c:v>-2.4644457432300811E-2</c:v>
                </c:pt>
                <c:pt idx="394">
                  <c:v>-2.5813364504188595E-2</c:v>
                </c:pt>
                <c:pt idx="395">
                  <c:v>-2.6495226962789772E-2</c:v>
                </c:pt>
                <c:pt idx="396">
                  <c:v>-2.6495226962789772E-2</c:v>
                </c:pt>
                <c:pt idx="397">
                  <c:v>-2.893045002922269E-2</c:v>
                </c:pt>
                <c:pt idx="398">
                  <c:v>-2.893045002922269E-2</c:v>
                </c:pt>
                <c:pt idx="399">
                  <c:v>-2.7664134034677559E-2</c:v>
                </c:pt>
                <c:pt idx="400">
                  <c:v>-2.7079680498733688E-2</c:v>
                </c:pt>
                <c:pt idx="401">
                  <c:v>-2.7664134034677559E-2</c:v>
                </c:pt>
                <c:pt idx="402">
                  <c:v>-2.7664134034677559E-2</c:v>
                </c:pt>
                <c:pt idx="403">
                  <c:v>-2.6495226962789772E-2</c:v>
                </c:pt>
                <c:pt idx="404">
                  <c:v>-2.7079680498733688E-2</c:v>
                </c:pt>
                <c:pt idx="405">
                  <c:v>-2.5813364504188595E-2</c:v>
                </c:pt>
                <c:pt idx="406">
                  <c:v>-2.396259497369959E-2</c:v>
                </c:pt>
                <c:pt idx="407">
                  <c:v>-2.2209234365867889E-2</c:v>
                </c:pt>
                <c:pt idx="408">
                  <c:v>-2.2209234365867889E-2</c:v>
                </c:pt>
                <c:pt idx="409">
                  <c:v>-2.1527371907266713E-2</c:v>
                </c:pt>
                <c:pt idx="410">
                  <c:v>-1.9092148840833836E-2</c:v>
                </c:pt>
                <c:pt idx="411">
                  <c:v>-1.7241379310344831E-2</c:v>
                </c:pt>
                <c:pt idx="412">
                  <c:v>-1.6656925774400918E-2</c:v>
                </c:pt>
                <c:pt idx="413">
                  <c:v>-1.4806156243911956E-2</c:v>
                </c:pt>
                <c:pt idx="414">
                  <c:v>-1.2370933177479036E-2</c:v>
                </c:pt>
                <c:pt idx="415">
                  <c:v>-1.0520163646990073E-2</c:v>
                </c:pt>
                <c:pt idx="416">
                  <c:v>-1.0520163646990073E-2</c:v>
                </c:pt>
                <c:pt idx="417">
                  <c:v>-8.6693941165010679E-3</c:v>
                </c:pt>
                <c:pt idx="418">
                  <c:v>-4.9678550555231011E-3</c:v>
                </c:pt>
                <c:pt idx="419">
                  <c:v>-3.7015390609779673E-3</c:v>
                </c:pt>
                <c:pt idx="420">
                  <c:v>-4.3834015195791864E-3</c:v>
                </c:pt>
                <c:pt idx="421">
                  <c:v>-2.5326319890901813E-3</c:v>
                </c:pt>
                <c:pt idx="422">
                  <c:v>-6.8186245860121927E-4</c:v>
                </c:pt>
                <c:pt idx="423">
                  <c:v>5.8445353594391465E-4</c:v>
                </c:pt>
                <c:pt idx="424">
                  <c:v>5.8445353594391465E-4</c:v>
                </c:pt>
                <c:pt idx="425">
                  <c:v>2.4352230664328768E-3</c:v>
                </c:pt>
                <c:pt idx="426">
                  <c:v>3.6041301383207057E-3</c:v>
                </c:pt>
                <c:pt idx="427">
                  <c:v>3.019676602376791E-3</c:v>
                </c:pt>
                <c:pt idx="428">
                  <c:v>1.7533606078317006E-3</c:v>
                </c:pt>
                <c:pt idx="429">
                  <c:v>2.4352230664328768E-3</c:v>
                </c:pt>
                <c:pt idx="430">
                  <c:v>2.4352230664328768E-3</c:v>
                </c:pt>
                <c:pt idx="431">
                  <c:v>3.019676602376791E-3</c:v>
                </c:pt>
                <c:pt idx="432">
                  <c:v>2.4352230664328768E-3</c:v>
                </c:pt>
                <c:pt idx="433">
                  <c:v>1.7533606078317006E-3</c:v>
                </c:pt>
                <c:pt idx="434">
                  <c:v>2.4352230664328768E-3</c:v>
                </c:pt>
                <c:pt idx="435">
                  <c:v>5.8445353594391465E-4</c:v>
                </c:pt>
                <c:pt idx="436">
                  <c:v>-6.8186245860121927E-4</c:v>
                </c:pt>
                <c:pt idx="437">
                  <c:v>-1.2663159945450907E-3</c:v>
                </c:pt>
                <c:pt idx="438">
                  <c:v>0</c:v>
                </c:pt>
                <c:pt idx="439">
                  <c:v>-1.8507695304890053E-3</c:v>
                </c:pt>
                <c:pt idx="440">
                  <c:v>-2.5326319890901813E-3</c:v>
                </c:pt>
                <c:pt idx="441">
                  <c:v>-2.5326319890901813E-3</c:v>
                </c:pt>
                <c:pt idx="442">
                  <c:v>-4.3834015195791864E-3</c:v>
                </c:pt>
                <c:pt idx="443">
                  <c:v>-4.3834015195791864E-3</c:v>
                </c:pt>
                <c:pt idx="444">
                  <c:v>-7.9875316578998483E-3</c:v>
                </c:pt>
                <c:pt idx="445">
                  <c:v>-7.9875316578998483E-3</c:v>
                </c:pt>
                <c:pt idx="446">
                  <c:v>-7.9875316578998483E-3</c:v>
                </c:pt>
                <c:pt idx="447">
                  <c:v>-1.0520163646990073E-2</c:v>
                </c:pt>
                <c:pt idx="448">
                  <c:v>-1.1104617182933945E-2</c:v>
                </c:pt>
                <c:pt idx="449">
                  <c:v>-1.1104617182933945E-2</c:v>
                </c:pt>
                <c:pt idx="450">
                  <c:v>-1.1689070718877859E-2</c:v>
                </c:pt>
                <c:pt idx="451">
                  <c:v>-1.295538671342295E-2</c:v>
                </c:pt>
                <c:pt idx="452">
                  <c:v>-1.4221702707968041E-2</c:v>
                </c:pt>
                <c:pt idx="453">
                  <c:v>-1.3539840249366821E-2</c:v>
                </c:pt>
                <c:pt idx="454">
                  <c:v>-1.4221702707968041E-2</c:v>
                </c:pt>
                <c:pt idx="455">
                  <c:v>-1.4806156243911956E-2</c:v>
                </c:pt>
                <c:pt idx="456">
                  <c:v>-1.5390609779855827E-2</c:v>
                </c:pt>
                <c:pt idx="457">
                  <c:v>-1.4806156243911956E-2</c:v>
                </c:pt>
                <c:pt idx="458">
                  <c:v>-1.4221702707968041E-2</c:v>
                </c:pt>
                <c:pt idx="459">
                  <c:v>-1.5975063315799742E-2</c:v>
                </c:pt>
                <c:pt idx="460">
                  <c:v>-1.4806156243911956E-2</c:v>
                </c:pt>
                <c:pt idx="461">
                  <c:v>-1.4806156243911956E-2</c:v>
                </c:pt>
                <c:pt idx="462">
                  <c:v>-1.5390609779855827E-2</c:v>
                </c:pt>
                <c:pt idx="463">
                  <c:v>-1.6656925774400918E-2</c:v>
                </c:pt>
                <c:pt idx="464">
                  <c:v>-1.5975063315799742E-2</c:v>
                </c:pt>
                <c:pt idx="465">
                  <c:v>-1.4806156243911956E-2</c:v>
                </c:pt>
                <c:pt idx="466">
                  <c:v>-1.4806156243911956E-2</c:v>
                </c:pt>
                <c:pt idx="467">
                  <c:v>-1.4221702707968041E-2</c:v>
                </c:pt>
                <c:pt idx="468">
                  <c:v>-1.3539840249366821E-2</c:v>
                </c:pt>
                <c:pt idx="469">
                  <c:v>-1.295538671342295E-2</c:v>
                </c:pt>
                <c:pt idx="470">
                  <c:v>-1.3539840249366821E-2</c:v>
                </c:pt>
                <c:pt idx="471">
                  <c:v>-1.3539840249366821E-2</c:v>
                </c:pt>
                <c:pt idx="472">
                  <c:v>-1.295538671342295E-2</c:v>
                </c:pt>
                <c:pt idx="473">
                  <c:v>-1.1104617182933945E-2</c:v>
                </c:pt>
                <c:pt idx="474">
                  <c:v>-1.1689070718877859E-2</c:v>
                </c:pt>
                <c:pt idx="475">
                  <c:v>-1.2370933177479036E-2</c:v>
                </c:pt>
                <c:pt idx="476">
                  <c:v>-1.1104617182933945E-2</c:v>
                </c:pt>
                <c:pt idx="477">
                  <c:v>-9.8383011883888538E-3</c:v>
                </c:pt>
                <c:pt idx="478">
                  <c:v>-1.1104617182933945E-2</c:v>
                </c:pt>
                <c:pt idx="479">
                  <c:v>-1.1689070718877859E-2</c:v>
                </c:pt>
                <c:pt idx="480">
                  <c:v>-9.8383011883888538E-3</c:v>
                </c:pt>
                <c:pt idx="481">
                  <c:v>-9.2538476524449825E-3</c:v>
                </c:pt>
                <c:pt idx="482">
                  <c:v>-1.0520163646990073E-2</c:v>
                </c:pt>
                <c:pt idx="483">
                  <c:v>-1.1104617182933945E-2</c:v>
                </c:pt>
                <c:pt idx="484">
                  <c:v>-9.8383011883888538E-3</c:v>
                </c:pt>
                <c:pt idx="485">
                  <c:v>-7.9875316578998483E-3</c:v>
                </c:pt>
                <c:pt idx="486">
                  <c:v>-1.1104617182933945E-2</c:v>
                </c:pt>
                <c:pt idx="487">
                  <c:v>-1.0520163646990073E-2</c:v>
                </c:pt>
                <c:pt idx="488">
                  <c:v>-9.2538476524449825E-3</c:v>
                </c:pt>
                <c:pt idx="489">
                  <c:v>-1.1104617182933945E-2</c:v>
                </c:pt>
                <c:pt idx="490">
                  <c:v>-1.0520163646990073E-2</c:v>
                </c:pt>
                <c:pt idx="491">
                  <c:v>-9.2538476524449825E-3</c:v>
                </c:pt>
                <c:pt idx="492">
                  <c:v>-8.6693941165010679E-3</c:v>
                </c:pt>
                <c:pt idx="493">
                  <c:v>-9.2538476524449825E-3</c:v>
                </c:pt>
                <c:pt idx="494">
                  <c:v>-9.8383011883888538E-3</c:v>
                </c:pt>
                <c:pt idx="495">
                  <c:v>-1.1104617182933945E-2</c:v>
                </c:pt>
                <c:pt idx="496">
                  <c:v>-9.2538476524449825E-3</c:v>
                </c:pt>
                <c:pt idx="497">
                  <c:v>-9.8383011883888538E-3</c:v>
                </c:pt>
                <c:pt idx="498">
                  <c:v>-1.1104617182933945E-2</c:v>
                </c:pt>
                <c:pt idx="499">
                  <c:v>-1.0520163646990073E-2</c:v>
                </c:pt>
                <c:pt idx="500">
                  <c:v>-9.2538476524449825E-3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77-45BB-9D01-0811FA34F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657104"/>
        <c:axId val="444651856"/>
      </c:scatterChart>
      <c:valAx>
        <c:axId val="44465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4651856"/>
        <c:crosses val="autoZero"/>
        <c:crossBetween val="midCat"/>
        <c:minorUnit val="0.2"/>
      </c:valAx>
      <c:valAx>
        <c:axId val="44465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465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Energia em cada instante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4'!$R$52:$R$66</c:f>
              <c:numCache>
                <c:formatCode>0.00</c:formatCode>
                <c:ptCount val="15"/>
                <c:pt idx="0">
                  <c:v>0.9</c:v>
                </c:pt>
                <c:pt idx="1">
                  <c:v>1.48</c:v>
                </c:pt>
                <c:pt idx="2">
                  <c:v>2.08</c:v>
                </c:pt>
                <c:pt idx="3">
                  <c:v>2.66</c:v>
                </c:pt>
                <c:pt idx="4">
                  <c:v>3.28</c:v>
                </c:pt>
                <c:pt idx="5">
                  <c:v>3.88</c:v>
                </c:pt>
                <c:pt idx="6">
                  <c:v>4.46</c:v>
                </c:pt>
                <c:pt idx="7">
                  <c:v>5.12</c:v>
                </c:pt>
                <c:pt idx="8">
                  <c:v>5.72</c:v>
                </c:pt>
                <c:pt idx="9">
                  <c:v>6.32</c:v>
                </c:pt>
                <c:pt idx="10">
                  <c:v>6.86</c:v>
                </c:pt>
                <c:pt idx="11">
                  <c:v>7.42</c:v>
                </c:pt>
                <c:pt idx="12">
                  <c:v>8.02</c:v>
                </c:pt>
                <c:pt idx="13">
                  <c:v>8.6999999999999993</c:v>
                </c:pt>
                <c:pt idx="14">
                  <c:v>9.26</c:v>
                </c:pt>
              </c:numCache>
            </c:numRef>
          </c:xVal>
          <c:yVal>
            <c:numRef>
              <c:f>'Madeira 4'!$S$52:$S$66</c:f>
              <c:numCache>
                <c:formatCode>0.0000</c:formatCode>
                <c:ptCount val="15"/>
                <c:pt idx="0">
                  <c:v>7.8925007999999991E-2</c:v>
                </c:pt>
                <c:pt idx="1">
                  <c:v>5.2361733000000008E-2</c:v>
                </c:pt>
                <c:pt idx="2">
                  <c:v>5.9871311999999996E-2</c:v>
                </c:pt>
                <c:pt idx="3">
                  <c:v>3.3677613000000002E-2</c:v>
                </c:pt>
                <c:pt idx="4">
                  <c:v>3.9749951999999998E-2</c:v>
                </c:pt>
                <c:pt idx="5">
                  <c:v>1.9099893E-2</c:v>
                </c:pt>
                <c:pt idx="6">
                  <c:v>2.6609471999999995E-2</c:v>
                </c:pt>
                <c:pt idx="7">
                  <c:v>9.490916999999998E-3</c:v>
                </c:pt>
                <c:pt idx="8">
                  <c:v>1.3879631999999999E-2</c:v>
                </c:pt>
                <c:pt idx="9">
                  <c:v>3.4699079999999998E-3</c:v>
                </c:pt>
                <c:pt idx="10">
                  <c:v>8.6285730000000005E-3</c:v>
                </c:pt>
                <c:pt idx="11">
                  <c:v>1.3140480000000002E-3</c:v>
                </c:pt>
                <c:pt idx="12">
                  <c:v>4.0242719999999997E-3</c:v>
                </c:pt>
                <c:pt idx="13">
                  <c:v>8.2128000000000011E-5</c:v>
                </c:pt>
                <c:pt idx="14">
                  <c:v>1.4834370000000002E-3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C0-4D7C-97C5-887E2D63C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49928"/>
        <c:axId val="419148944"/>
      </c:scatterChart>
      <c:valAx>
        <c:axId val="41914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9148944"/>
        <c:crosses val="autoZero"/>
        <c:crossBetween val="midCat"/>
      </c:valAx>
      <c:valAx>
        <c:axId val="41914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9149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4'!$R$52:$R$66</c:f>
              <c:numCache>
                <c:formatCode>0.00</c:formatCode>
                <c:ptCount val="15"/>
                <c:pt idx="0">
                  <c:v>0.9</c:v>
                </c:pt>
                <c:pt idx="1">
                  <c:v>1.48</c:v>
                </c:pt>
                <c:pt idx="2">
                  <c:v>2.08</c:v>
                </c:pt>
                <c:pt idx="3">
                  <c:v>2.66</c:v>
                </c:pt>
                <c:pt idx="4">
                  <c:v>3.28</c:v>
                </c:pt>
                <c:pt idx="5">
                  <c:v>3.88</c:v>
                </c:pt>
                <c:pt idx="6">
                  <c:v>4.46</c:v>
                </c:pt>
                <c:pt idx="7">
                  <c:v>5.12</c:v>
                </c:pt>
                <c:pt idx="8">
                  <c:v>5.72</c:v>
                </c:pt>
                <c:pt idx="9">
                  <c:v>6.32</c:v>
                </c:pt>
                <c:pt idx="10">
                  <c:v>6.86</c:v>
                </c:pt>
                <c:pt idx="11">
                  <c:v>7.42</c:v>
                </c:pt>
                <c:pt idx="12">
                  <c:v>8.02</c:v>
                </c:pt>
                <c:pt idx="13">
                  <c:v>8.6999999999999993</c:v>
                </c:pt>
                <c:pt idx="14">
                  <c:v>9.26</c:v>
                </c:pt>
              </c:numCache>
            </c:numRef>
          </c:xVal>
          <c:yVal>
            <c:numRef>
              <c:f>'Madeira 4'!$Q$52:$Q$66</c:f>
              <c:numCache>
                <c:formatCode>General</c:formatCode>
                <c:ptCount val="15"/>
                <c:pt idx="0">
                  <c:v>-0.124</c:v>
                </c:pt>
                <c:pt idx="1">
                  <c:v>0.10100000000000001</c:v>
                </c:pt>
                <c:pt idx="2">
                  <c:v>-0.108</c:v>
                </c:pt>
                <c:pt idx="3">
                  <c:v>8.1000000000000003E-2</c:v>
                </c:pt>
                <c:pt idx="4">
                  <c:v>-8.7999999999999995E-2</c:v>
                </c:pt>
                <c:pt idx="5">
                  <c:v>6.0999999999999999E-2</c:v>
                </c:pt>
                <c:pt idx="6">
                  <c:v>-7.1999999999999995E-2</c:v>
                </c:pt>
                <c:pt idx="7">
                  <c:v>4.2999999999999997E-2</c:v>
                </c:pt>
                <c:pt idx="8">
                  <c:v>-5.1999999999999998E-2</c:v>
                </c:pt>
                <c:pt idx="9">
                  <c:v>2.5999999999999999E-2</c:v>
                </c:pt>
                <c:pt idx="10">
                  <c:v>-4.1000000000000002E-2</c:v>
                </c:pt>
                <c:pt idx="11">
                  <c:v>1.6E-2</c:v>
                </c:pt>
                <c:pt idx="12">
                  <c:v>-2.8000000000000001E-2</c:v>
                </c:pt>
                <c:pt idx="13">
                  <c:v>4.0000000000000001E-3</c:v>
                </c:pt>
                <c:pt idx="14">
                  <c:v>-1.7000000000000001E-2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24-425C-A2E2-0287F298D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46696"/>
        <c:axId val="415744072"/>
      </c:scatterChart>
      <c:valAx>
        <c:axId val="41574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5744072"/>
        <c:crosses val="autoZero"/>
        <c:crossBetween val="midCat"/>
      </c:valAx>
      <c:valAx>
        <c:axId val="41574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574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4'!$R$70:$R$84</c:f>
              <c:numCache>
                <c:formatCode>General</c:formatCode>
                <c:ptCount val="15"/>
                <c:pt idx="1">
                  <c:v>1.48</c:v>
                </c:pt>
                <c:pt idx="2">
                  <c:v>2.66</c:v>
                </c:pt>
                <c:pt idx="3">
                  <c:v>3.88</c:v>
                </c:pt>
                <c:pt idx="4">
                  <c:v>5.12</c:v>
                </c:pt>
                <c:pt idx="5">
                  <c:v>6.32</c:v>
                </c:pt>
                <c:pt idx="6">
                  <c:v>7.42</c:v>
                </c:pt>
                <c:pt idx="7">
                  <c:v>8.6999999999999993</c:v>
                </c:pt>
              </c:numCache>
            </c:numRef>
          </c:xVal>
          <c:yVal>
            <c:numRef>
              <c:f>'Madeira 4'!$Q$70:$Q$84</c:f>
              <c:numCache>
                <c:formatCode>General</c:formatCode>
                <c:ptCount val="15"/>
                <c:pt idx="1">
                  <c:v>0.10100000000000001</c:v>
                </c:pt>
                <c:pt idx="2">
                  <c:v>8.1000000000000003E-2</c:v>
                </c:pt>
                <c:pt idx="3">
                  <c:v>6.0999999999999999E-2</c:v>
                </c:pt>
                <c:pt idx="4">
                  <c:v>4.2999999999999997E-2</c:v>
                </c:pt>
                <c:pt idx="5">
                  <c:v>2.5999999999999999E-2</c:v>
                </c:pt>
                <c:pt idx="6">
                  <c:v>1.6E-2</c:v>
                </c:pt>
                <c:pt idx="7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61-41A0-B43C-1942EEFFF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52824"/>
        <c:axId val="540553152"/>
      </c:scatterChart>
      <c:valAx>
        <c:axId val="54055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0553152"/>
        <c:crosses val="autoZero"/>
        <c:crossBetween val="midCat"/>
      </c:valAx>
      <c:valAx>
        <c:axId val="5405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055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'Madeira 4'!$Q$88:$Q$102</c:f>
              <c:numCache>
                <c:formatCode>General</c:formatCode>
                <c:ptCount val="15"/>
                <c:pt idx="0">
                  <c:v>0.124</c:v>
                </c:pt>
                <c:pt idx="1">
                  <c:v>0.10100000000000001</c:v>
                </c:pt>
                <c:pt idx="2">
                  <c:v>0.108</c:v>
                </c:pt>
                <c:pt idx="3">
                  <c:v>8.1000000000000003E-2</c:v>
                </c:pt>
                <c:pt idx="4">
                  <c:v>8.7999999999999995E-2</c:v>
                </c:pt>
                <c:pt idx="5">
                  <c:v>6.0999999999999999E-2</c:v>
                </c:pt>
                <c:pt idx="6">
                  <c:v>7.1999999999999995E-2</c:v>
                </c:pt>
                <c:pt idx="7">
                  <c:v>4.2999999999999997E-2</c:v>
                </c:pt>
                <c:pt idx="8">
                  <c:v>5.1999999999999998E-2</c:v>
                </c:pt>
                <c:pt idx="9">
                  <c:v>2.5999999999999999E-2</c:v>
                </c:pt>
                <c:pt idx="10">
                  <c:v>4.1000000000000002E-2</c:v>
                </c:pt>
                <c:pt idx="11">
                  <c:v>1.6E-2</c:v>
                </c:pt>
                <c:pt idx="12">
                  <c:v>2.8000000000000001E-2</c:v>
                </c:pt>
                <c:pt idx="13">
                  <c:v>1E-3</c:v>
                </c:pt>
                <c:pt idx="14">
                  <c:v>1.7000000000000001E-2</c:v>
                </c:pt>
              </c:numCache>
            </c:numRef>
          </c:xVal>
          <c:yVal>
            <c:numRef>
              <c:f>'Madeira 4'!$R$88:$R$102</c:f>
              <c:numCache>
                <c:formatCode>General</c:formatCode>
                <c:ptCount val="15"/>
                <c:pt idx="0">
                  <c:v>0.9</c:v>
                </c:pt>
                <c:pt idx="1">
                  <c:v>1.48</c:v>
                </c:pt>
                <c:pt idx="2">
                  <c:v>2.08</c:v>
                </c:pt>
                <c:pt idx="3">
                  <c:v>2.66</c:v>
                </c:pt>
                <c:pt idx="4">
                  <c:v>3.28</c:v>
                </c:pt>
                <c:pt idx="5">
                  <c:v>3.88</c:v>
                </c:pt>
                <c:pt idx="6">
                  <c:v>4.46</c:v>
                </c:pt>
                <c:pt idx="7">
                  <c:v>5.12</c:v>
                </c:pt>
                <c:pt idx="8">
                  <c:v>5.72</c:v>
                </c:pt>
                <c:pt idx="9">
                  <c:v>6.32</c:v>
                </c:pt>
                <c:pt idx="10">
                  <c:v>6.86</c:v>
                </c:pt>
                <c:pt idx="11">
                  <c:v>7.42</c:v>
                </c:pt>
                <c:pt idx="12">
                  <c:v>8.02</c:v>
                </c:pt>
                <c:pt idx="13">
                  <c:v>8.6999999999999993</c:v>
                </c:pt>
                <c:pt idx="14">
                  <c:v>9.26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BE-4B7E-847A-BACBC8EDF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42656"/>
        <c:axId val="540542000"/>
      </c:scatterChart>
      <c:valAx>
        <c:axId val="54054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0542000"/>
        <c:crosses val="autoZero"/>
        <c:crossBetween val="midCat"/>
      </c:valAx>
      <c:valAx>
        <c:axId val="54054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054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Energia em função 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madeira5!$P$70:$P$78</c:f>
              <c:numCache>
                <c:formatCode>General</c:formatCode>
                <c:ptCount val="9"/>
                <c:pt idx="0">
                  <c:v>1.1000000000000001</c:v>
                </c:pt>
                <c:pt idx="1">
                  <c:v>1.7</c:v>
                </c:pt>
                <c:pt idx="2">
                  <c:v>2.2799999999999998</c:v>
                </c:pt>
                <c:pt idx="3">
                  <c:v>2.92</c:v>
                </c:pt>
                <c:pt idx="4">
                  <c:v>3.5</c:v>
                </c:pt>
                <c:pt idx="5">
                  <c:v>4.08</c:v>
                </c:pt>
                <c:pt idx="6">
                  <c:v>4.66</c:v>
                </c:pt>
                <c:pt idx="7">
                  <c:v>5.32</c:v>
                </c:pt>
                <c:pt idx="8">
                  <c:v>5.82</c:v>
                </c:pt>
              </c:numCache>
            </c:numRef>
          </c:xVal>
          <c:yVal>
            <c:numRef>
              <c:f>madeira5!$Q$70:$Q$78</c:f>
              <c:numCache>
                <c:formatCode>General</c:formatCode>
                <c:ptCount val="9"/>
                <c:pt idx="0">
                  <c:v>6.9069647999999997E-2</c:v>
                </c:pt>
                <c:pt idx="1">
                  <c:v>4.2974759000000001E-2</c:v>
                </c:pt>
                <c:pt idx="2">
                  <c:v>4.4395316999999997E-2</c:v>
                </c:pt>
                <c:pt idx="3">
                  <c:v>2.0959116999999999E-2</c:v>
                </c:pt>
                <c:pt idx="4">
                  <c:v>2.4438213E-2</c:v>
                </c:pt>
                <c:pt idx="5">
                  <c:v>1.0028034E-2</c:v>
                </c:pt>
                <c:pt idx="6">
                  <c:v>1.1338796999999999E-2</c:v>
                </c:pt>
                <c:pt idx="7">
                  <c:v>2.1152580000000001E-3</c:v>
                </c:pt>
                <c:pt idx="8">
                  <c:v>3.208125E-3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B8-41DC-81FA-3072B04B2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132816"/>
        <c:axId val="1655946880"/>
      </c:scatterChart>
      <c:valAx>
        <c:axId val="166713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5946880"/>
        <c:crosses val="autoZero"/>
        <c:crossBetween val="midCat"/>
      </c:valAx>
      <c:valAx>
        <c:axId val="16559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713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Amplitude</a:t>
            </a:r>
            <a:r>
              <a:rPr lang="pt-PT" baseline="0"/>
              <a:t> em função do tempo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madeira5!$P$70:$P$78</c:f>
              <c:numCache>
                <c:formatCode>General</c:formatCode>
                <c:ptCount val="9"/>
                <c:pt idx="0">
                  <c:v>1.1000000000000001</c:v>
                </c:pt>
                <c:pt idx="1">
                  <c:v>1.7</c:v>
                </c:pt>
                <c:pt idx="2">
                  <c:v>2.2799999999999998</c:v>
                </c:pt>
                <c:pt idx="3">
                  <c:v>2.92</c:v>
                </c:pt>
                <c:pt idx="4">
                  <c:v>3.5</c:v>
                </c:pt>
                <c:pt idx="5">
                  <c:v>4.08</c:v>
                </c:pt>
                <c:pt idx="6">
                  <c:v>4.66</c:v>
                </c:pt>
                <c:pt idx="7">
                  <c:v>5.32</c:v>
                </c:pt>
                <c:pt idx="8">
                  <c:v>5.82</c:v>
                </c:pt>
              </c:numCache>
            </c:numRef>
          </c:xVal>
          <c:yVal>
            <c:numRef>
              <c:f>madeira5!$O$70:$O$78</c:f>
              <c:numCache>
                <c:formatCode>General</c:formatCode>
                <c:ptCount val="9"/>
                <c:pt idx="0">
                  <c:v>-0.11600000000000001</c:v>
                </c:pt>
                <c:pt idx="1">
                  <c:v>9.1499999999999998E-2</c:v>
                </c:pt>
                <c:pt idx="2">
                  <c:v>-9.2999999999999999E-2</c:v>
                </c:pt>
                <c:pt idx="3">
                  <c:v>6.3899999999999998E-2</c:v>
                </c:pt>
                <c:pt idx="4">
                  <c:v>-6.9000000000000006E-2</c:v>
                </c:pt>
                <c:pt idx="5">
                  <c:v>4.4200000000000003E-2</c:v>
                </c:pt>
                <c:pt idx="6">
                  <c:v>-4.7E-2</c:v>
                </c:pt>
                <c:pt idx="7">
                  <c:v>2.0299999999999999E-2</c:v>
                </c:pt>
                <c:pt idx="8">
                  <c:v>-2.5000000000000001E-2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3-4936-B765-9C60C184C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392560"/>
        <c:axId val="1613853840"/>
      </c:scatterChart>
      <c:valAx>
        <c:axId val="166539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13853840"/>
        <c:crosses val="autoZero"/>
        <c:crossBetween val="midCat"/>
      </c:valAx>
      <c:valAx>
        <c:axId val="161385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539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Amplitude positiva em função do</a:t>
            </a:r>
            <a:r>
              <a:rPr lang="pt-PT" baseline="0"/>
              <a:t> tempo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madeira5!$P$88:$P$93</c:f>
              <c:numCache>
                <c:formatCode>General</c:formatCode>
                <c:ptCount val="6"/>
                <c:pt idx="0">
                  <c:v>1.7</c:v>
                </c:pt>
                <c:pt idx="1">
                  <c:v>2.92</c:v>
                </c:pt>
                <c:pt idx="2">
                  <c:v>4.08</c:v>
                </c:pt>
                <c:pt idx="3">
                  <c:v>5.32</c:v>
                </c:pt>
              </c:numCache>
            </c:numRef>
          </c:xVal>
          <c:yVal>
            <c:numRef>
              <c:f>madeira5!$O$88:$O$93</c:f>
              <c:numCache>
                <c:formatCode>General</c:formatCode>
                <c:ptCount val="6"/>
                <c:pt idx="0">
                  <c:v>9.1499999999999998E-2</c:v>
                </c:pt>
                <c:pt idx="1">
                  <c:v>6.3899999999999998E-2</c:v>
                </c:pt>
                <c:pt idx="2">
                  <c:v>4.4200000000000003E-2</c:v>
                </c:pt>
                <c:pt idx="3">
                  <c:v>2.0299999999999999E-2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8F-4B97-B253-BE873F26F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391360"/>
        <c:axId val="1390699168"/>
      </c:scatterChart>
      <c:valAx>
        <c:axId val="166539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0699168"/>
        <c:crosses val="autoZero"/>
        <c:crossBetween val="midCat"/>
      </c:valAx>
      <c:valAx>
        <c:axId val="139069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539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Módulo</a:t>
            </a:r>
            <a:r>
              <a:rPr lang="pt-PT" baseline="0"/>
              <a:t> da amplitude em função do tempo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madeira5!$P$104:$P$112</c:f>
              <c:numCache>
                <c:formatCode>General</c:formatCode>
                <c:ptCount val="9"/>
                <c:pt idx="0">
                  <c:v>1.1000000000000001</c:v>
                </c:pt>
                <c:pt idx="1">
                  <c:v>1.7</c:v>
                </c:pt>
                <c:pt idx="2">
                  <c:v>2.2799999999999998</c:v>
                </c:pt>
                <c:pt idx="3">
                  <c:v>2.92</c:v>
                </c:pt>
                <c:pt idx="4">
                  <c:v>3.5</c:v>
                </c:pt>
                <c:pt idx="5">
                  <c:v>4.08</c:v>
                </c:pt>
                <c:pt idx="6">
                  <c:v>4.66</c:v>
                </c:pt>
                <c:pt idx="7">
                  <c:v>5.32</c:v>
                </c:pt>
                <c:pt idx="8">
                  <c:v>5.82</c:v>
                </c:pt>
              </c:numCache>
            </c:numRef>
          </c:xVal>
          <c:yVal>
            <c:numRef>
              <c:f>madeira5!$O$104:$O$112</c:f>
              <c:numCache>
                <c:formatCode>General</c:formatCode>
                <c:ptCount val="9"/>
                <c:pt idx="0">
                  <c:v>0.11600000000000001</c:v>
                </c:pt>
                <c:pt idx="1">
                  <c:v>9.1499999999999998E-2</c:v>
                </c:pt>
                <c:pt idx="2">
                  <c:v>9.2999999999999999E-2</c:v>
                </c:pt>
                <c:pt idx="3">
                  <c:v>6.3899999999999998E-2</c:v>
                </c:pt>
                <c:pt idx="4">
                  <c:v>6.9000000000000006E-2</c:v>
                </c:pt>
                <c:pt idx="5">
                  <c:v>4.4200000000000003E-2</c:v>
                </c:pt>
                <c:pt idx="6">
                  <c:v>4.7E-2</c:v>
                </c:pt>
                <c:pt idx="7">
                  <c:v>2.0299999999999999E-2</c:v>
                </c:pt>
                <c:pt idx="8">
                  <c:v>2.5000000000000001E-2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36-446E-91F4-711149367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779904"/>
        <c:axId val="1786669536"/>
      </c:scatterChart>
      <c:valAx>
        <c:axId val="178677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86669536"/>
        <c:crosses val="autoZero"/>
        <c:crossBetween val="midCat"/>
      </c:valAx>
      <c:valAx>
        <c:axId val="178666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8677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Força</a:t>
            </a:r>
            <a:r>
              <a:rPr lang="pt-PT" baseline="0"/>
              <a:t> 1 em função do tempo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madeira5!$A$42:$A$502</c:f>
              <c:numCache>
                <c:formatCode>General</c:formatCode>
                <c:ptCount val="461"/>
                <c:pt idx="0">
                  <c:v>0.8</c:v>
                </c:pt>
                <c:pt idx="1">
                  <c:v>0.82</c:v>
                </c:pt>
                <c:pt idx="2">
                  <c:v>0.84</c:v>
                </c:pt>
                <c:pt idx="3">
                  <c:v>0.86</c:v>
                </c:pt>
                <c:pt idx="4">
                  <c:v>0.88</c:v>
                </c:pt>
                <c:pt idx="5">
                  <c:v>0.9</c:v>
                </c:pt>
                <c:pt idx="6">
                  <c:v>0.92</c:v>
                </c:pt>
                <c:pt idx="7">
                  <c:v>0.94</c:v>
                </c:pt>
                <c:pt idx="8">
                  <c:v>0.96</c:v>
                </c:pt>
                <c:pt idx="9">
                  <c:v>0.98</c:v>
                </c:pt>
                <c:pt idx="10">
                  <c:v>1</c:v>
                </c:pt>
                <c:pt idx="11">
                  <c:v>1.02</c:v>
                </c:pt>
                <c:pt idx="12">
                  <c:v>1.04</c:v>
                </c:pt>
                <c:pt idx="13">
                  <c:v>1.06</c:v>
                </c:pt>
                <c:pt idx="14">
                  <c:v>1.08</c:v>
                </c:pt>
                <c:pt idx="15">
                  <c:v>1.1000000000000001</c:v>
                </c:pt>
                <c:pt idx="16">
                  <c:v>1.1200000000000001</c:v>
                </c:pt>
                <c:pt idx="17">
                  <c:v>1.1399999999999999</c:v>
                </c:pt>
                <c:pt idx="18">
                  <c:v>1.1599999999999999</c:v>
                </c:pt>
                <c:pt idx="19">
                  <c:v>1.18</c:v>
                </c:pt>
                <c:pt idx="20">
                  <c:v>1.2</c:v>
                </c:pt>
                <c:pt idx="21">
                  <c:v>1.22</c:v>
                </c:pt>
                <c:pt idx="22">
                  <c:v>1.24</c:v>
                </c:pt>
                <c:pt idx="23">
                  <c:v>1.26</c:v>
                </c:pt>
                <c:pt idx="24">
                  <c:v>1.28</c:v>
                </c:pt>
                <c:pt idx="25">
                  <c:v>1.3</c:v>
                </c:pt>
                <c:pt idx="26">
                  <c:v>1.32</c:v>
                </c:pt>
                <c:pt idx="27">
                  <c:v>1.34</c:v>
                </c:pt>
                <c:pt idx="28">
                  <c:v>1.36</c:v>
                </c:pt>
                <c:pt idx="29">
                  <c:v>1.38</c:v>
                </c:pt>
                <c:pt idx="30">
                  <c:v>1.4</c:v>
                </c:pt>
                <c:pt idx="31">
                  <c:v>1.42</c:v>
                </c:pt>
                <c:pt idx="32">
                  <c:v>1.44</c:v>
                </c:pt>
                <c:pt idx="33">
                  <c:v>1.46</c:v>
                </c:pt>
                <c:pt idx="34">
                  <c:v>1.48</c:v>
                </c:pt>
                <c:pt idx="35">
                  <c:v>1.5</c:v>
                </c:pt>
                <c:pt idx="36">
                  <c:v>1.52</c:v>
                </c:pt>
                <c:pt idx="37">
                  <c:v>1.54</c:v>
                </c:pt>
                <c:pt idx="38">
                  <c:v>1.56</c:v>
                </c:pt>
                <c:pt idx="39">
                  <c:v>1.58</c:v>
                </c:pt>
                <c:pt idx="40">
                  <c:v>1.6</c:v>
                </c:pt>
                <c:pt idx="41">
                  <c:v>1.62</c:v>
                </c:pt>
                <c:pt idx="42">
                  <c:v>1.64</c:v>
                </c:pt>
                <c:pt idx="43">
                  <c:v>1.66</c:v>
                </c:pt>
                <c:pt idx="44">
                  <c:v>1.68</c:v>
                </c:pt>
                <c:pt idx="45">
                  <c:v>1.7</c:v>
                </c:pt>
                <c:pt idx="46">
                  <c:v>1.72</c:v>
                </c:pt>
                <c:pt idx="47">
                  <c:v>1.74</c:v>
                </c:pt>
                <c:pt idx="48">
                  <c:v>1.76</c:v>
                </c:pt>
                <c:pt idx="49">
                  <c:v>1.78</c:v>
                </c:pt>
                <c:pt idx="50">
                  <c:v>1.8</c:v>
                </c:pt>
                <c:pt idx="51">
                  <c:v>1.82</c:v>
                </c:pt>
                <c:pt idx="52">
                  <c:v>1.84</c:v>
                </c:pt>
                <c:pt idx="53">
                  <c:v>1.86</c:v>
                </c:pt>
                <c:pt idx="54">
                  <c:v>1.88</c:v>
                </c:pt>
                <c:pt idx="55">
                  <c:v>1.9</c:v>
                </c:pt>
                <c:pt idx="56">
                  <c:v>1.92</c:v>
                </c:pt>
                <c:pt idx="57">
                  <c:v>1.94</c:v>
                </c:pt>
                <c:pt idx="58">
                  <c:v>1.96</c:v>
                </c:pt>
                <c:pt idx="59">
                  <c:v>1.98</c:v>
                </c:pt>
                <c:pt idx="60">
                  <c:v>2</c:v>
                </c:pt>
                <c:pt idx="61">
                  <c:v>2.02</c:v>
                </c:pt>
                <c:pt idx="62">
                  <c:v>2.04</c:v>
                </c:pt>
                <c:pt idx="63">
                  <c:v>2.06</c:v>
                </c:pt>
                <c:pt idx="64">
                  <c:v>2.08</c:v>
                </c:pt>
                <c:pt idx="65">
                  <c:v>2.1</c:v>
                </c:pt>
                <c:pt idx="66">
                  <c:v>2.12</c:v>
                </c:pt>
                <c:pt idx="67">
                  <c:v>2.14</c:v>
                </c:pt>
                <c:pt idx="68">
                  <c:v>2.16</c:v>
                </c:pt>
                <c:pt idx="69">
                  <c:v>2.1800000000000002</c:v>
                </c:pt>
                <c:pt idx="70">
                  <c:v>2.2000000000000002</c:v>
                </c:pt>
                <c:pt idx="71">
                  <c:v>2.2200000000000002</c:v>
                </c:pt>
                <c:pt idx="72">
                  <c:v>2.2400000000000002</c:v>
                </c:pt>
                <c:pt idx="73">
                  <c:v>2.2599999999999998</c:v>
                </c:pt>
                <c:pt idx="74">
                  <c:v>2.2799999999999998</c:v>
                </c:pt>
                <c:pt idx="75">
                  <c:v>2.2999999999999998</c:v>
                </c:pt>
                <c:pt idx="76">
                  <c:v>2.3199999999999998</c:v>
                </c:pt>
                <c:pt idx="77">
                  <c:v>2.34</c:v>
                </c:pt>
                <c:pt idx="78">
                  <c:v>2.36</c:v>
                </c:pt>
                <c:pt idx="79">
                  <c:v>2.38</c:v>
                </c:pt>
                <c:pt idx="80">
                  <c:v>2.4</c:v>
                </c:pt>
                <c:pt idx="81">
                  <c:v>2.42</c:v>
                </c:pt>
                <c:pt idx="82">
                  <c:v>2.44</c:v>
                </c:pt>
                <c:pt idx="83">
                  <c:v>2.46</c:v>
                </c:pt>
                <c:pt idx="84">
                  <c:v>2.48</c:v>
                </c:pt>
                <c:pt idx="85">
                  <c:v>2.5</c:v>
                </c:pt>
                <c:pt idx="86">
                  <c:v>2.52</c:v>
                </c:pt>
                <c:pt idx="87">
                  <c:v>2.54</c:v>
                </c:pt>
                <c:pt idx="88">
                  <c:v>2.56</c:v>
                </c:pt>
                <c:pt idx="89">
                  <c:v>2.58</c:v>
                </c:pt>
                <c:pt idx="90">
                  <c:v>2.6</c:v>
                </c:pt>
                <c:pt idx="91">
                  <c:v>2.62</c:v>
                </c:pt>
                <c:pt idx="92">
                  <c:v>2.64</c:v>
                </c:pt>
                <c:pt idx="93">
                  <c:v>2.66</c:v>
                </c:pt>
                <c:pt idx="94">
                  <c:v>2.68</c:v>
                </c:pt>
                <c:pt idx="95">
                  <c:v>2.7</c:v>
                </c:pt>
                <c:pt idx="96">
                  <c:v>2.72</c:v>
                </c:pt>
                <c:pt idx="97">
                  <c:v>2.74</c:v>
                </c:pt>
                <c:pt idx="98">
                  <c:v>2.76</c:v>
                </c:pt>
                <c:pt idx="99">
                  <c:v>2.78</c:v>
                </c:pt>
                <c:pt idx="100">
                  <c:v>2.8</c:v>
                </c:pt>
                <c:pt idx="101">
                  <c:v>2.82</c:v>
                </c:pt>
                <c:pt idx="102">
                  <c:v>2.84</c:v>
                </c:pt>
                <c:pt idx="103">
                  <c:v>2.86</c:v>
                </c:pt>
                <c:pt idx="104">
                  <c:v>2.88</c:v>
                </c:pt>
                <c:pt idx="105">
                  <c:v>2.9</c:v>
                </c:pt>
                <c:pt idx="106">
                  <c:v>2.92</c:v>
                </c:pt>
                <c:pt idx="107">
                  <c:v>2.94</c:v>
                </c:pt>
                <c:pt idx="108">
                  <c:v>2.96</c:v>
                </c:pt>
                <c:pt idx="109">
                  <c:v>2.98</c:v>
                </c:pt>
                <c:pt idx="110">
                  <c:v>3</c:v>
                </c:pt>
                <c:pt idx="111">
                  <c:v>3.02</c:v>
                </c:pt>
                <c:pt idx="112">
                  <c:v>3.04</c:v>
                </c:pt>
                <c:pt idx="113">
                  <c:v>3.06</c:v>
                </c:pt>
                <c:pt idx="114">
                  <c:v>3.08</c:v>
                </c:pt>
                <c:pt idx="115">
                  <c:v>3.1</c:v>
                </c:pt>
                <c:pt idx="116">
                  <c:v>3.12</c:v>
                </c:pt>
                <c:pt idx="117">
                  <c:v>3.14</c:v>
                </c:pt>
                <c:pt idx="118">
                  <c:v>3.16</c:v>
                </c:pt>
                <c:pt idx="119">
                  <c:v>3.18</c:v>
                </c:pt>
                <c:pt idx="120">
                  <c:v>3.2</c:v>
                </c:pt>
                <c:pt idx="121">
                  <c:v>3.22</c:v>
                </c:pt>
                <c:pt idx="122">
                  <c:v>3.24</c:v>
                </c:pt>
                <c:pt idx="123">
                  <c:v>3.26</c:v>
                </c:pt>
                <c:pt idx="124">
                  <c:v>3.28</c:v>
                </c:pt>
                <c:pt idx="125">
                  <c:v>3.3</c:v>
                </c:pt>
                <c:pt idx="126">
                  <c:v>3.32</c:v>
                </c:pt>
                <c:pt idx="127">
                  <c:v>3.34</c:v>
                </c:pt>
                <c:pt idx="128">
                  <c:v>3.36</c:v>
                </c:pt>
                <c:pt idx="129">
                  <c:v>3.38</c:v>
                </c:pt>
                <c:pt idx="130">
                  <c:v>3.4</c:v>
                </c:pt>
                <c:pt idx="131">
                  <c:v>3.42</c:v>
                </c:pt>
                <c:pt idx="132">
                  <c:v>3.44</c:v>
                </c:pt>
                <c:pt idx="133">
                  <c:v>3.46</c:v>
                </c:pt>
                <c:pt idx="134">
                  <c:v>3.48</c:v>
                </c:pt>
                <c:pt idx="135">
                  <c:v>3.5</c:v>
                </c:pt>
                <c:pt idx="136">
                  <c:v>3.52</c:v>
                </c:pt>
                <c:pt idx="137">
                  <c:v>3.54</c:v>
                </c:pt>
                <c:pt idx="138">
                  <c:v>3.56</c:v>
                </c:pt>
                <c:pt idx="139">
                  <c:v>3.58</c:v>
                </c:pt>
                <c:pt idx="140">
                  <c:v>3.6</c:v>
                </c:pt>
                <c:pt idx="141">
                  <c:v>3.62</c:v>
                </c:pt>
                <c:pt idx="142">
                  <c:v>3.64</c:v>
                </c:pt>
                <c:pt idx="143">
                  <c:v>3.66</c:v>
                </c:pt>
                <c:pt idx="144">
                  <c:v>3.68</c:v>
                </c:pt>
                <c:pt idx="145">
                  <c:v>3.7</c:v>
                </c:pt>
                <c:pt idx="146">
                  <c:v>3.72</c:v>
                </c:pt>
                <c:pt idx="147">
                  <c:v>3.74</c:v>
                </c:pt>
                <c:pt idx="148">
                  <c:v>3.76</c:v>
                </c:pt>
                <c:pt idx="149">
                  <c:v>3.78</c:v>
                </c:pt>
                <c:pt idx="150">
                  <c:v>3.8</c:v>
                </c:pt>
                <c:pt idx="151">
                  <c:v>3.82</c:v>
                </c:pt>
                <c:pt idx="152">
                  <c:v>3.84</c:v>
                </c:pt>
                <c:pt idx="153">
                  <c:v>3.86</c:v>
                </c:pt>
                <c:pt idx="154">
                  <c:v>3.88</c:v>
                </c:pt>
                <c:pt idx="155">
                  <c:v>3.9</c:v>
                </c:pt>
                <c:pt idx="156">
                  <c:v>3.92</c:v>
                </c:pt>
                <c:pt idx="157">
                  <c:v>3.94</c:v>
                </c:pt>
                <c:pt idx="158">
                  <c:v>3.96</c:v>
                </c:pt>
                <c:pt idx="159">
                  <c:v>3.98</c:v>
                </c:pt>
                <c:pt idx="160">
                  <c:v>4</c:v>
                </c:pt>
                <c:pt idx="161">
                  <c:v>4.0199999999999996</c:v>
                </c:pt>
                <c:pt idx="162">
                  <c:v>4.04</c:v>
                </c:pt>
                <c:pt idx="163">
                  <c:v>4.0599999999999996</c:v>
                </c:pt>
                <c:pt idx="164">
                  <c:v>4.08</c:v>
                </c:pt>
                <c:pt idx="165">
                  <c:v>4.0999999999999996</c:v>
                </c:pt>
                <c:pt idx="166">
                  <c:v>4.12</c:v>
                </c:pt>
                <c:pt idx="167">
                  <c:v>4.1399999999999997</c:v>
                </c:pt>
                <c:pt idx="168">
                  <c:v>4.16</c:v>
                </c:pt>
                <c:pt idx="169">
                  <c:v>4.18</c:v>
                </c:pt>
                <c:pt idx="170">
                  <c:v>4.2</c:v>
                </c:pt>
                <c:pt idx="171">
                  <c:v>4.22</c:v>
                </c:pt>
                <c:pt idx="172">
                  <c:v>4.24</c:v>
                </c:pt>
                <c:pt idx="173">
                  <c:v>4.26</c:v>
                </c:pt>
                <c:pt idx="174">
                  <c:v>4.28</c:v>
                </c:pt>
                <c:pt idx="175">
                  <c:v>4.3</c:v>
                </c:pt>
                <c:pt idx="176">
                  <c:v>4.32</c:v>
                </c:pt>
                <c:pt idx="177">
                  <c:v>4.34</c:v>
                </c:pt>
                <c:pt idx="178">
                  <c:v>4.3600000000000003</c:v>
                </c:pt>
                <c:pt idx="179">
                  <c:v>4.38</c:v>
                </c:pt>
                <c:pt idx="180">
                  <c:v>4.4000000000000004</c:v>
                </c:pt>
                <c:pt idx="181">
                  <c:v>4.42</c:v>
                </c:pt>
                <c:pt idx="182">
                  <c:v>4.4400000000000004</c:v>
                </c:pt>
                <c:pt idx="183">
                  <c:v>4.46</c:v>
                </c:pt>
                <c:pt idx="184">
                  <c:v>4.4800000000000004</c:v>
                </c:pt>
                <c:pt idx="185">
                  <c:v>4.5</c:v>
                </c:pt>
                <c:pt idx="186">
                  <c:v>4.5199999999999996</c:v>
                </c:pt>
                <c:pt idx="187">
                  <c:v>4.54</c:v>
                </c:pt>
                <c:pt idx="188">
                  <c:v>4.5599999999999996</c:v>
                </c:pt>
                <c:pt idx="189">
                  <c:v>4.58</c:v>
                </c:pt>
                <c:pt idx="190">
                  <c:v>4.5999999999999996</c:v>
                </c:pt>
                <c:pt idx="191">
                  <c:v>4.62</c:v>
                </c:pt>
                <c:pt idx="192">
                  <c:v>4.6399999999999997</c:v>
                </c:pt>
                <c:pt idx="193">
                  <c:v>4.66</c:v>
                </c:pt>
                <c:pt idx="194">
                  <c:v>4.68</c:v>
                </c:pt>
                <c:pt idx="195">
                  <c:v>4.7</c:v>
                </c:pt>
                <c:pt idx="196">
                  <c:v>4.72</c:v>
                </c:pt>
                <c:pt idx="197">
                  <c:v>4.74</c:v>
                </c:pt>
                <c:pt idx="198">
                  <c:v>4.76</c:v>
                </c:pt>
                <c:pt idx="199">
                  <c:v>4.78</c:v>
                </c:pt>
                <c:pt idx="200">
                  <c:v>4.8</c:v>
                </c:pt>
                <c:pt idx="201">
                  <c:v>4.82</c:v>
                </c:pt>
                <c:pt idx="202">
                  <c:v>4.84</c:v>
                </c:pt>
                <c:pt idx="203">
                  <c:v>4.8600000000000003</c:v>
                </c:pt>
                <c:pt idx="204">
                  <c:v>4.88</c:v>
                </c:pt>
                <c:pt idx="205">
                  <c:v>4.9000000000000004</c:v>
                </c:pt>
                <c:pt idx="206">
                  <c:v>4.92</c:v>
                </c:pt>
                <c:pt idx="207">
                  <c:v>4.9400000000000004</c:v>
                </c:pt>
                <c:pt idx="208">
                  <c:v>4.96</c:v>
                </c:pt>
                <c:pt idx="209">
                  <c:v>4.9800000000000004</c:v>
                </c:pt>
                <c:pt idx="210">
                  <c:v>5</c:v>
                </c:pt>
                <c:pt idx="211">
                  <c:v>5.0199999999999996</c:v>
                </c:pt>
                <c:pt idx="212">
                  <c:v>5.04</c:v>
                </c:pt>
                <c:pt idx="213">
                  <c:v>5.0599999999999996</c:v>
                </c:pt>
                <c:pt idx="214">
                  <c:v>5.08</c:v>
                </c:pt>
                <c:pt idx="215">
                  <c:v>5.0999999999999996</c:v>
                </c:pt>
                <c:pt idx="216">
                  <c:v>5.12</c:v>
                </c:pt>
                <c:pt idx="217">
                  <c:v>5.14</c:v>
                </c:pt>
                <c:pt idx="218">
                  <c:v>5.16</c:v>
                </c:pt>
                <c:pt idx="219">
                  <c:v>5.18</c:v>
                </c:pt>
                <c:pt idx="220">
                  <c:v>5.2</c:v>
                </c:pt>
                <c:pt idx="221">
                  <c:v>5.22</c:v>
                </c:pt>
                <c:pt idx="222">
                  <c:v>5.24</c:v>
                </c:pt>
                <c:pt idx="223">
                  <c:v>5.26</c:v>
                </c:pt>
                <c:pt idx="224">
                  <c:v>5.28</c:v>
                </c:pt>
                <c:pt idx="225">
                  <c:v>5.3</c:v>
                </c:pt>
                <c:pt idx="226">
                  <c:v>5.32</c:v>
                </c:pt>
                <c:pt idx="227">
                  <c:v>5.34</c:v>
                </c:pt>
                <c:pt idx="228">
                  <c:v>5.36</c:v>
                </c:pt>
                <c:pt idx="229">
                  <c:v>5.38</c:v>
                </c:pt>
                <c:pt idx="230">
                  <c:v>5.4</c:v>
                </c:pt>
                <c:pt idx="231">
                  <c:v>5.42</c:v>
                </c:pt>
                <c:pt idx="232">
                  <c:v>5.44</c:v>
                </c:pt>
                <c:pt idx="233">
                  <c:v>5.46</c:v>
                </c:pt>
                <c:pt idx="234">
                  <c:v>5.48</c:v>
                </c:pt>
                <c:pt idx="235">
                  <c:v>5.5</c:v>
                </c:pt>
                <c:pt idx="236">
                  <c:v>5.52</c:v>
                </c:pt>
                <c:pt idx="237">
                  <c:v>5.54</c:v>
                </c:pt>
                <c:pt idx="238">
                  <c:v>5.56</c:v>
                </c:pt>
                <c:pt idx="239">
                  <c:v>5.58</c:v>
                </c:pt>
                <c:pt idx="240">
                  <c:v>5.6</c:v>
                </c:pt>
                <c:pt idx="241">
                  <c:v>5.62</c:v>
                </c:pt>
                <c:pt idx="242">
                  <c:v>5.64</c:v>
                </c:pt>
                <c:pt idx="243">
                  <c:v>5.66</c:v>
                </c:pt>
                <c:pt idx="244">
                  <c:v>5.68</c:v>
                </c:pt>
                <c:pt idx="245">
                  <c:v>5.7</c:v>
                </c:pt>
                <c:pt idx="246">
                  <c:v>5.72</c:v>
                </c:pt>
                <c:pt idx="247">
                  <c:v>5.74</c:v>
                </c:pt>
                <c:pt idx="248">
                  <c:v>5.76</c:v>
                </c:pt>
                <c:pt idx="249">
                  <c:v>5.78</c:v>
                </c:pt>
                <c:pt idx="250">
                  <c:v>5.8</c:v>
                </c:pt>
                <c:pt idx="251">
                  <c:v>5.82</c:v>
                </c:pt>
                <c:pt idx="252">
                  <c:v>5.84</c:v>
                </c:pt>
                <c:pt idx="253">
                  <c:v>5.86</c:v>
                </c:pt>
                <c:pt idx="254">
                  <c:v>5.88</c:v>
                </c:pt>
                <c:pt idx="255">
                  <c:v>5.9</c:v>
                </c:pt>
                <c:pt idx="256">
                  <c:v>5.92</c:v>
                </c:pt>
                <c:pt idx="257">
                  <c:v>5.94</c:v>
                </c:pt>
                <c:pt idx="258">
                  <c:v>5.96</c:v>
                </c:pt>
                <c:pt idx="259">
                  <c:v>5.98</c:v>
                </c:pt>
                <c:pt idx="260">
                  <c:v>6</c:v>
                </c:pt>
                <c:pt idx="261">
                  <c:v>6.02</c:v>
                </c:pt>
                <c:pt idx="262">
                  <c:v>6.04</c:v>
                </c:pt>
                <c:pt idx="263">
                  <c:v>6.06</c:v>
                </c:pt>
                <c:pt idx="264">
                  <c:v>6.08</c:v>
                </c:pt>
                <c:pt idx="265">
                  <c:v>6.1</c:v>
                </c:pt>
                <c:pt idx="266">
                  <c:v>6.12</c:v>
                </c:pt>
                <c:pt idx="267">
                  <c:v>6.14</c:v>
                </c:pt>
                <c:pt idx="268">
                  <c:v>6.16</c:v>
                </c:pt>
                <c:pt idx="269">
                  <c:v>6.18</c:v>
                </c:pt>
                <c:pt idx="270">
                  <c:v>6.2</c:v>
                </c:pt>
                <c:pt idx="271">
                  <c:v>6.22</c:v>
                </c:pt>
                <c:pt idx="272">
                  <c:v>6.24</c:v>
                </c:pt>
                <c:pt idx="273">
                  <c:v>6.26</c:v>
                </c:pt>
                <c:pt idx="274">
                  <c:v>6.28</c:v>
                </c:pt>
                <c:pt idx="275">
                  <c:v>6.3</c:v>
                </c:pt>
                <c:pt idx="276">
                  <c:v>6.32</c:v>
                </c:pt>
                <c:pt idx="277">
                  <c:v>6.34</c:v>
                </c:pt>
                <c:pt idx="278">
                  <c:v>6.36</c:v>
                </c:pt>
                <c:pt idx="279">
                  <c:v>6.38</c:v>
                </c:pt>
                <c:pt idx="280">
                  <c:v>6.4</c:v>
                </c:pt>
                <c:pt idx="281">
                  <c:v>6.42</c:v>
                </c:pt>
                <c:pt idx="282">
                  <c:v>6.44</c:v>
                </c:pt>
                <c:pt idx="283">
                  <c:v>6.46</c:v>
                </c:pt>
                <c:pt idx="284">
                  <c:v>6.48</c:v>
                </c:pt>
                <c:pt idx="285">
                  <c:v>6.5</c:v>
                </c:pt>
                <c:pt idx="286">
                  <c:v>6.52</c:v>
                </c:pt>
                <c:pt idx="287">
                  <c:v>6.54</c:v>
                </c:pt>
                <c:pt idx="288">
                  <c:v>6.56</c:v>
                </c:pt>
                <c:pt idx="289">
                  <c:v>6.58</c:v>
                </c:pt>
                <c:pt idx="290">
                  <c:v>6.6</c:v>
                </c:pt>
                <c:pt idx="291">
                  <c:v>6.62</c:v>
                </c:pt>
                <c:pt idx="292">
                  <c:v>6.64</c:v>
                </c:pt>
                <c:pt idx="293">
                  <c:v>6.66</c:v>
                </c:pt>
                <c:pt idx="294">
                  <c:v>6.68</c:v>
                </c:pt>
                <c:pt idx="295">
                  <c:v>6.7</c:v>
                </c:pt>
                <c:pt idx="296">
                  <c:v>6.72</c:v>
                </c:pt>
                <c:pt idx="297">
                  <c:v>6.74</c:v>
                </c:pt>
                <c:pt idx="298">
                  <c:v>6.76</c:v>
                </c:pt>
                <c:pt idx="299">
                  <c:v>6.78</c:v>
                </c:pt>
                <c:pt idx="300">
                  <c:v>6.8</c:v>
                </c:pt>
                <c:pt idx="301">
                  <c:v>6.82</c:v>
                </c:pt>
                <c:pt idx="302">
                  <c:v>6.84</c:v>
                </c:pt>
                <c:pt idx="303">
                  <c:v>6.86</c:v>
                </c:pt>
                <c:pt idx="304">
                  <c:v>6.88</c:v>
                </c:pt>
                <c:pt idx="305">
                  <c:v>6.9</c:v>
                </c:pt>
                <c:pt idx="306">
                  <c:v>6.92</c:v>
                </c:pt>
                <c:pt idx="307">
                  <c:v>6.94</c:v>
                </c:pt>
                <c:pt idx="308">
                  <c:v>6.96</c:v>
                </c:pt>
                <c:pt idx="309">
                  <c:v>6.98</c:v>
                </c:pt>
                <c:pt idx="310">
                  <c:v>7</c:v>
                </c:pt>
                <c:pt idx="311">
                  <c:v>7.02</c:v>
                </c:pt>
                <c:pt idx="312">
                  <c:v>7.04</c:v>
                </c:pt>
                <c:pt idx="313">
                  <c:v>7.06</c:v>
                </c:pt>
                <c:pt idx="314">
                  <c:v>7.08</c:v>
                </c:pt>
                <c:pt idx="315">
                  <c:v>7.1</c:v>
                </c:pt>
                <c:pt idx="316">
                  <c:v>7.12</c:v>
                </c:pt>
                <c:pt idx="317">
                  <c:v>7.14</c:v>
                </c:pt>
                <c:pt idx="318">
                  <c:v>7.16</c:v>
                </c:pt>
                <c:pt idx="319">
                  <c:v>7.18</c:v>
                </c:pt>
                <c:pt idx="320">
                  <c:v>7.2</c:v>
                </c:pt>
                <c:pt idx="321">
                  <c:v>7.22</c:v>
                </c:pt>
                <c:pt idx="322">
                  <c:v>7.24</c:v>
                </c:pt>
                <c:pt idx="323">
                  <c:v>7.26</c:v>
                </c:pt>
                <c:pt idx="324">
                  <c:v>7.28</c:v>
                </c:pt>
                <c:pt idx="325">
                  <c:v>7.3</c:v>
                </c:pt>
                <c:pt idx="326">
                  <c:v>7.32</c:v>
                </c:pt>
                <c:pt idx="327">
                  <c:v>7.34</c:v>
                </c:pt>
                <c:pt idx="328">
                  <c:v>7.36</c:v>
                </c:pt>
                <c:pt idx="329">
                  <c:v>7.38</c:v>
                </c:pt>
                <c:pt idx="330">
                  <c:v>7.4</c:v>
                </c:pt>
                <c:pt idx="331">
                  <c:v>7.42</c:v>
                </c:pt>
                <c:pt idx="332">
                  <c:v>7.44</c:v>
                </c:pt>
                <c:pt idx="333">
                  <c:v>7.46</c:v>
                </c:pt>
                <c:pt idx="334">
                  <c:v>7.48</c:v>
                </c:pt>
                <c:pt idx="335">
                  <c:v>7.5</c:v>
                </c:pt>
                <c:pt idx="336">
                  <c:v>7.52</c:v>
                </c:pt>
                <c:pt idx="337">
                  <c:v>7.54</c:v>
                </c:pt>
                <c:pt idx="338">
                  <c:v>7.56</c:v>
                </c:pt>
                <c:pt idx="339">
                  <c:v>7.58</c:v>
                </c:pt>
                <c:pt idx="340">
                  <c:v>7.6</c:v>
                </c:pt>
                <c:pt idx="341">
                  <c:v>7.62</c:v>
                </c:pt>
                <c:pt idx="342">
                  <c:v>7.64</c:v>
                </c:pt>
                <c:pt idx="343">
                  <c:v>7.66</c:v>
                </c:pt>
                <c:pt idx="344">
                  <c:v>7.68</c:v>
                </c:pt>
                <c:pt idx="345">
                  <c:v>7.7</c:v>
                </c:pt>
                <c:pt idx="346">
                  <c:v>7.72</c:v>
                </c:pt>
                <c:pt idx="347">
                  <c:v>7.74</c:v>
                </c:pt>
                <c:pt idx="348">
                  <c:v>7.76</c:v>
                </c:pt>
                <c:pt idx="349">
                  <c:v>7.78</c:v>
                </c:pt>
                <c:pt idx="350">
                  <c:v>7.8</c:v>
                </c:pt>
                <c:pt idx="351">
                  <c:v>7.82</c:v>
                </c:pt>
                <c:pt idx="352">
                  <c:v>7.84</c:v>
                </c:pt>
                <c:pt idx="353">
                  <c:v>7.86</c:v>
                </c:pt>
                <c:pt idx="354">
                  <c:v>7.88</c:v>
                </c:pt>
                <c:pt idx="355">
                  <c:v>7.9</c:v>
                </c:pt>
                <c:pt idx="356">
                  <c:v>7.92</c:v>
                </c:pt>
                <c:pt idx="357">
                  <c:v>7.94</c:v>
                </c:pt>
                <c:pt idx="358">
                  <c:v>7.96</c:v>
                </c:pt>
                <c:pt idx="359">
                  <c:v>7.98</c:v>
                </c:pt>
                <c:pt idx="360">
                  <c:v>8</c:v>
                </c:pt>
                <c:pt idx="361">
                  <c:v>8.02</c:v>
                </c:pt>
                <c:pt idx="362">
                  <c:v>8.0399999999999991</c:v>
                </c:pt>
                <c:pt idx="363">
                  <c:v>8.06</c:v>
                </c:pt>
                <c:pt idx="364">
                  <c:v>8.08</c:v>
                </c:pt>
                <c:pt idx="365">
                  <c:v>8.1</c:v>
                </c:pt>
                <c:pt idx="366">
                  <c:v>8.1199999999999992</c:v>
                </c:pt>
                <c:pt idx="367">
                  <c:v>8.14</c:v>
                </c:pt>
                <c:pt idx="368">
                  <c:v>8.16</c:v>
                </c:pt>
                <c:pt idx="369">
                  <c:v>8.18</c:v>
                </c:pt>
                <c:pt idx="370">
                  <c:v>8.1999999999999993</c:v>
                </c:pt>
                <c:pt idx="371">
                  <c:v>8.2200000000000006</c:v>
                </c:pt>
                <c:pt idx="372">
                  <c:v>8.24</c:v>
                </c:pt>
                <c:pt idx="373">
                  <c:v>8.26</c:v>
                </c:pt>
                <c:pt idx="374">
                  <c:v>8.2799999999999994</c:v>
                </c:pt>
                <c:pt idx="375">
                  <c:v>8.3000000000000007</c:v>
                </c:pt>
                <c:pt idx="376">
                  <c:v>8.32</c:v>
                </c:pt>
                <c:pt idx="377">
                  <c:v>8.34</c:v>
                </c:pt>
                <c:pt idx="378">
                  <c:v>8.36</c:v>
                </c:pt>
                <c:pt idx="379">
                  <c:v>8.3800000000000008</c:v>
                </c:pt>
                <c:pt idx="380">
                  <c:v>8.4</c:v>
                </c:pt>
                <c:pt idx="381">
                  <c:v>8.42</c:v>
                </c:pt>
                <c:pt idx="382">
                  <c:v>8.44</c:v>
                </c:pt>
                <c:pt idx="383">
                  <c:v>8.4600000000000009</c:v>
                </c:pt>
                <c:pt idx="384">
                  <c:v>8.48</c:v>
                </c:pt>
                <c:pt idx="385">
                  <c:v>8.5</c:v>
                </c:pt>
                <c:pt idx="386">
                  <c:v>8.52</c:v>
                </c:pt>
                <c:pt idx="387">
                  <c:v>8.5399999999999991</c:v>
                </c:pt>
                <c:pt idx="388">
                  <c:v>8.56</c:v>
                </c:pt>
                <c:pt idx="389">
                  <c:v>8.58</c:v>
                </c:pt>
                <c:pt idx="390">
                  <c:v>8.6</c:v>
                </c:pt>
                <c:pt idx="391">
                  <c:v>8.6199999999999992</c:v>
                </c:pt>
                <c:pt idx="392">
                  <c:v>8.64</c:v>
                </c:pt>
                <c:pt idx="393">
                  <c:v>8.66</c:v>
                </c:pt>
                <c:pt idx="394">
                  <c:v>8.68</c:v>
                </c:pt>
                <c:pt idx="395">
                  <c:v>8.6999999999999993</c:v>
                </c:pt>
                <c:pt idx="396">
                  <c:v>8.7200000000000006</c:v>
                </c:pt>
                <c:pt idx="397">
                  <c:v>8.74</c:v>
                </c:pt>
                <c:pt idx="398">
                  <c:v>8.76</c:v>
                </c:pt>
                <c:pt idx="399">
                  <c:v>8.7799999999999994</c:v>
                </c:pt>
                <c:pt idx="400">
                  <c:v>8.8000000000000007</c:v>
                </c:pt>
                <c:pt idx="401">
                  <c:v>8.82</c:v>
                </c:pt>
                <c:pt idx="402">
                  <c:v>8.84</c:v>
                </c:pt>
                <c:pt idx="403">
                  <c:v>8.86</c:v>
                </c:pt>
                <c:pt idx="404">
                  <c:v>8.8800000000000008</c:v>
                </c:pt>
                <c:pt idx="405">
                  <c:v>8.9</c:v>
                </c:pt>
                <c:pt idx="406">
                  <c:v>8.92</c:v>
                </c:pt>
                <c:pt idx="407">
                  <c:v>8.94</c:v>
                </c:pt>
                <c:pt idx="408">
                  <c:v>8.9600000000000009</c:v>
                </c:pt>
                <c:pt idx="409">
                  <c:v>8.98</c:v>
                </c:pt>
                <c:pt idx="410">
                  <c:v>9</c:v>
                </c:pt>
                <c:pt idx="411">
                  <c:v>9.02</c:v>
                </c:pt>
                <c:pt idx="412">
                  <c:v>9.0399999999999991</c:v>
                </c:pt>
                <c:pt idx="413">
                  <c:v>9.06</c:v>
                </c:pt>
                <c:pt idx="414">
                  <c:v>9.08</c:v>
                </c:pt>
                <c:pt idx="415">
                  <c:v>9.1</c:v>
                </c:pt>
                <c:pt idx="416">
                  <c:v>9.1199999999999992</c:v>
                </c:pt>
                <c:pt idx="417">
                  <c:v>9.14</c:v>
                </c:pt>
                <c:pt idx="418">
                  <c:v>9.16</c:v>
                </c:pt>
                <c:pt idx="419">
                  <c:v>9.18</c:v>
                </c:pt>
                <c:pt idx="420">
                  <c:v>9.1999999999999993</c:v>
                </c:pt>
                <c:pt idx="421">
                  <c:v>9.2200000000000006</c:v>
                </c:pt>
                <c:pt idx="422">
                  <c:v>9.24</c:v>
                </c:pt>
                <c:pt idx="423">
                  <c:v>9.26</c:v>
                </c:pt>
                <c:pt idx="424">
                  <c:v>9.2799999999999994</c:v>
                </c:pt>
                <c:pt idx="425">
                  <c:v>9.3000000000000007</c:v>
                </c:pt>
                <c:pt idx="426">
                  <c:v>9.32</c:v>
                </c:pt>
                <c:pt idx="427">
                  <c:v>9.34</c:v>
                </c:pt>
                <c:pt idx="428">
                  <c:v>9.36</c:v>
                </c:pt>
                <c:pt idx="429">
                  <c:v>9.3800000000000008</c:v>
                </c:pt>
                <c:pt idx="430">
                  <c:v>9.4</c:v>
                </c:pt>
                <c:pt idx="431">
                  <c:v>9.42</c:v>
                </c:pt>
                <c:pt idx="432">
                  <c:v>9.44</c:v>
                </c:pt>
                <c:pt idx="433">
                  <c:v>9.4600000000000009</c:v>
                </c:pt>
                <c:pt idx="434">
                  <c:v>9.48</c:v>
                </c:pt>
                <c:pt idx="435">
                  <c:v>9.5</c:v>
                </c:pt>
                <c:pt idx="436">
                  <c:v>9.52</c:v>
                </c:pt>
                <c:pt idx="437">
                  <c:v>9.5399999999999991</c:v>
                </c:pt>
                <c:pt idx="438">
                  <c:v>9.56</c:v>
                </c:pt>
                <c:pt idx="439">
                  <c:v>9.58</c:v>
                </c:pt>
                <c:pt idx="440">
                  <c:v>9.6</c:v>
                </c:pt>
                <c:pt idx="441">
                  <c:v>9.6199999999999992</c:v>
                </c:pt>
                <c:pt idx="442">
                  <c:v>9.64</c:v>
                </c:pt>
                <c:pt idx="443">
                  <c:v>9.66</c:v>
                </c:pt>
                <c:pt idx="444">
                  <c:v>9.68</c:v>
                </c:pt>
                <c:pt idx="445">
                  <c:v>9.6999999999999993</c:v>
                </c:pt>
                <c:pt idx="446">
                  <c:v>9.7200000000000006</c:v>
                </c:pt>
                <c:pt idx="447">
                  <c:v>9.74</c:v>
                </c:pt>
                <c:pt idx="448">
                  <c:v>9.76</c:v>
                </c:pt>
                <c:pt idx="449">
                  <c:v>9.7799999999999994</c:v>
                </c:pt>
                <c:pt idx="450">
                  <c:v>9.8000000000000007</c:v>
                </c:pt>
                <c:pt idx="451">
                  <c:v>9.82</c:v>
                </c:pt>
                <c:pt idx="452">
                  <c:v>9.84</c:v>
                </c:pt>
                <c:pt idx="453">
                  <c:v>9.86</c:v>
                </c:pt>
                <c:pt idx="454">
                  <c:v>9.8800000000000008</c:v>
                </c:pt>
                <c:pt idx="455">
                  <c:v>9.9</c:v>
                </c:pt>
                <c:pt idx="456">
                  <c:v>9.92</c:v>
                </c:pt>
                <c:pt idx="457">
                  <c:v>9.94</c:v>
                </c:pt>
                <c:pt idx="458">
                  <c:v>9.9600000000000009</c:v>
                </c:pt>
                <c:pt idx="459">
                  <c:v>9.98</c:v>
                </c:pt>
                <c:pt idx="460">
                  <c:v>10</c:v>
                </c:pt>
              </c:numCache>
            </c:numRef>
          </c:xVal>
          <c:yVal>
            <c:numRef>
              <c:f>madeira5!$B$42:$B$502</c:f>
              <c:numCache>
                <c:formatCode>General</c:formatCode>
                <c:ptCount val="461"/>
                <c:pt idx="0">
                  <c:v>3.94</c:v>
                </c:pt>
                <c:pt idx="1">
                  <c:v>3.8079999999999998</c:v>
                </c:pt>
                <c:pt idx="2">
                  <c:v>3.7</c:v>
                </c:pt>
                <c:pt idx="3">
                  <c:v>3.5550000000000002</c:v>
                </c:pt>
                <c:pt idx="4">
                  <c:v>3.4420000000000002</c:v>
                </c:pt>
                <c:pt idx="5">
                  <c:v>3.3530000000000002</c:v>
                </c:pt>
                <c:pt idx="6">
                  <c:v>3.2709999999999999</c:v>
                </c:pt>
                <c:pt idx="7">
                  <c:v>3.1389999999999998</c:v>
                </c:pt>
                <c:pt idx="8">
                  <c:v>3.0569999999999999</c:v>
                </c:pt>
                <c:pt idx="9">
                  <c:v>2.9940000000000002</c:v>
                </c:pt>
                <c:pt idx="10">
                  <c:v>2.931</c:v>
                </c:pt>
                <c:pt idx="11">
                  <c:v>2.8370000000000002</c:v>
                </c:pt>
                <c:pt idx="12">
                  <c:v>2.8109999999999999</c:v>
                </c:pt>
                <c:pt idx="13">
                  <c:v>2.786</c:v>
                </c:pt>
                <c:pt idx="14">
                  <c:v>2.786</c:v>
                </c:pt>
                <c:pt idx="15">
                  <c:v>2.7480000000000002</c:v>
                </c:pt>
                <c:pt idx="16">
                  <c:v>2.786</c:v>
                </c:pt>
                <c:pt idx="17">
                  <c:v>2.8109999999999999</c:v>
                </c:pt>
                <c:pt idx="18">
                  <c:v>2.8239999999999998</c:v>
                </c:pt>
                <c:pt idx="19">
                  <c:v>2.8109999999999999</c:v>
                </c:pt>
                <c:pt idx="20">
                  <c:v>2.8929999999999998</c:v>
                </c:pt>
                <c:pt idx="21">
                  <c:v>2.956</c:v>
                </c:pt>
                <c:pt idx="22">
                  <c:v>3.0190000000000001</c:v>
                </c:pt>
                <c:pt idx="23">
                  <c:v>3.0640000000000001</c:v>
                </c:pt>
                <c:pt idx="24">
                  <c:v>3.2149999999999999</c:v>
                </c:pt>
                <c:pt idx="25">
                  <c:v>3.3159999999999998</c:v>
                </c:pt>
                <c:pt idx="26">
                  <c:v>3.3980000000000001</c:v>
                </c:pt>
                <c:pt idx="27">
                  <c:v>3.448</c:v>
                </c:pt>
                <c:pt idx="28">
                  <c:v>3.593</c:v>
                </c:pt>
                <c:pt idx="29">
                  <c:v>3.7189999999999999</c:v>
                </c:pt>
                <c:pt idx="30">
                  <c:v>3.8140000000000001</c:v>
                </c:pt>
                <c:pt idx="31">
                  <c:v>3.8959999999999999</c:v>
                </c:pt>
                <c:pt idx="32">
                  <c:v>4.0469999999999997</c:v>
                </c:pt>
                <c:pt idx="33">
                  <c:v>4.1609999999999996</c:v>
                </c:pt>
                <c:pt idx="34">
                  <c:v>4.2489999999999997</c:v>
                </c:pt>
                <c:pt idx="35">
                  <c:v>4.3310000000000004</c:v>
                </c:pt>
                <c:pt idx="36">
                  <c:v>4.4569999999999999</c:v>
                </c:pt>
                <c:pt idx="37">
                  <c:v>4.5389999999999997</c:v>
                </c:pt>
                <c:pt idx="38">
                  <c:v>4.6020000000000003</c:v>
                </c:pt>
                <c:pt idx="39">
                  <c:v>4.665</c:v>
                </c:pt>
                <c:pt idx="40">
                  <c:v>4.7530000000000001</c:v>
                </c:pt>
                <c:pt idx="41">
                  <c:v>4.8040000000000003</c:v>
                </c:pt>
                <c:pt idx="42">
                  <c:v>4.8289999999999997</c:v>
                </c:pt>
                <c:pt idx="43">
                  <c:v>4.8609999999999998</c:v>
                </c:pt>
                <c:pt idx="44">
                  <c:v>4.8730000000000002</c:v>
                </c:pt>
                <c:pt idx="45">
                  <c:v>4.8789999999999996</c:v>
                </c:pt>
                <c:pt idx="46">
                  <c:v>4.8289999999999997</c:v>
                </c:pt>
                <c:pt idx="47">
                  <c:v>4.8289999999999997</c:v>
                </c:pt>
                <c:pt idx="48">
                  <c:v>4.8099999999999996</c:v>
                </c:pt>
                <c:pt idx="49">
                  <c:v>4.7720000000000002</c:v>
                </c:pt>
                <c:pt idx="50">
                  <c:v>4.6840000000000002</c:v>
                </c:pt>
                <c:pt idx="51">
                  <c:v>4.6399999999999997</c:v>
                </c:pt>
                <c:pt idx="52">
                  <c:v>4.577</c:v>
                </c:pt>
                <c:pt idx="53">
                  <c:v>4.4820000000000002</c:v>
                </c:pt>
                <c:pt idx="54">
                  <c:v>4.3810000000000002</c:v>
                </c:pt>
                <c:pt idx="55">
                  <c:v>4.3179999999999996</c:v>
                </c:pt>
                <c:pt idx="56">
                  <c:v>4.2610000000000001</c:v>
                </c:pt>
                <c:pt idx="57">
                  <c:v>4.1539999999999999</c:v>
                </c:pt>
                <c:pt idx="58">
                  <c:v>4.0279999999999996</c:v>
                </c:pt>
                <c:pt idx="59">
                  <c:v>3.9460000000000002</c:v>
                </c:pt>
                <c:pt idx="60">
                  <c:v>3.839</c:v>
                </c:pt>
                <c:pt idx="61">
                  <c:v>3.738</c:v>
                </c:pt>
                <c:pt idx="62">
                  <c:v>3.6440000000000001</c:v>
                </c:pt>
                <c:pt idx="63">
                  <c:v>3.5739999999999998</c:v>
                </c:pt>
                <c:pt idx="64">
                  <c:v>3.492</c:v>
                </c:pt>
                <c:pt idx="65">
                  <c:v>3.4039999999999999</c:v>
                </c:pt>
                <c:pt idx="66">
                  <c:v>3.3029999999999999</c:v>
                </c:pt>
                <c:pt idx="67">
                  <c:v>3.2589999999999999</c:v>
                </c:pt>
                <c:pt idx="68">
                  <c:v>3.1890000000000001</c:v>
                </c:pt>
                <c:pt idx="69">
                  <c:v>3.133</c:v>
                </c:pt>
                <c:pt idx="70">
                  <c:v>3.0640000000000001</c:v>
                </c:pt>
                <c:pt idx="71">
                  <c:v>3.0510000000000002</c:v>
                </c:pt>
                <c:pt idx="72">
                  <c:v>3.032</c:v>
                </c:pt>
                <c:pt idx="73">
                  <c:v>2.988</c:v>
                </c:pt>
                <c:pt idx="74">
                  <c:v>2.9820000000000002</c:v>
                </c:pt>
                <c:pt idx="75">
                  <c:v>3.0129999999999999</c:v>
                </c:pt>
                <c:pt idx="76">
                  <c:v>3.0129999999999999</c:v>
                </c:pt>
                <c:pt idx="77">
                  <c:v>3.032</c:v>
                </c:pt>
                <c:pt idx="78">
                  <c:v>3.0640000000000001</c:v>
                </c:pt>
                <c:pt idx="79">
                  <c:v>3.1139999999999999</c:v>
                </c:pt>
                <c:pt idx="80">
                  <c:v>3.1579999999999999</c:v>
                </c:pt>
                <c:pt idx="81">
                  <c:v>3.177</c:v>
                </c:pt>
                <c:pt idx="82">
                  <c:v>3.2469999999999999</c:v>
                </c:pt>
                <c:pt idx="83">
                  <c:v>3.3279999999999998</c:v>
                </c:pt>
                <c:pt idx="84">
                  <c:v>3.4159999999999999</c:v>
                </c:pt>
                <c:pt idx="85">
                  <c:v>3.4729999999999999</c:v>
                </c:pt>
                <c:pt idx="86">
                  <c:v>3.5550000000000002</c:v>
                </c:pt>
                <c:pt idx="87">
                  <c:v>3.637</c:v>
                </c:pt>
                <c:pt idx="88">
                  <c:v>3.7189999999999999</c:v>
                </c:pt>
                <c:pt idx="89">
                  <c:v>3.77</c:v>
                </c:pt>
                <c:pt idx="90">
                  <c:v>3.8769999999999998</c:v>
                </c:pt>
                <c:pt idx="91">
                  <c:v>3.9780000000000002</c:v>
                </c:pt>
                <c:pt idx="92">
                  <c:v>4.0720000000000001</c:v>
                </c:pt>
                <c:pt idx="93">
                  <c:v>4.1289999999999996</c:v>
                </c:pt>
                <c:pt idx="94">
                  <c:v>4.2229999999999999</c:v>
                </c:pt>
                <c:pt idx="95">
                  <c:v>4.2930000000000001</c:v>
                </c:pt>
                <c:pt idx="96">
                  <c:v>4.3499999999999996</c:v>
                </c:pt>
                <c:pt idx="97">
                  <c:v>4.3810000000000002</c:v>
                </c:pt>
                <c:pt idx="98">
                  <c:v>4.4569999999999999</c:v>
                </c:pt>
                <c:pt idx="99">
                  <c:v>4.5330000000000004</c:v>
                </c:pt>
                <c:pt idx="100">
                  <c:v>4.5449999999999999</c:v>
                </c:pt>
                <c:pt idx="101">
                  <c:v>4.5640000000000001</c:v>
                </c:pt>
                <c:pt idx="102">
                  <c:v>4.6020000000000003</c:v>
                </c:pt>
                <c:pt idx="103">
                  <c:v>4.6020000000000003</c:v>
                </c:pt>
                <c:pt idx="104">
                  <c:v>4.6079999999999997</c:v>
                </c:pt>
                <c:pt idx="105">
                  <c:v>4.5830000000000002</c:v>
                </c:pt>
                <c:pt idx="106">
                  <c:v>4.5960000000000001</c:v>
                </c:pt>
                <c:pt idx="107">
                  <c:v>4.5830000000000002</c:v>
                </c:pt>
                <c:pt idx="108">
                  <c:v>4.5449999999999999</c:v>
                </c:pt>
                <c:pt idx="109">
                  <c:v>4.5069999999999997</c:v>
                </c:pt>
                <c:pt idx="110">
                  <c:v>4.4630000000000001</c:v>
                </c:pt>
                <c:pt idx="111">
                  <c:v>4.4249999999999998</c:v>
                </c:pt>
                <c:pt idx="112">
                  <c:v>4.3559999999999999</c:v>
                </c:pt>
                <c:pt idx="113">
                  <c:v>4.2990000000000004</c:v>
                </c:pt>
                <c:pt idx="114">
                  <c:v>4.2610000000000001</c:v>
                </c:pt>
                <c:pt idx="115">
                  <c:v>4.173</c:v>
                </c:pt>
                <c:pt idx="116">
                  <c:v>4.1040000000000001</c:v>
                </c:pt>
                <c:pt idx="117">
                  <c:v>4.0469999999999997</c:v>
                </c:pt>
                <c:pt idx="118">
                  <c:v>3.984</c:v>
                </c:pt>
                <c:pt idx="119">
                  <c:v>3.8769999999999998</c:v>
                </c:pt>
                <c:pt idx="120">
                  <c:v>3.8010000000000002</c:v>
                </c:pt>
                <c:pt idx="121">
                  <c:v>3.7570000000000001</c:v>
                </c:pt>
                <c:pt idx="122">
                  <c:v>3.6749999999999998</c:v>
                </c:pt>
                <c:pt idx="123">
                  <c:v>3.5990000000000002</c:v>
                </c:pt>
                <c:pt idx="124">
                  <c:v>3.536</c:v>
                </c:pt>
                <c:pt idx="125">
                  <c:v>3.5169999999999999</c:v>
                </c:pt>
                <c:pt idx="126">
                  <c:v>3.448</c:v>
                </c:pt>
                <c:pt idx="127">
                  <c:v>3.391</c:v>
                </c:pt>
                <c:pt idx="128">
                  <c:v>3.3410000000000002</c:v>
                </c:pt>
                <c:pt idx="129">
                  <c:v>3.3220000000000001</c:v>
                </c:pt>
                <c:pt idx="130">
                  <c:v>3.29</c:v>
                </c:pt>
                <c:pt idx="131">
                  <c:v>3.2469999999999999</c:v>
                </c:pt>
                <c:pt idx="132">
                  <c:v>3.2469999999999999</c:v>
                </c:pt>
                <c:pt idx="133">
                  <c:v>3.2650000000000001</c:v>
                </c:pt>
                <c:pt idx="134">
                  <c:v>3.2469999999999999</c:v>
                </c:pt>
                <c:pt idx="135">
                  <c:v>3.234</c:v>
                </c:pt>
                <c:pt idx="136">
                  <c:v>3.2519999999999998</c:v>
                </c:pt>
                <c:pt idx="137">
                  <c:v>3.278</c:v>
                </c:pt>
                <c:pt idx="138">
                  <c:v>3.2970000000000002</c:v>
                </c:pt>
                <c:pt idx="139">
                  <c:v>3.3090000000000002</c:v>
                </c:pt>
                <c:pt idx="140">
                  <c:v>3.3530000000000002</c:v>
                </c:pt>
                <c:pt idx="141">
                  <c:v>3.41</c:v>
                </c:pt>
                <c:pt idx="142">
                  <c:v>3.4420000000000002</c:v>
                </c:pt>
                <c:pt idx="143">
                  <c:v>3.492</c:v>
                </c:pt>
                <c:pt idx="144">
                  <c:v>3.5489999999999999</c:v>
                </c:pt>
                <c:pt idx="145">
                  <c:v>3.5990000000000002</c:v>
                </c:pt>
                <c:pt idx="146">
                  <c:v>3.6440000000000001</c:v>
                </c:pt>
                <c:pt idx="147">
                  <c:v>3.7069999999999999</c:v>
                </c:pt>
                <c:pt idx="148">
                  <c:v>3.77</c:v>
                </c:pt>
                <c:pt idx="149">
                  <c:v>3.8450000000000002</c:v>
                </c:pt>
                <c:pt idx="150">
                  <c:v>3.8959999999999999</c:v>
                </c:pt>
                <c:pt idx="151">
                  <c:v>3.9649999999999999</c:v>
                </c:pt>
                <c:pt idx="152">
                  <c:v>4.0410000000000004</c:v>
                </c:pt>
                <c:pt idx="153">
                  <c:v>4.085</c:v>
                </c:pt>
                <c:pt idx="154">
                  <c:v>4.1230000000000002</c:v>
                </c:pt>
                <c:pt idx="155">
                  <c:v>4.1859999999999999</c:v>
                </c:pt>
                <c:pt idx="156">
                  <c:v>4.2359999999999998</c:v>
                </c:pt>
                <c:pt idx="157">
                  <c:v>4.2549999999999999</c:v>
                </c:pt>
                <c:pt idx="158">
                  <c:v>4.2869999999999999</c:v>
                </c:pt>
                <c:pt idx="159">
                  <c:v>4.3239999999999998</c:v>
                </c:pt>
                <c:pt idx="160">
                  <c:v>4.3689999999999998</c:v>
                </c:pt>
                <c:pt idx="161">
                  <c:v>4.375</c:v>
                </c:pt>
                <c:pt idx="162">
                  <c:v>4.375</c:v>
                </c:pt>
                <c:pt idx="163">
                  <c:v>4.3810000000000002</c:v>
                </c:pt>
                <c:pt idx="164">
                  <c:v>4.3940000000000001</c:v>
                </c:pt>
                <c:pt idx="165">
                  <c:v>4.3689999999999998</c:v>
                </c:pt>
                <c:pt idx="166">
                  <c:v>4.3559999999999999</c:v>
                </c:pt>
                <c:pt idx="167">
                  <c:v>4.3620000000000001</c:v>
                </c:pt>
                <c:pt idx="168">
                  <c:v>4.3499999999999996</c:v>
                </c:pt>
                <c:pt idx="169">
                  <c:v>4.3049999999999997</c:v>
                </c:pt>
                <c:pt idx="170">
                  <c:v>4.274</c:v>
                </c:pt>
                <c:pt idx="171">
                  <c:v>4.242</c:v>
                </c:pt>
                <c:pt idx="172">
                  <c:v>4.2110000000000003</c:v>
                </c:pt>
                <c:pt idx="173">
                  <c:v>4.1420000000000003</c:v>
                </c:pt>
                <c:pt idx="174">
                  <c:v>4.1100000000000003</c:v>
                </c:pt>
                <c:pt idx="175">
                  <c:v>4.0910000000000002</c:v>
                </c:pt>
                <c:pt idx="176">
                  <c:v>4.0469999999999997</c:v>
                </c:pt>
                <c:pt idx="177">
                  <c:v>3.99</c:v>
                </c:pt>
                <c:pt idx="178">
                  <c:v>3.927</c:v>
                </c:pt>
                <c:pt idx="179">
                  <c:v>3.883</c:v>
                </c:pt>
                <c:pt idx="180">
                  <c:v>3.82</c:v>
                </c:pt>
                <c:pt idx="181">
                  <c:v>3.7629999999999999</c:v>
                </c:pt>
                <c:pt idx="182">
                  <c:v>3.7189999999999999</c:v>
                </c:pt>
                <c:pt idx="183">
                  <c:v>3.7</c:v>
                </c:pt>
                <c:pt idx="184">
                  <c:v>3.6619999999999999</c:v>
                </c:pt>
                <c:pt idx="185">
                  <c:v>3.6120000000000001</c:v>
                </c:pt>
                <c:pt idx="186">
                  <c:v>3.5870000000000002</c:v>
                </c:pt>
                <c:pt idx="187">
                  <c:v>3.5550000000000002</c:v>
                </c:pt>
                <c:pt idx="188">
                  <c:v>3.5169999999999999</c:v>
                </c:pt>
                <c:pt idx="189">
                  <c:v>3.4980000000000002</c:v>
                </c:pt>
                <c:pt idx="190">
                  <c:v>3.48</c:v>
                </c:pt>
                <c:pt idx="191">
                  <c:v>3.4860000000000002</c:v>
                </c:pt>
                <c:pt idx="192">
                  <c:v>3.4729999999999999</c:v>
                </c:pt>
                <c:pt idx="193">
                  <c:v>3.4540000000000002</c:v>
                </c:pt>
                <c:pt idx="194">
                  <c:v>3.4729999999999999</c:v>
                </c:pt>
                <c:pt idx="195">
                  <c:v>3.4860000000000002</c:v>
                </c:pt>
                <c:pt idx="196">
                  <c:v>3.4860000000000002</c:v>
                </c:pt>
                <c:pt idx="197">
                  <c:v>3.492</c:v>
                </c:pt>
                <c:pt idx="198">
                  <c:v>3.5169999999999999</c:v>
                </c:pt>
                <c:pt idx="199">
                  <c:v>3.5489999999999999</c:v>
                </c:pt>
                <c:pt idx="200">
                  <c:v>3.5550000000000002</c:v>
                </c:pt>
                <c:pt idx="201">
                  <c:v>3.5739999999999998</c:v>
                </c:pt>
                <c:pt idx="202">
                  <c:v>3.6120000000000001</c:v>
                </c:pt>
                <c:pt idx="203">
                  <c:v>3.6619999999999999</c:v>
                </c:pt>
                <c:pt idx="204">
                  <c:v>3.6749999999999998</c:v>
                </c:pt>
                <c:pt idx="205">
                  <c:v>3.7069999999999999</c:v>
                </c:pt>
                <c:pt idx="206">
                  <c:v>3.7440000000000002</c:v>
                </c:pt>
                <c:pt idx="207">
                  <c:v>3.7949999999999999</c:v>
                </c:pt>
                <c:pt idx="208">
                  <c:v>3.7949999999999999</c:v>
                </c:pt>
                <c:pt idx="209">
                  <c:v>3.8260000000000001</c:v>
                </c:pt>
                <c:pt idx="210">
                  <c:v>3.89</c:v>
                </c:pt>
                <c:pt idx="211">
                  <c:v>3.9460000000000002</c:v>
                </c:pt>
                <c:pt idx="212">
                  <c:v>3.9590000000000001</c:v>
                </c:pt>
                <c:pt idx="213">
                  <c:v>3.9969999999999999</c:v>
                </c:pt>
                <c:pt idx="214">
                  <c:v>4.0220000000000002</c:v>
                </c:pt>
                <c:pt idx="215">
                  <c:v>4.0469999999999997</c:v>
                </c:pt>
                <c:pt idx="216">
                  <c:v>4.0469999999999997</c:v>
                </c:pt>
                <c:pt idx="217">
                  <c:v>4.0720000000000001</c:v>
                </c:pt>
                <c:pt idx="218">
                  <c:v>4.117</c:v>
                </c:pt>
                <c:pt idx="219">
                  <c:v>4.1289999999999996</c:v>
                </c:pt>
                <c:pt idx="220">
                  <c:v>4.1289999999999996</c:v>
                </c:pt>
                <c:pt idx="221">
                  <c:v>4.1289999999999996</c:v>
                </c:pt>
                <c:pt idx="222">
                  <c:v>4.1420000000000003</c:v>
                </c:pt>
                <c:pt idx="223">
                  <c:v>4.1420000000000003</c:v>
                </c:pt>
                <c:pt idx="224">
                  <c:v>4.1100000000000003</c:v>
                </c:pt>
                <c:pt idx="225">
                  <c:v>4.1289999999999996</c:v>
                </c:pt>
                <c:pt idx="226">
                  <c:v>4.1479999999999997</c:v>
                </c:pt>
                <c:pt idx="227">
                  <c:v>4.1360000000000001</c:v>
                </c:pt>
                <c:pt idx="228">
                  <c:v>4.1040000000000001</c:v>
                </c:pt>
                <c:pt idx="229">
                  <c:v>4.085</c:v>
                </c:pt>
                <c:pt idx="230">
                  <c:v>4.0910000000000002</c:v>
                </c:pt>
                <c:pt idx="231">
                  <c:v>4.0720000000000001</c:v>
                </c:pt>
                <c:pt idx="232">
                  <c:v>4.0350000000000001</c:v>
                </c:pt>
                <c:pt idx="233">
                  <c:v>4.0279999999999996</c:v>
                </c:pt>
                <c:pt idx="234">
                  <c:v>4.0220000000000002</c:v>
                </c:pt>
                <c:pt idx="235">
                  <c:v>3.99</c:v>
                </c:pt>
                <c:pt idx="236">
                  <c:v>3.9529999999999998</c:v>
                </c:pt>
                <c:pt idx="237">
                  <c:v>3.94</c:v>
                </c:pt>
                <c:pt idx="238">
                  <c:v>3.9340000000000002</c:v>
                </c:pt>
                <c:pt idx="239">
                  <c:v>3.89</c:v>
                </c:pt>
                <c:pt idx="240">
                  <c:v>3.8519999999999999</c:v>
                </c:pt>
                <c:pt idx="241">
                  <c:v>3.8450000000000002</c:v>
                </c:pt>
                <c:pt idx="242">
                  <c:v>3.8330000000000002</c:v>
                </c:pt>
                <c:pt idx="243">
                  <c:v>3.8010000000000002</c:v>
                </c:pt>
                <c:pt idx="244">
                  <c:v>3.7759999999999998</c:v>
                </c:pt>
                <c:pt idx="245">
                  <c:v>3.7759999999999998</c:v>
                </c:pt>
                <c:pt idx="246">
                  <c:v>3.77</c:v>
                </c:pt>
                <c:pt idx="247">
                  <c:v>3.7320000000000002</c:v>
                </c:pt>
                <c:pt idx="248">
                  <c:v>3.7189999999999999</c:v>
                </c:pt>
                <c:pt idx="249">
                  <c:v>3.7189999999999999</c:v>
                </c:pt>
                <c:pt idx="250">
                  <c:v>3.7069999999999999</c:v>
                </c:pt>
                <c:pt idx="251">
                  <c:v>3.6880000000000002</c:v>
                </c:pt>
                <c:pt idx="252">
                  <c:v>3.6880000000000002</c:v>
                </c:pt>
                <c:pt idx="253">
                  <c:v>3.7069999999999999</c:v>
                </c:pt>
                <c:pt idx="254">
                  <c:v>3.694</c:v>
                </c:pt>
                <c:pt idx="255">
                  <c:v>3.694</c:v>
                </c:pt>
                <c:pt idx="256">
                  <c:v>3.7</c:v>
                </c:pt>
                <c:pt idx="257">
                  <c:v>3.7</c:v>
                </c:pt>
                <c:pt idx="258">
                  <c:v>3.7189999999999999</c:v>
                </c:pt>
                <c:pt idx="259">
                  <c:v>3.726</c:v>
                </c:pt>
                <c:pt idx="260">
                  <c:v>3.7440000000000002</c:v>
                </c:pt>
                <c:pt idx="261">
                  <c:v>3.7570000000000001</c:v>
                </c:pt>
                <c:pt idx="262">
                  <c:v>3.77</c:v>
                </c:pt>
                <c:pt idx="263">
                  <c:v>3.7629999999999999</c:v>
                </c:pt>
                <c:pt idx="264">
                  <c:v>3.7890000000000001</c:v>
                </c:pt>
                <c:pt idx="265">
                  <c:v>3.8010000000000002</c:v>
                </c:pt>
                <c:pt idx="266">
                  <c:v>3.8079999999999998</c:v>
                </c:pt>
                <c:pt idx="267">
                  <c:v>3.8140000000000001</c:v>
                </c:pt>
                <c:pt idx="268">
                  <c:v>3.839</c:v>
                </c:pt>
                <c:pt idx="269">
                  <c:v>3.8580000000000001</c:v>
                </c:pt>
                <c:pt idx="270">
                  <c:v>3.8519999999999999</c:v>
                </c:pt>
                <c:pt idx="271">
                  <c:v>3.8580000000000001</c:v>
                </c:pt>
                <c:pt idx="272">
                  <c:v>3.883</c:v>
                </c:pt>
                <c:pt idx="273">
                  <c:v>3.89</c:v>
                </c:pt>
                <c:pt idx="274">
                  <c:v>3.8769999999999998</c:v>
                </c:pt>
                <c:pt idx="275">
                  <c:v>3.883</c:v>
                </c:pt>
                <c:pt idx="276">
                  <c:v>3.9209999999999998</c:v>
                </c:pt>
                <c:pt idx="277">
                  <c:v>3.9340000000000002</c:v>
                </c:pt>
                <c:pt idx="278">
                  <c:v>3.9209999999999998</c:v>
                </c:pt>
                <c:pt idx="279">
                  <c:v>3.9209999999999998</c:v>
                </c:pt>
                <c:pt idx="280">
                  <c:v>3.94</c:v>
                </c:pt>
                <c:pt idx="281">
                  <c:v>3.94</c:v>
                </c:pt>
                <c:pt idx="282">
                  <c:v>3.9209999999999998</c:v>
                </c:pt>
                <c:pt idx="283">
                  <c:v>3.9209999999999998</c:v>
                </c:pt>
                <c:pt idx="284">
                  <c:v>3.94</c:v>
                </c:pt>
                <c:pt idx="285">
                  <c:v>3.927</c:v>
                </c:pt>
                <c:pt idx="286">
                  <c:v>3.9209999999999998</c:v>
                </c:pt>
                <c:pt idx="287">
                  <c:v>3.927</c:v>
                </c:pt>
                <c:pt idx="288">
                  <c:v>3.94</c:v>
                </c:pt>
                <c:pt idx="289">
                  <c:v>3.9209999999999998</c:v>
                </c:pt>
                <c:pt idx="290">
                  <c:v>3.9079999999999999</c:v>
                </c:pt>
                <c:pt idx="291">
                  <c:v>3.9209999999999998</c:v>
                </c:pt>
                <c:pt idx="292">
                  <c:v>3.9209999999999998</c:v>
                </c:pt>
                <c:pt idx="293">
                  <c:v>3.9209999999999998</c:v>
                </c:pt>
                <c:pt idx="294">
                  <c:v>3.9209999999999998</c:v>
                </c:pt>
                <c:pt idx="295">
                  <c:v>3.9209999999999998</c:v>
                </c:pt>
                <c:pt idx="296">
                  <c:v>3.9209999999999998</c:v>
                </c:pt>
                <c:pt idx="297">
                  <c:v>3.9209999999999998</c:v>
                </c:pt>
                <c:pt idx="298">
                  <c:v>3.8959999999999999</c:v>
                </c:pt>
                <c:pt idx="299">
                  <c:v>3.9209999999999998</c:v>
                </c:pt>
                <c:pt idx="300">
                  <c:v>3.9079999999999999</c:v>
                </c:pt>
                <c:pt idx="301">
                  <c:v>3.89</c:v>
                </c:pt>
                <c:pt idx="302">
                  <c:v>3.9079999999999999</c:v>
                </c:pt>
                <c:pt idx="303">
                  <c:v>3.9079999999999999</c:v>
                </c:pt>
                <c:pt idx="304">
                  <c:v>3.9079999999999999</c:v>
                </c:pt>
                <c:pt idx="305">
                  <c:v>3.883</c:v>
                </c:pt>
                <c:pt idx="306">
                  <c:v>3.8959999999999999</c:v>
                </c:pt>
                <c:pt idx="307">
                  <c:v>3.915</c:v>
                </c:pt>
                <c:pt idx="308">
                  <c:v>3.9079999999999999</c:v>
                </c:pt>
                <c:pt idx="309">
                  <c:v>3.883</c:v>
                </c:pt>
                <c:pt idx="310">
                  <c:v>3.89</c:v>
                </c:pt>
                <c:pt idx="311">
                  <c:v>3.9079999999999999</c:v>
                </c:pt>
                <c:pt idx="312">
                  <c:v>3.89</c:v>
                </c:pt>
                <c:pt idx="313">
                  <c:v>3.871</c:v>
                </c:pt>
                <c:pt idx="314">
                  <c:v>3.9079999999999999</c:v>
                </c:pt>
                <c:pt idx="315">
                  <c:v>3.9209999999999998</c:v>
                </c:pt>
                <c:pt idx="316">
                  <c:v>3.89</c:v>
                </c:pt>
                <c:pt idx="317">
                  <c:v>3.871</c:v>
                </c:pt>
                <c:pt idx="318">
                  <c:v>3.9079999999999999</c:v>
                </c:pt>
                <c:pt idx="319">
                  <c:v>3.915</c:v>
                </c:pt>
                <c:pt idx="320">
                  <c:v>3.89</c:v>
                </c:pt>
                <c:pt idx="321">
                  <c:v>3.8769999999999998</c:v>
                </c:pt>
                <c:pt idx="322">
                  <c:v>3.9079999999999999</c:v>
                </c:pt>
                <c:pt idx="323">
                  <c:v>3.915</c:v>
                </c:pt>
                <c:pt idx="324">
                  <c:v>3.89</c:v>
                </c:pt>
                <c:pt idx="325">
                  <c:v>3.8769999999999998</c:v>
                </c:pt>
                <c:pt idx="326">
                  <c:v>3.9079999999999999</c:v>
                </c:pt>
                <c:pt idx="327">
                  <c:v>3.883</c:v>
                </c:pt>
                <c:pt idx="328">
                  <c:v>3.883</c:v>
                </c:pt>
                <c:pt idx="329">
                  <c:v>3.89</c:v>
                </c:pt>
                <c:pt idx="330">
                  <c:v>3.89</c:v>
                </c:pt>
                <c:pt idx="331">
                  <c:v>3.89</c:v>
                </c:pt>
                <c:pt idx="332">
                  <c:v>3.883</c:v>
                </c:pt>
                <c:pt idx="333">
                  <c:v>3.89</c:v>
                </c:pt>
                <c:pt idx="334">
                  <c:v>3.9020000000000001</c:v>
                </c:pt>
                <c:pt idx="335">
                  <c:v>3.9079999999999999</c:v>
                </c:pt>
                <c:pt idx="336">
                  <c:v>3.8769999999999998</c:v>
                </c:pt>
                <c:pt idx="337">
                  <c:v>3.89</c:v>
                </c:pt>
                <c:pt idx="338">
                  <c:v>3.915</c:v>
                </c:pt>
                <c:pt idx="339">
                  <c:v>3.89</c:v>
                </c:pt>
                <c:pt idx="340">
                  <c:v>3.883</c:v>
                </c:pt>
                <c:pt idx="341">
                  <c:v>3.9079999999999999</c:v>
                </c:pt>
                <c:pt idx="342">
                  <c:v>3.9079999999999999</c:v>
                </c:pt>
                <c:pt idx="343">
                  <c:v>3.883</c:v>
                </c:pt>
                <c:pt idx="344">
                  <c:v>3.8769999999999998</c:v>
                </c:pt>
                <c:pt idx="345">
                  <c:v>3.9209999999999998</c:v>
                </c:pt>
                <c:pt idx="346">
                  <c:v>3.883</c:v>
                </c:pt>
                <c:pt idx="347">
                  <c:v>3.8769999999999998</c:v>
                </c:pt>
                <c:pt idx="348">
                  <c:v>3.89</c:v>
                </c:pt>
                <c:pt idx="349">
                  <c:v>3.89</c:v>
                </c:pt>
                <c:pt idx="350">
                  <c:v>3.915</c:v>
                </c:pt>
                <c:pt idx="351">
                  <c:v>3.883</c:v>
                </c:pt>
                <c:pt idx="352">
                  <c:v>3.8769999999999998</c:v>
                </c:pt>
                <c:pt idx="353">
                  <c:v>3.9079999999999999</c:v>
                </c:pt>
                <c:pt idx="354">
                  <c:v>3.8769999999999998</c:v>
                </c:pt>
                <c:pt idx="355">
                  <c:v>3.8769999999999998</c:v>
                </c:pt>
                <c:pt idx="356">
                  <c:v>3.8769999999999998</c:v>
                </c:pt>
                <c:pt idx="357">
                  <c:v>3.927</c:v>
                </c:pt>
                <c:pt idx="358">
                  <c:v>3.9079999999999999</c:v>
                </c:pt>
                <c:pt idx="359">
                  <c:v>3.8769999999999998</c:v>
                </c:pt>
                <c:pt idx="360">
                  <c:v>3.89</c:v>
                </c:pt>
                <c:pt idx="361">
                  <c:v>3.9079999999999999</c:v>
                </c:pt>
                <c:pt idx="362">
                  <c:v>3.89</c:v>
                </c:pt>
                <c:pt idx="363">
                  <c:v>3.8769999999999998</c:v>
                </c:pt>
                <c:pt idx="364">
                  <c:v>3.89</c:v>
                </c:pt>
                <c:pt idx="365">
                  <c:v>3.9209999999999998</c:v>
                </c:pt>
                <c:pt idx="366">
                  <c:v>3.8959999999999999</c:v>
                </c:pt>
                <c:pt idx="367">
                  <c:v>3.8639999999999999</c:v>
                </c:pt>
                <c:pt idx="368">
                  <c:v>3.883</c:v>
                </c:pt>
                <c:pt idx="369">
                  <c:v>3.9079999999999999</c:v>
                </c:pt>
                <c:pt idx="370">
                  <c:v>3.89</c:v>
                </c:pt>
                <c:pt idx="371">
                  <c:v>3.8769999999999998</c:v>
                </c:pt>
                <c:pt idx="372">
                  <c:v>3.89</c:v>
                </c:pt>
                <c:pt idx="373">
                  <c:v>3.915</c:v>
                </c:pt>
                <c:pt idx="374">
                  <c:v>3.8769999999999998</c:v>
                </c:pt>
                <c:pt idx="375">
                  <c:v>3.8769999999999998</c:v>
                </c:pt>
                <c:pt idx="376">
                  <c:v>3.89</c:v>
                </c:pt>
                <c:pt idx="377">
                  <c:v>3.8959999999999999</c:v>
                </c:pt>
                <c:pt idx="378">
                  <c:v>3.89</c:v>
                </c:pt>
                <c:pt idx="379">
                  <c:v>3.8769999999999998</c:v>
                </c:pt>
                <c:pt idx="380">
                  <c:v>3.8769999999999998</c:v>
                </c:pt>
                <c:pt idx="381">
                  <c:v>3.89</c:v>
                </c:pt>
                <c:pt idx="382">
                  <c:v>3.8959999999999999</c:v>
                </c:pt>
                <c:pt idx="383">
                  <c:v>3.89</c:v>
                </c:pt>
                <c:pt idx="384">
                  <c:v>3.883</c:v>
                </c:pt>
                <c:pt idx="385">
                  <c:v>3.883</c:v>
                </c:pt>
                <c:pt idx="386">
                  <c:v>3.8769999999999998</c:v>
                </c:pt>
                <c:pt idx="387">
                  <c:v>3.89</c:v>
                </c:pt>
                <c:pt idx="388">
                  <c:v>3.8959999999999999</c:v>
                </c:pt>
                <c:pt idx="389">
                  <c:v>3.9079999999999999</c:v>
                </c:pt>
                <c:pt idx="390">
                  <c:v>3.8769999999999998</c:v>
                </c:pt>
                <c:pt idx="391">
                  <c:v>3.9020000000000001</c:v>
                </c:pt>
                <c:pt idx="392">
                  <c:v>3.883</c:v>
                </c:pt>
                <c:pt idx="393">
                  <c:v>3.89</c:v>
                </c:pt>
                <c:pt idx="394">
                  <c:v>3.8769999999999998</c:v>
                </c:pt>
                <c:pt idx="395">
                  <c:v>3.9079999999999999</c:v>
                </c:pt>
                <c:pt idx="396">
                  <c:v>3.89</c:v>
                </c:pt>
                <c:pt idx="397">
                  <c:v>3.8769999999999998</c:v>
                </c:pt>
                <c:pt idx="398">
                  <c:v>3.8769999999999998</c:v>
                </c:pt>
                <c:pt idx="399">
                  <c:v>3.89</c:v>
                </c:pt>
                <c:pt idx="400">
                  <c:v>3.9079999999999999</c:v>
                </c:pt>
                <c:pt idx="401">
                  <c:v>3.89</c:v>
                </c:pt>
                <c:pt idx="402">
                  <c:v>3.89</c:v>
                </c:pt>
                <c:pt idx="403">
                  <c:v>3.8959999999999999</c:v>
                </c:pt>
                <c:pt idx="404">
                  <c:v>3.8959999999999999</c:v>
                </c:pt>
                <c:pt idx="405">
                  <c:v>3.8769999999999998</c:v>
                </c:pt>
                <c:pt idx="406">
                  <c:v>3.8769999999999998</c:v>
                </c:pt>
                <c:pt idx="407">
                  <c:v>3.89</c:v>
                </c:pt>
                <c:pt idx="408">
                  <c:v>3.89</c:v>
                </c:pt>
                <c:pt idx="409">
                  <c:v>3.89</c:v>
                </c:pt>
                <c:pt idx="410">
                  <c:v>3.8769999999999998</c:v>
                </c:pt>
                <c:pt idx="411">
                  <c:v>3.8959999999999999</c:v>
                </c:pt>
                <c:pt idx="412">
                  <c:v>3.89</c:v>
                </c:pt>
                <c:pt idx="413">
                  <c:v>3.883</c:v>
                </c:pt>
                <c:pt idx="414">
                  <c:v>3.8769999999999998</c:v>
                </c:pt>
                <c:pt idx="415">
                  <c:v>3.915</c:v>
                </c:pt>
                <c:pt idx="416">
                  <c:v>3.9079999999999999</c:v>
                </c:pt>
                <c:pt idx="417">
                  <c:v>3.8769999999999998</c:v>
                </c:pt>
                <c:pt idx="418">
                  <c:v>3.871</c:v>
                </c:pt>
                <c:pt idx="419">
                  <c:v>3.8769999999999998</c:v>
                </c:pt>
                <c:pt idx="420">
                  <c:v>3.883</c:v>
                </c:pt>
                <c:pt idx="421">
                  <c:v>3.883</c:v>
                </c:pt>
                <c:pt idx="422">
                  <c:v>3.8769999999999998</c:v>
                </c:pt>
                <c:pt idx="423">
                  <c:v>3.89</c:v>
                </c:pt>
                <c:pt idx="424">
                  <c:v>3.8959999999999999</c:v>
                </c:pt>
                <c:pt idx="425">
                  <c:v>3.8769999999999998</c:v>
                </c:pt>
                <c:pt idx="426">
                  <c:v>3.8769999999999998</c:v>
                </c:pt>
                <c:pt idx="427">
                  <c:v>3.89</c:v>
                </c:pt>
                <c:pt idx="428">
                  <c:v>3.883</c:v>
                </c:pt>
                <c:pt idx="429">
                  <c:v>3.89</c:v>
                </c:pt>
                <c:pt idx="430">
                  <c:v>3.89</c:v>
                </c:pt>
                <c:pt idx="431">
                  <c:v>3.9020000000000001</c:v>
                </c:pt>
                <c:pt idx="432">
                  <c:v>3.89</c:v>
                </c:pt>
                <c:pt idx="433">
                  <c:v>3.89</c:v>
                </c:pt>
                <c:pt idx="434">
                  <c:v>3.883</c:v>
                </c:pt>
                <c:pt idx="435">
                  <c:v>3.89</c:v>
                </c:pt>
                <c:pt idx="436">
                  <c:v>3.883</c:v>
                </c:pt>
                <c:pt idx="437">
                  <c:v>3.89</c:v>
                </c:pt>
                <c:pt idx="438">
                  <c:v>3.883</c:v>
                </c:pt>
                <c:pt idx="439">
                  <c:v>3.8769999999999998</c:v>
                </c:pt>
                <c:pt idx="440">
                  <c:v>3.8769999999999998</c:v>
                </c:pt>
                <c:pt idx="441">
                  <c:v>3.871</c:v>
                </c:pt>
                <c:pt idx="442">
                  <c:v>3.89</c:v>
                </c:pt>
                <c:pt idx="443">
                  <c:v>3.8959999999999999</c:v>
                </c:pt>
                <c:pt idx="444">
                  <c:v>3.8959999999999999</c:v>
                </c:pt>
                <c:pt idx="445">
                  <c:v>3.89</c:v>
                </c:pt>
                <c:pt idx="446">
                  <c:v>3.883</c:v>
                </c:pt>
                <c:pt idx="447">
                  <c:v>3.883</c:v>
                </c:pt>
                <c:pt idx="448">
                  <c:v>3.8769999999999998</c:v>
                </c:pt>
                <c:pt idx="449">
                  <c:v>3.883</c:v>
                </c:pt>
                <c:pt idx="450">
                  <c:v>3.9079999999999999</c:v>
                </c:pt>
                <c:pt idx="451">
                  <c:v>3.8769999999999998</c:v>
                </c:pt>
                <c:pt idx="452">
                  <c:v>3.8769999999999998</c:v>
                </c:pt>
                <c:pt idx="453">
                  <c:v>3.883</c:v>
                </c:pt>
                <c:pt idx="454">
                  <c:v>3.9079999999999999</c:v>
                </c:pt>
                <c:pt idx="455">
                  <c:v>3.883</c:v>
                </c:pt>
                <c:pt idx="456">
                  <c:v>3.8639999999999999</c:v>
                </c:pt>
                <c:pt idx="457">
                  <c:v>3.8769999999999998</c:v>
                </c:pt>
                <c:pt idx="458">
                  <c:v>3.9079999999999999</c:v>
                </c:pt>
                <c:pt idx="459">
                  <c:v>3.8769999999999998</c:v>
                </c:pt>
                <c:pt idx="460">
                  <c:v>3.8639999999999999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A-4DF1-8AAB-D0E4719EC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242208"/>
        <c:axId val="1788142080"/>
      </c:scatterChart>
      <c:valAx>
        <c:axId val="17912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88142080"/>
        <c:crosses val="autoZero"/>
        <c:crossBetween val="midCat"/>
      </c:valAx>
      <c:valAx>
        <c:axId val="178814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912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Força</a:t>
            </a:r>
            <a:r>
              <a:rPr lang="pt-PT" baseline="0"/>
              <a:t> 2 em função do tempo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madeira5!$A$42:$A$502</c:f>
              <c:numCache>
                <c:formatCode>General</c:formatCode>
                <c:ptCount val="461"/>
                <c:pt idx="0">
                  <c:v>0.8</c:v>
                </c:pt>
                <c:pt idx="1">
                  <c:v>0.82</c:v>
                </c:pt>
                <c:pt idx="2">
                  <c:v>0.84</c:v>
                </c:pt>
                <c:pt idx="3">
                  <c:v>0.86</c:v>
                </c:pt>
                <c:pt idx="4">
                  <c:v>0.88</c:v>
                </c:pt>
                <c:pt idx="5">
                  <c:v>0.9</c:v>
                </c:pt>
                <c:pt idx="6">
                  <c:v>0.92</c:v>
                </c:pt>
                <c:pt idx="7">
                  <c:v>0.94</c:v>
                </c:pt>
                <c:pt idx="8">
                  <c:v>0.96</c:v>
                </c:pt>
                <c:pt idx="9">
                  <c:v>0.98</c:v>
                </c:pt>
                <c:pt idx="10">
                  <c:v>1</c:v>
                </c:pt>
                <c:pt idx="11">
                  <c:v>1.02</c:v>
                </c:pt>
                <c:pt idx="12">
                  <c:v>1.04</c:v>
                </c:pt>
                <c:pt idx="13">
                  <c:v>1.06</c:v>
                </c:pt>
                <c:pt idx="14">
                  <c:v>1.08</c:v>
                </c:pt>
                <c:pt idx="15">
                  <c:v>1.1000000000000001</c:v>
                </c:pt>
                <c:pt idx="16">
                  <c:v>1.1200000000000001</c:v>
                </c:pt>
                <c:pt idx="17">
                  <c:v>1.1399999999999999</c:v>
                </c:pt>
                <c:pt idx="18">
                  <c:v>1.1599999999999999</c:v>
                </c:pt>
                <c:pt idx="19">
                  <c:v>1.18</c:v>
                </c:pt>
                <c:pt idx="20">
                  <c:v>1.2</c:v>
                </c:pt>
                <c:pt idx="21">
                  <c:v>1.22</c:v>
                </c:pt>
                <c:pt idx="22">
                  <c:v>1.24</c:v>
                </c:pt>
                <c:pt idx="23">
                  <c:v>1.26</c:v>
                </c:pt>
                <c:pt idx="24">
                  <c:v>1.28</c:v>
                </c:pt>
                <c:pt idx="25">
                  <c:v>1.3</c:v>
                </c:pt>
                <c:pt idx="26">
                  <c:v>1.32</c:v>
                </c:pt>
                <c:pt idx="27">
                  <c:v>1.34</c:v>
                </c:pt>
                <c:pt idx="28">
                  <c:v>1.36</c:v>
                </c:pt>
                <c:pt idx="29">
                  <c:v>1.38</c:v>
                </c:pt>
                <c:pt idx="30">
                  <c:v>1.4</c:v>
                </c:pt>
                <c:pt idx="31">
                  <c:v>1.42</c:v>
                </c:pt>
                <c:pt idx="32">
                  <c:v>1.44</c:v>
                </c:pt>
                <c:pt idx="33">
                  <c:v>1.46</c:v>
                </c:pt>
                <c:pt idx="34">
                  <c:v>1.48</c:v>
                </c:pt>
                <c:pt idx="35">
                  <c:v>1.5</c:v>
                </c:pt>
                <c:pt idx="36">
                  <c:v>1.52</c:v>
                </c:pt>
                <c:pt idx="37">
                  <c:v>1.54</c:v>
                </c:pt>
                <c:pt idx="38">
                  <c:v>1.56</c:v>
                </c:pt>
                <c:pt idx="39">
                  <c:v>1.58</c:v>
                </c:pt>
                <c:pt idx="40">
                  <c:v>1.6</c:v>
                </c:pt>
                <c:pt idx="41">
                  <c:v>1.62</c:v>
                </c:pt>
                <c:pt idx="42">
                  <c:v>1.64</c:v>
                </c:pt>
                <c:pt idx="43">
                  <c:v>1.66</c:v>
                </c:pt>
                <c:pt idx="44">
                  <c:v>1.68</c:v>
                </c:pt>
                <c:pt idx="45">
                  <c:v>1.7</c:v>
                </c:pt>
                <c:pt idx="46">
                  <c:v>1.72</c:v>
                </c:pt>
                <c:pt idx="47">
                  <c:v>1.74</c:v>
                </c:pt>
                <c:pt idx="48">
                  <c:v>1.76</c:v>
                </c:pt>
                <c:pt idx="49">
                  <c:v>1.78</c:v>
                </c:pt>
                <c:pt idx="50">
                  <c:v>1.8</c:v>
                </c:pt>
                <c:pt idx="51">
                  <c:v>1.82</c:v>
                </c:pt>
                <c:pt idx="52">
                  <c:v>1.84</c:v>
                </c:pt>
                <c:pt idx="53">
                  <c:v>1.86</c:v>
                </c:pt>
                <c:pt idx="54">
                  <c:v>1.88</c:v>
                </c:pt>
                <c:pt idx="55">
                  <c:v>1.9</c:v>
                </c:pt>
                <c:pt idx="56">
                  <c:v>1.92</c:v>
                </c:pt>
                <c:pt idx="57">
                  <c:v>1.94</c:v>
                </c:pt>
                <c:pt idx="58">
                  <c:v>1.96</c:v>
                </c:pt>
                <c:pt idx="59">
                  <c:v>1.98</c:v>
                </c:pt>
                <c:pt idx="60">
                  <c:v>2</c:v>
                </c:pt>
                <c:pt idx="61">
                  <c:v>2.02</c:v>
                </c:pt>
                <c:pt idx="62">
                  <c:v>2.04</c:v>
                </c:pt>
                <c:pt idx="63">
                  <c:v>2.06</c:v>
                </c:pt>
                <c:pt idx="64">
                  <c:v>2.08</c:v>
                </c:pt>
                <c:pt idx="65">
                  <c:v>2.1</c:v>
                </c:pt>
                <c:pt idx="66">
                  <c:v>2.12</c:v>
                </c:pt>
                <c:pt idx="67">
                  <c:v>2.14</c:v>
                </c:pt>
                <c:pt idx="68">
                  <c:v>2.16</c:v>
                </c:pt>
                <c:pt idx="69">
                  <c:v>2.1800000000000002</c:v>
                </c:pt>
                <c:pt idx="70">
                  <c:v>2.2000000000000002</c:v>
                </c:pt>
                <c:pt idx="71">
                  <c:v>2.2200000000000002</c:v>
                </c:pt>
                <c:pt idx="72">
                  <c:v>2.2400000000000002</c:v>
                </c:pt>
                <c:pt idx="73">
                  <c:v>2.2599999999999998</c:v>
                </c:pt>
                <c:pt idx="74">
                  <c:v>2.2799999999999998</c:v>
                </c:pt>
                <c:pt idx="75">
                  <c:v>2.2999999999999998</c:v>
                </c:pt>
                <c:pt idx="76">
                  <c:v>2.3199999999999998</c:v>
                </c:pt>
                <c:pt idx="77">
                  <c:v>2.34</c:v>
                </c:pt>
                <c:pt idx="78">
                  <c:v>2.36</c:v>
                </c:pt>
                <c:pt idx="79">
                  <c:v>2.38</c:v>
                </c:pt>
                <c:pt idx="80">
                  <c:v>2.4</c:v>
                </c:pt>
                <c:pt idx="81">
                  <c:v>2.42</c:v>
                </c:pt>
                <c:pt idx="82">
                  <c:v>2.44</c:v>
                </c:pt>
                <c:pt idx="83">
                  <c:v>2.46</c:v>
                </c:pt>
                <c:pt idx="84">
                  <c:v>2.48</c:v>
                </c:pt>
                <c:pt idx="85">
                  <c:v>2.5</c:v>
                </c:pt>
                <c:pt idx="86">
                  <c:v>2.52</c:v>
                </c:pt>
                <c:pt idx="87">
                  <c:v>2.54</c:v>
                </c:pt>
                <c:pt idx="88">
                  <c:v>2.56</c:v>
                </c:pt>
                <c:pt idx="89">
                  <c:v>2.58</c:v>
                </c:pt>
                <c:pt idx="90">
                  <c:v>2.6</c:v>
                </c:pt>
                <c:pt idx="91">
                  <c:v>2.62</c:v>
                </c:pt>
                <c:pt idx="92">
                  <c:v>2.64</c:v>
                </c:pt>
                <c:pt idx="93">
                  <c:v>2.66</c:v>
                </c:pt>
                <c:pt idx="94">
                  <c:v>2.68</c:v>
                </c:pt>
                <c:pt idx="95">
                  <c:v>2.7</c:v>
                </c:pt>
                <c:pt idx="96">
                  <c:v>2.72</c:v>
                </c:pt>
                <c:pt idx="97">
                  <c:v>2.74</c:v>
                </c:pt>
                <c:pt idx="98">
                  <c:v>2.76</c:v>
                </c:pt>
                <c:pt idx="99">
                  <c:v>2.78</c:v>
                </c:pt>
                <c:pt idx="100">
                  <c:v>2.8</c:v>
                </c:pt>
                <c:pt idx="101">
                  <c:v>2.82</c:v>
                </c:pt>
                <c:pt idx="102">
                  <c:v>2.84</c:v>
                </c:pt>
                <c:pt idx="103">
                  <c:v>2.86</c:v>
                </c:pt>
                <c:pt idx="104">
                  <c:v>2.88</c:v>
                </c:pt>
                <c:pt idx="105">
                  <c:v>2.9</c:v>
                </c:pt>
                <c:pt idx="106">
                  <c:v>2.92</c:v>
                </c:pt>
                <c:pt idx="107">
                  <c:v>2.94</c:v>
                </c:pt>
                <c:pt idx="108">
                  <c:v>2.96</c:v>
                </c:pt>
                <c:pt idx="109">
                  <c:v>2.98</c:v>
                </c:pt>
                <c:pt idx="110">
                  <c:v>3</c:v>
                </c:pt>
                <c:pt idx="111">
                  <c:v>3.02</c:v>
                </c:pt>
                <c:pt idx="112">
                  <c:v>3.04</c:v>
                </c:pt>
                <c:pt idx="113">
                  <c:v>3.06</c:v>
                </c:pt>
                <c:pt idx="114">
                  <c:v>3.08</c:v>
                </c:pt>
                <c:pt idx="115">
                  <c:v>3.1</c:v>
                </c:pt>
                <c:pt idx="116">
                  <c:v>3.12</c:v>
                </c:pt>
                <c:pt idx="117">
                  <c:v>3.14</c:v>
                </c:pt>
                <c:pt idx="118">
                  <c:v>3.16</c:v>
                </c:pt>
                <c:pt idx="119">
                  <c:v>3.18</c:v>
                </c:pt>
                <c:pt idx="120">
                  <c:v>3.2</c:v>
                </c:pt>
                <c:pt idx="121">
                  <c:v>3.22</c:v>
                </c:pt>
                <c:pt idx="122">
                  <c:v>3.24</c:v>
                </c:pt>
                <c:pt idx="123">
                  <c:v>3.26</c:v>
                </c:pt>
                <c:pt idx="124">
                  <c:v>3.28</c:v>
                </c:pt>
                <c:pt idx="125">
                  <c:v>3.3</c:v>
                </c:pt>
                <c:pt idx="126">
                  <c:v>3.32</c:v>
                </c:pt>
                <c:pt idx="127">
                  <c:v>3.34</c:v>
                </c:pt>
                <c:pt idx="128">
                  <c:v>3.36</c:v>
                </c:pt>
                <c:pt idx="129">
                  <c:v>3.38</c:v>
                </c:pt>
                <c:pt idx="130">
                  <c:v>3.4</c:v>
                </c:pt>
                <c:pt idx="131">
                  <c:v>3.42</c:v>
                </c:pt>
                <c:pt idx="132">
                  <c:v>3.44</c:v>
                </c:pt>
                <c:pt idx="133">
                  <c:v>3.46</c:v>
                </c:pt>
                <c:pt idx="134">
                  <c:v>3.48</c:v>
                </c:pt>
                <c:pt idx="135">
                  <c:v>3.5</c:v>
                </c:pt>
                <c:pt idx="136">
                  <c:v>3.52</c:v>
                </c:pt>
                <c:pt idx="137">
                  <c:v>3.54</c:v>
                </c:pt>
                <c:pt idx="138">
                  <c:v>3.56</c:v>
                </c:pt>
                <c:pt idx="139">
                  <c:v>3.58</c:v>
                </c:pt>
                <c:pt idx="140">
                  <c:v>3.6</c:v>
                </c:pt>
                <c:pt idx="141">
                  <c:v>3.62</c:v>
                </c:pt>
                <c:pt idx="142">
                  <c:v>3.64</c:v>
                </c:pt>
                <c:pt idx="143">
                  <c:v>3.66</c:v>
                </c:pt>
                <c:pt idx="144">
                  <c:v>3.68</c:v>
                </c:pt>
                <c:pt idx="145">
                  <c:v>3.7</c:v>
                </c:pt>
                <c:pt idx="146">
                  <c:v>3.72</c:v>
                </c:pt>
                <c:pt idx="147">
                  <c:v>3.74</c:v>
                </c:pt>
                <c:pt idx="148">
                  <c:v>3.76</c:v>
                </c:pt>
                <c:pt idx="149">
                  <c:v>3.78</c:v>
                </c:pt>
                <c:pt idx="150">
                  <c:v>3.8</c:v>
                </c:pt>
                <c:pt idx="151">
                  <c:v>3.82</c:v>
                </c:pt>
                <c:pt idx="152">
                  <c:v>3.84</c:v>
                </c:pt>
                <c:pt idx="153">
                  <c:v>3.86</c:v>
                </c:pt>
                <c:pt idx="154">
                  <c:v>3.88</c:v>
                </c:pt>
                <c:pt idx="155">
                  <c:v>3.9</c:v>
                </c:pt>
                <c:pt idx="156">
                  <c:v>3.92</c:v>
                </c:pt>
                <c:pt idx="157">
                  <c:v>3.94</c:v>
                </c:pt>
                <c:pt idx="158">
                  <c:v>3.96</c:v>
                </c:pt>
                <c:pt idx="159">
                  <c:v>3.98</c:v>
                </c:pt>
                <c:pt idx="160">
                  <c:v>4</c:v>
                </c:pt>
                <c:pt idx="161">
                  <c:v>4.0199999999999996</c:v>
                </c:pt>
                <c:pt idx="162">
                  <c:v>4.04</c:v>
                </c:pt>
                <c:pt idx="163">
                  <c:v>4.0599999999999996</c:v>
                </c:pt>
                <c:pt idx="164">
                  <c:v>4.08</c:v>
                </c:pt>
                <c:pt idx="165">
                  <c:v>4.0999999999999996</c:v>
                </c:pt>
                <c:pt idx="166">
                  <c:v>4.12</c:v>
                </c:pt>
                <c:pt idx="167">
                  <c:v>4.1399999999999997</c:v>
                </c:pt>
                <c:pt idx="168">
                  <c:v>4.16</c:v>
                </c:pt>
                <c:pt idx="169">
                  <c:v>4.18</c:v>
                </c:pt>
                <c:pt idx="170">
                  <c:v>4.2</c:v>
                </c:pt>
                <c:pt idx="171">
                  <c:v>4.22</c:v>
                </c:pt>
                <c:pt idx="172">
                  <c:v>4.24</c:v>
                </c:pt>
                <c:pt idx="173">
                  <c:v>4.26</c:v>
                </c:pt>
                <c:pt idx="174">
                  <c:v>4.28</c:v>
                </c:pt>
                <c:pt idx="175">
                  <c:v>4.3</c:v>
                </c:pt>
                <c:pt idx="176">
                  <c:v>4.32</c:v>
                </c:pt>
                <c:pt idx="177">
                  <c:v>4.34</c:v>
                </c:pt>
                <c:pt idx="178">
                  <c:v>4.3600000000000003</c:v>
                </c:pt>
                <c:pt idx="179">
                  <c:v>4.38</c:v>
                </c:pt>
                <c:pt idx="180">
                  <c:v>4.4000000000000004</c:v>
                </c:pt>
                <c:pt idx="181">
                  <c:v>4.42</c:v>
                </c:pt>
                <c:pt idx="182">
                  <c:v>4.4400000000000004</c:v>
                </c:pt>
                <c:pt idx="183">
                  <c:v>4.46</c:v>
                </c:pt>
                <c:pt idx="184">
                  <c:v>4.4800000000000004</c:v>
                </c:pt>
                <c:pt idx="185">
                  <c:v>4.5</c:v>
                </c:pt>
                <c:pt idx="186">
                  <c:v>4.5199999999999996</c:v>
                </c:pt>
                <c:pt idx="187">
                  <c:v>4.54</c:v>
                </c:pt>
                <c:pt idx="188">
                  <c:v>4.5599999999999996</c:v>
                </c:pt>
                <c:pt idx="189">
                  <c:v>4.58</c:v>
                </c:pt>
                <c:pt idx="190">
                  <c:v>4.5999999999999996</c:v>
                </c:pt>
                <c:pt idx="191">
                  <c:v>4.62</c:v>
                </c:pt>
                <c:pt idx="192">
                  <c:v>4.6399999999999997</c:v>
                </c:pt>
                <c:pt idx="193">
                  <c:v>4.66</c:v>
                </c:pt>
                <c:pt idx="194">
                  <c:v>4.68</c:v>
                </c:pt>
                <c:pt idx="195">
                  <c:v>4.7</c:v>
                </c:pt>
                <c:pt idx="196">
                  <c:v>4.72</c:v>
                </c:pt>
                <c:pt idx="197">
                  <c:v>4.74</c:v>
                </c:pt>
                <c:pt idx="198">
                  <c:v>4.76</c:v>
                </c:pt>
                <c:pt idx="199">
                  <c:v>4.78</c:v>
                </c:pt>
                <c:pt idx="200">
                  <c:v>4.8</c:v>
                </c:pt>
                <c:pt idx="201">
                  <c:v>4.82</c:v>
                </c:pt>
                <c:pt idx="202">
                  <c:v>4.84</c:v>
                </c:pt>
                <c:pt idx="203">
                  <c:v>4.8600000000000003</c:v>
                </c:pt>
                <c:pt idx="204">
                  <c:v>4.88</c:v>
                </c:pt>
                <c:pt idx="205">
                  <c:v>4.9000000000000004</c:v>
                </c:pt>
                <c:pt idx="206">
                  <c:v>4.92</c:v>
                </c:pt>
                <c:pt idx="207">
                  <c:v>4.9400000000000004</c:v>
                </c:pt>
                <c:pt idx="208">
                  <c:v>4.96</c:v>
                </c:pt>
                <c:pt idx="209">
                  <c:v>4.9800000000000004</c:v>
                </c:pt>
                <c:pt idx="210">
                  <c:v>5</c:v>
                </c:pt>
                <c:pt idx="211">
                  <c:v>5.0199999999999996</c:v>
                </c:pt>
                <c:pt idx="212">
                  <c:v>5.04</c:v>
                </c:pt>
                <c:pt idx="213">
                  <c:v>5.0599999999999996</c:v>
                </c:pt>
                <c:pt idx="214">
                  <c:v>5.08</c:v>
                </c:pt>
                <c:pt idx="215">
                  <c:v>5.0999999999999996</c:v>
                </c:pt>
                <c:pt idx="216">
                  <c:v>5.12</c:v>
                </c:pt>
                <c:pt idx="217">
                  <c:v>5.14</c:v>
                </c:pt>
                <c:pt idx="218">
                  <c:v>5.16</c:v>
                </c:pt>
                <c:pt idx="219">
                  <c:v>5.18</c:v>
                </c:pt>
                <c:pt idx="220">
                  <c:v>5.2</c:v>
                </c:pt>
                <c:pt idx="221">
                  <c:v>5.22</c:v>
                </c:pt>
                <c:pt idx="222">
                  <c:v>5.24</c:v>
                </c:pt>
                <c:pt idx="223">
                  <c:v>5.26</c:v>
                </c:pt>
                <c:pt idx="224">
                  <c:v>5.28</c:v>
                </c:pt>
                <c:pt idx="225">
                  <c:v>5.3</c:v>
                </c:pt>
                <c:pt idx="226">
                  <c:v>5.32</c:v>
                </c:pt>
                <c:pt idx="227">
                  <c:v>5.34</c:v>
                </c:pt>
                <c:pt idx="228">
                  <c:v>5.36</c:v>
                </c:pt>
                <c:pt idx="229">
                  <c:v>5.38</c:v>
                </c:pt>
                <c:pt idx="230">
                  <c:v>5.4</c:v>
                </c:pt>
                <c:pt idx="231">
                  <c:v>5.42</c:v>
                </c:pt>
                <c:pt idx="232">
                  <c:v>5.44</c:v>
                </c:pt>
                <c:pt idx="233">
                  <c:v>5.46</c:v>
                </c:pt>
                <c:pt idx="234">
                  <c:v>5.48</c:v>
                </c:pt>
                <c:pt idx="235">
                  <c:v>5.5</c:v>
                </c:pt>
                <c:pt idx="236">
                  <c:v>5.52</c:v>
                </c:pt>
                <c:pt idx="237">
                  <c:v>5.54</c:v>
                </c:pt>
                <c:pt idx="238">
                  <c:v>5.56</c:v>
                </c:pt>
                <c:pt idx="239">
                  <c:v>5.58</c:v>
                </c:pt>
                <c:pt idx="240">
                  <c:v>5.6</c:v>
                </c:pt>
                <c:pt idx="241">
                  <c:v>5.62</c:v>
                </c:pt>
                <c:pt idx="242">
                  <c:v>5.64</c:v>
                </c:pt>
                <c:pt idx="243">
                  <c:v>5.66</c:v>
                </c:pt>
                <c:pt idx="244">
                  <c:v>5.68</c:v>
                </c:pt>
                <c:pt idx="245">
                  <c:v>5.7</c:v>
                </c:pt>
                <c:pt idx="246">
                  <c:v>5.72</c:v>
                </c:pt>
                <c:pt idx="247">
                  <c:v>5.74</c:v>
                </c:pt>
                <c:pt idx="248">
                  <c:v>5.76</c:v>
                </c:pt>
                <c:pt idx="249">
                  <c:v>5.78</c:v>
                </c:pt>
                <c:pt idx="250">
                  <c:v>5.8</c:v>
                </c:pt>
                <c:pt idx="251">
                  <c:v>5.82</c:v>
                </c:pt>
                <c:pt idx="252">
                  <c:v>5.84</c:v>
                </c:pt>
                <c:pt idx="253">
                  <c:v>5.86</c:v>
                </c:pt>
                <c:pt idx="254">
                  <c:v>5.88</c:v>
                </c:pt>
                <c:pt idx="255">
                  <c:v>5.9</c:v>
                </c:pt>
                <c:pt idx="256">
                  <c:v>5.92</c:v>
                </c:pt>
                <c:pt idx="257">
                  <c:v>5.94</c:v>
                </c:pt>
                <c:pt idx="258">
                  <c:v>5.96</c:v>
                </c:pt>
                <c:pt idx="259">
                  <c:v>5.98</c:v>
                </c:pt>
                <c:pt idx="260">
                  <c:v>6</c:v>
                </c:pt>
                <c:pt idx="261">
                  <c:v>6.02</c:v>
                </c:pt>
                <c:pt idx="262">
                  <c:v>6.04</c:v>
                </c:pt>
                <c:pt idx="263">
                  <c:v>6.06</c:v>
                </c:pt>
                <c:pt idx="264">
                  <c:v>6.08</c:v>
                </c:pt>
                <c:pt idx="265">
                  <c:v>6.1</c:v>
                </c:pt>
                <c:pt idx="266">
                  <c:v>6.12</c:v>
                </c:pt>
                <c:pt idx="267">
                  <c:v>6.14</c:v>
                </c:pt>
                <c:pt idx="268">
                  <c:v>6.16</c:v>
                </c:pt>
                <c:pt idx="269">
                  <c:v>6.18</c:v>
                </c:pt>
                <c:pt idx="270">
                  <c:v>6.2</c:v>
                </c:pt>
                <c:pt idx="271">
                  <c:v>6.22</c:v>
                </c:pt>
                <c:pt idx="272">
                  <c:v>6.24</c:v>
                </c:pt>
                <c:pt idx="273">
                  <c:v>6.26</c:v>
                </c:pt>
                <c:pt idx="274">
                  <c:v>6.28</c:v>
                </c:pt>
                <c:pt idx="275">
                  <c:v>6.3</c:v>
                </c:pt>
                <c:pt idx="276">
                  <c:v>6.32</c:v>
                </c:pt>
                <c:pt idx="277">
                  <c:v>6.34</c:v>
                </c:pt>
                <c:pt idx="278">
                  <c:v>6.36</c:v>
                </c:pt>
                <c:pt idx="279">
                  <c:v>6.38</c:v>
                </c:pt>
                <c:pt idx="280">
                  <c:v>6.4</c:v>
                </c:pt>
                <c:pt idx="281">
                  <c:v>6.42</c:v>
                </c:pt>
                <c:pt idx="282">
                  <c:v>6.44</c:v>
                </c:pt>
                <c:pt idx="283">
                  <c:v>6.46</c:v>
                </c:pt>
                <c:pt idx="284">
                  <c:v>6.48</c:v>
                </c:pt>
                <c:pt idx="285">
                  <c:v>6.5</c:v>
                </c:pt>
                <c:pt idx="286">
                  <c:v>6.52</c:v>
                </c:pt>
                <c:pt idx="287">
                  <c:v>6.54</c:v>
                </c:pt>
                <c:pt idx="288">
                  <c:v>6.56</c:v>
                </c:pt>
                <c:pt idx="289">
                  <c:v>6.58</c:v>
                </c:pt>
                <c:pt idx="290">
                  <c:v>6.6</c:v>
                </c:pt>
                <c:pt idx="291">
                  <c:v>6.62</c:v>
                </c:pt>
                <c:pt idx="292">
                  <c:v>6.64</c:v>
                </c:pt>
                <c:pt idx="293">
                  <c:v>6.66</c:v>
                </c:pt>
                <c:pt idx="294">
                  <c:v>6.68</c:v>
                </c:pt>
                <c:pt idx="295">
                  <c:v>6.7</c:v>
                </c:pt>
                <c:pt idx="296">
                  <c:v>6.72</c:v>
                </c:pt>
                <c:pt idx="297">
                  <c:v>6.74</c:v>
                </c:pt>
                <c:pt idx="298">
                  <c:v>6.76</c:v>
                </c:pt>
                <c:pt idx="299">
                  <c:v>6.78</c:v>
                </c:pt>
                <c:pt idx="300">
                  <c:v>6.8</c:v>
                </c:pt>
                <c:pt idx="301">
                  <c:v>6.82</c:v>
                </c:pt>
                <c:pt idx="302">
                  <c:v>6.84</c:v>
                </c:pt>
                <c:pt idx="303">
                  <c:v>6.86</c:v>
                </c:pt>
                <c:pt idx="304">
                  <c:v>6.88</c:v>
                </c:pt>
                <c:pt idx="305">
                  <c:v>6.9</c:v>
                </c:pt>
                <c:pt idx="306">
                  <c:v>6.92</c:v>
                </c:pt>
                <c:pt idx="307">
                  <c:v>6.94</c:v>
                </c:pt>
                <c:pt idx="308">
                  <c:v>6.96</c:v>
                </c:pt>
                <c:pt idx="309">
                  <c:v>6.98</c:v>
                </c:pt>
                <c:pt idx="310">
                  <c:v>7</c:v>
                </c:pt>
                <c:pt idx="311">
                  <c:v>7.02</c:v>
                </c:pt>
                <c:pt idx="312">
                  <c:v>7.04</c:v>
                </c:pt>
                <c:pt idx="313">
                  <c:v>7.06</c:v>
                </c:pt>
                <c:pt idx="314">
                  <c:v>7.08</c:v>
                </c:pt>
                <c:pt idx="315">
                  <c:v>7.1</c:v>
                </c:pt>
                <c:pt idx="316">
                  <c:v>7.12</c:v>
                </c:pt>
                <c:pt idx="317">
                  <c:v>7.14</c:v>
                </c:pt>
                <c:pt idx="318">
                  <c:v>7.16</c:v>
                </c:pt>
                <c:pt idx="319">
                  <c:v>7.18</c:v>
                </c:pt>
                <c:pt idx="320">
                  <c:v>7.2</c:v>
                </c:pt>
                <c:pt idx="321">
                  <c:v>7.22</c:v>
                </c:pt>
                <c:pt idx="322">
                  <c:v>7.24</c:v>
                </c:pt>
                <c:pt idx="323">
                  <c:v>7.26</c:v>
                </c:pt>
                <c:pt idx="324">
                  <c:v>7.28</c:v>
                </c:pt>
                <c:pt idx="325">
                  <c:v>7.3</c:v>
                </c:pt>
                <c:pt idx="326">
                  <c:v>7.32</c:v>
                </c:pt>
                <c:pt idx="327">
                  <c:v>7.34</c:v>
                </c:pt>
                <c:pt idx="328">
                  <c:v>7.36</c:v>
                </c:pt>
                <c:pt idx="329">
                  <c:v>7.38</c:v>
                </c:pt>
                <c:pt idx="330">
                  <c:v>7.4</c:v>
                </c:pt>
                <c:pt idx="331">
                  <c:v>7.42</c:v>
                </c:pt>
                <c:pt idx="332">
                  <c:v>7.44</c:v>
                </c:pt>
                <c:pt idx="333">
                  <c:v>7.46</c:v>
                </c:pt>
                <c:pt idx="334">
                  <c:v>7.48</c:v>
                </c:pt>
                <c:pt idx="335">
                  <c:v>7.5</c:v>
                </c:pt>
                <c:pt idx="336">
                  <c:v>7.52</c:v>
                </c:pt>
                <c:pt idx="337">
                  <c:v>7.54</c:v>
                </c:pt>
                <c:pt idx="338">
                  <c:v>7.56</c:v>
                </c:pt>
                <c:pt idx="339">
                  <c:v>7.58</c:v>
                </c:pt>
                <c:pt idx="340">
                  <c:v>7.6</c:v>
                </c:pt>
                <c:pt idx="341">
                  <c:v>7.62</c:v>
                </c:pt>
                <c:pt idx="342">
                  <c:v>7.64</c:v>
                </c:pt>
                <c:pt idx="343">
                  <c:v>7.66</c:v>
                </c:pt>
                <c:pt idx="344">
                  <c:v>7.68</c:v>
                </c:pt>
                <c:pt idx="345">
                  <c:v>7.7</c:v>
                </c:pt>
                <c:pt idx="346">
                  <c:v>7.72</c:v>
                </c:pt>
                <c:pt idx="347">
                  <c:v>7.74</c:v>
                </c:pt>
                <c:pt idx="348">
                  <c:v>7.76</c:v>
                </c:pt>
                <c:pt idx="349">
                  <c:v>7.78</c:v>
                </c:pt>
                <c:pt idx="350">
                  <c:v>7.8</c:v>
                </c:pt>
                <c:pt idx="351">
                  <c:v>7.82</c:v>
                </c:pt>
                <c:pt idx="352">
                  <c:v>7.84</c:v>
                </c:pt>
                <c:pt idx="353">
                  <c:v>7.86</c:v>
                </c:pt>
                <c:pt idx="354">
                  <c:v>7.88</c:v>
                </c:pt>
                <c:pt idx="355">
                  <c:v>7.9</c:v>
                </c:pt>
                <c:pt idx="356">
                  <c:v>7.92</c:v>
                </c:pt>
                <c:pt idx="357">
                  <c:v>7.94</c:v>
                </c:pt>
                <c:pt idx="358">
                  <c:v>7.96</c:v>
                </c:pt>
                <c:pt idx="359">
                  <c:v>7.98</c:v>
                </c:pt>
                <c:pt idx="360">
                  <c:v>8</c:v>
                </c:pt>
                <c:pt idx="361">
                  <c:v>8.02</c:v>
                </c:pt>
                <c:pt idx="362">
                  <c:v>8.0399999999999991</c:v>
                </c:pt>
                <c:pt idx="363">
                  <c:v>8.06</c:v>
                </c:pt>
                <c:pt idx="364">
                  <c:v>8.08</c:v>
                </c:pt>
                <c:pt idx="365">
                  <c:v>8.1</c:v>
                </c:pt>
                <c:pt idx="366">
                  <c:v>8.1199999999999992</c:v>
                </c:pt>
                <c:pt idx="367">
                  <c:v>8.14</c:v>
                </c:pt>
                <c:pt idx="368">
                  <c:v>8.16</c:v>
                </c:pt>
                <c:pt idx="369">
                  <c:v>8.18</c:v>
                </c:pt>
                <c:pt idx="370">
                  <c:v>8.1999999999999993</c:v>
                </c:pt>
                <c:pt idx="371">
                  <c:v>8.2200000000000006</c:v>
                </c:pt>
                <c:pt idx="372">
                  <c:v>8.24</c:v>
                </c:pt>
                <c:pt idx="373">
                  <c:v>8.26</c:v>
                </c:pt>
                <c:pt idx="374">
                  <c:v>8.2799999999999994</c:v>
                </c:pt>
                <c:pt idx="375">
                  <c:v>8.3000000000000007</c:v>
                </c:pt>
                <c:pt idx="376">
                  <c:v>8.32</c:v>
                </c:pt>
                <c:pt idx="377">
                  <c:v>8.34</c:v>
                </c:pt>
                <c:pt idx="378">
                  <c:v>8.36</c:v>
                </c:pt>
                <c:pt idx="379">
                  <c:v>8.3800000000000008</c:v>
                </c:pt>
                <c:pt idx="380">
                  <c:v>8.4</c:v>
                </c:pt>
                <c:pt idx="381">
                  <c:v>8.42</c:v>
                </c:pt>
                <c:pt idx="382">
                  <c:v>8.44</c:v>
                </c:pt>
                <c:pt idx="383">
                  <c:v>8.4600000000000009</c:v>
                </c:pt>
                <c:pt idx="384">
                  <c:v>8.48</c:v>
                </c:pt>
                <c:pt idx="385">
                  <c:v>8.5</c:v>
                </c:pt>
                <c:pt idx="386">
                  <c:v>8.52</c:v>
                </c:pt>
                <c:pt idx="387">
                  <c:v>8.5399999999999991</c:v>
                </c:pt>
                <c:pt idx="388">
                  <c:v>8.56</c:v>
                </c:pt>
                <c:pt idx="389">
                  <c:v>8.58</c:v>
                </c:pt>
                <c:pt idx="390">
                  <c:v>8.6</c:v>
                </c:pt>
                <c:pt idx="391">
                  <c:v>8.6199999999999992</c:v>
                </c:pt>
                <c:pt idx="392">
                  <c:v>8.64</c:v>
                </c:pt>
                <c:pt idx="393">
                  <c:v>8.66</c:v>
                </c:pt>
                <c:pt idx="394">
                  <c:v>8.68</c:v>
                </c:pt>
                <c:pt idx="395">
                  <c:v>8.6999999999999993</c:v>
                </c:pt>
                <c:pt idx="396">
                  <c:v>8.7200000000000006</c:v>
                </c:pt>
                <c:pt idx="397">
                  <c:v>8.74</c:v>
                </c:pt>
                <c:pt idx="398">
                  <c:v>8.76</c:v>
                </c:pt>
                <c:pt idx="399">
                  <c:v>8.7799999999999994</c:v>
                </c:pt>
                <c:pt idx="400">
                  <c:v>8.8000000000000007</c:v>
                </c:pt>
                <c:pt idx="401">
                  <c:v>8.82</c:v>
                </c:pt>
                <c:pt idx="402">
                  <c:v>8.84</c:v>
                </c:pt>
                <c:pt idx="403">
                  <c:v>8.86</c:v>
                </c:pt>
                <c:pt idx="404">
                  <c:v>8.8800000000000008</c:v>
                </c:pt>
                <c:pt idx="405">
                  <c:v>8.9</c:v>
                </c:pt>
                <c:pt idx="406">
                  <c:v>8.92</c:v>
                </c:pt>
                <c:pt idx="407">
                  <c:v>8.94</c:v>
                </c:pt>
                <c:pt idx="408">
                  <c:v>8.9600000000000009</c:v>
                </c:pt>
                <c:pt idx="409">
                  <c:v>8.98</c:v>
                </c:pt>
                <c:pt idx="410">
                  <c:v>9</c:v>
                </c:pt>
                <c:pt idx="411">
                  <c:v>9.02</c:v>
                </c:pt>
                <c:pt idx="412">
                  <c:v>9.0399999999999991</c:v>
                </c:pt>
                <c:pt idx="413">
                  <c:v>9.06</c:v>
                </c:pt>
                <c:pt idx="414">
                  <c:v>9.08</c:v>
                </c:pt>
                <c:pt idx="415">
                  <c:v>9.1</c:v>
                </c:pt>
                <c:pt idx="416">
                  <c:v>9.1199999999999992</c:v>
                </c:pt>
                <c:pt idx="417">
                  <c:v>9.14</c:v>
                </c:pt>
                <c:pt idx="418">
                  <c:v>9.16</c:v>
                </c:pt>
                <c:pt idx="419">
                  <c:v>9.18</c:v>
                </c:pt>
                <c:pt idx="420">
                  <c:v>9.1999999999999993</c:v>
                </c:pt>
                <c:pt idx="421">
                  <c:v>9.2200000000000006</c:v>
                </c:pt>
                <c:pt idx="422">
                  <c:v>9.24</c:v>
                </c:pt>
                <c:pt idx="423">
                  <c:v>9.26</c:v>
                </c:pt>
                <c:pt idx="424">
                  <c:v>9.2799999999999994</c:v>
                </c:pt>
                <c:pt idx="425">
                  <c:v>9.3000000000000007</c:v>
                </c:pt>
                <c:pt idx="426">
                  <c:v>9.32</c:v>
                </c:pt>
                <c:pt idx="427">
                  <c:v>9.34</c:v>
                </c:pt>
                <c:pt idx="428">
                  <c:v>9.36</c:v>
                </c:pt>
                <c:pt idx="429">
                  <c:v>9.3800000000000008</c:v>
                </c:pt>
                <c:pt idx="430">
                  <c:v>9.4</c:v>
                </c:pt>
                <c:pt idx="431">
                  <c:v>9.42</c:v>
                </c:pt>
                <c:pt idx="432">
                  <c:v>9.44</c:v>
                </c:pt>
                <c:pt idx="433">
                  <c:v>9.4600000000000009</c:v>
                </c:pt>
                <c:pt idx="434">
                  <c:v>9.48</c:v>
                </c:pt>
                <c:pt idx="435">
                  <c:v>9.5</c:v>
                </c:pt>
                <c:pt idx="436">
                  <c:v>9.52</c:v>
                </c:pt>
                <c:pt idx="437">
                  <c:v>9.5399999999999991</c:v>
                </c:pt>
                <c:pt idx="438">
                  <c:v>9.56</c:v>
                </c:pt>
                <c:pt idx="439">
                  <c:v>9.58</c:v>
                </c:pt>
                <c:pt idx="440">
                  <c:v>9.6</c:v>
                </c:pt>
                <c:pt idx="441">
                  <c:v>9.6199999999999992</c:v>
                </c:pt>
                <c:pt idx="442">
                  <c:v>9.64</c:v>
                </c:pt>
                <c:pt idx="443">
                  <c:v>9.66</c:v>
                </c:pt>
                <c:pt idx="444">
                  <c:v>9.68</c:v>
                </c:pt>
                <c:pt idx="445">
                  <c:v>9.6999999999999993</c:v>
                </c:pt>
                <c:pt idx="446">
                  <c:v>9.7200000000000006</c:v>
                </c:pt>
                <c:pt idx="447">
                  <c:v>9.74</c:v>
                </c:pt>
                <c:pt idx="448">
                  <c:v>9.76</c:v>
                </c:pt>
                <c:pt idx="449">
                  <c:v>9.7799999999999994</c:v>
                </c:pt>
                <c:pt idx="450">
                  <c:v>9.8000000000000007</c:v>
                </c:pt>
                <c:pt idx="451">
                  <c:v>9.82</c:v>
                </c:pt>
                <c:pt idx="452">
                  <c:v>9.84</c:v>
                </c:pt>
                <c:pt idx="453">
                  <c:v>9.86</c:v>
                </c:pt>
                <c:pt idx="454">
                  <c:v>9.8800000000000008</c:v>
                </c:pt>
                <c:pt idx="455">
                  <c:v>9.9</c:v>
                </c:pt>
                <c:pt idx="456">
                  <c:v>9.92</c:v>
                </c:pt>
                <c:pt idx="457">
                  <c:v>9.94</c:v>
                </c:pt>
                <c:pt idx="458">
                  <c:v>9.9600000000000009</c:v>
                </c:pt>
                <c:pt idx="459">
                  <c:v>9.98</c:v>
                </c:pt>
                <c:pt idx="460">
                  <c:v>10</c:v>
                </c:pt>
              </c:numCache>
            </c:numRef>
          </c:xVal>
          <c:yVal>
            <c:numRef>
              <c:f>madeira5!$C$42:$C$502</c:f>
              <c:numCache>
                <c:formatCode>General</c:formatCode>
                <c:ptCount val="461"/>
                <c:pt idx="0">
                  <c:v>0</c:v>
                </c:pt>
                <c:pt idx="1">
                  <c:v>-0.13200000000000001</c:v>
                </c:pt>
                <c:pt idx="2">
                  <c:v>-0.24</c:v>
                </c:pt>
                <c:pt idx="3">
                  <c:v>-0.38500000000000001</c:v>
                </c:pt>
                <c:pt idx="4">
                  <c:v>-0.498</c:v>
                </c:pt>
                <c:pt idx="5">
                  <c:v>-0.58699999999999997</c:v>
                </c:pt>
                <c:pt idx="6">
                  <c:v>-0.66900000000000004</c:v>
                </c:pt>
                <c:pt idx="7">
                  <c:v>-0.80100000000000005</c:v>
                </c:pt>
                <c:pt idx="8">
                  <c:v>-0.88300000000000001</c:v>
                </c:pt>
                <c:pt idx="9">
                  <c:v>-0.94599999999999995</c:v>
                </c:pt>
                <c:pt idx="10">
                  <c:v>-1.0089999999999999</c:v>
                </c:pt>
                <c:pt idx="11">
                  <c:v>-1.103</c:v>
                </c:pt>
                <c:pt idx="12">
                  <c:v>-1.129</c:v>
                </c:pt>
                <c:pt idx="13">
                  <c:v>-1.1539999999999999</c:v>
                </c:pt>
                <c:pt idx="14">
                  <c:v>-1.1539999999999999</c:v>
                </c:pt>
                <c:pt idx="15">
                  <c:v>-1.1919999999999999</c:v>
                </c:pt>
                <c:pt idx="16">
                  <c:v>-1.1539999999999999</c:v>
                </c:pt>
                <c:pt idx="17">
                  <c:v>-1.129</c:v>
                </c:pt>
                <c:pt idx="18">
                  <c:v>-1.1160000000000001</c:v>
                </c:pt>
                <c:pt idx="19">
                  <c:v>-1.129</c:v>
                </c:pt>
                <c:pt idx="20">
                  <c:v>-1.0469999999999999</c:v>
                </c:pt>
                <c:pt idx="21">
                  <c:v>-0.98399999999999999</c:v>
                </c:pt>
                <c:pt idx="22">
                  <c:v>-0.92100000000000004</c:v>
                </c:pt>
                <c:pt idx="23">
                  <c:v>-0.876</c:v>
                </c:pt>
                <c:pt idx="24">
                  <c:v>-0.72499999999999998</c:v>
                </c:pt>
                <c:pt idx="25">
                  <c:v>-0.624</c:v>
                </c:pt>
                <c:pt idx="26">
                  <c:v>-0.54200000000000004</c:v>
                </c:pt>
                <c:pt idx="27">
                  <c:v>-0.49199999999999999</c:v>
                </c:pt>
                <c:pt idx="28">
                  <c:v>-0.34699999999999998</c:v>
                </c:pt>
                <c:pt idx="29">
                  <c:v>-0.221</c:v>
                </c:pt>
                <c:pt idx="30">
                  <c:v>-0.126</c:v>
                </c:pt>
                <c:pt idx="31">
                  <c:v>-4.3999999999999997E-2</c:v>
                </c:pt>
                <c:pt idx="32">
                  <c:v>0.107</c:v>
                </c:pt>
                <c:pt idx="33">
                  <c:v>0.221</c:v>
                </c:pt>
                <c:pt idx="34">
                  <c:v>0.309</c:v>
                </c:pt>
                <c:pt idx="35">
                  <c:v>0.39100000000000001</c:v>
                </c:pt>
                <c:pt idx="36">
                  <c:v>0.51700000000000002</c:v>
                </c:pt>
                <c:pt idx="37">
                  <c:v>0.59899999999999998</c:v>
                </c:pt>
                <c:pt idx="38">
                  <c:v>0.66200000000000003</c:v>
                </c:pt>
                <c:pt idx="39">
                  <c:v>0.72499999999999998</c:v>
                </c:pt>
                <c:pt idx="40">
                  <c:v>0.81299999999999994</c:v>
                </c:pt>
                <c:pt idx="41">
                  <c:v>0.86399999999999999</c:v>
                </c:pt>
                <c:pt idx="42">
                  <c:v>0.88900000000000001</c:v>
                </c:pt>
                <c:pt idx="43">
                  <c:v>0.92100000000000004</c:v>
                </c:pt>
                <c:pt idx="44">
                  <c:v>0.93300000000000005</c:v>
                </c:pt>
                <c:pt idx="45">
                  <c:v>0.93899999999999995</c:v>
                </c:pt>
                <c:pt idx="46">
                  <c:v>0.88900000000000001</c:v>
                </c:pt>
                <c:pt idx="47">
                  <c:v>0.88900000000000001</c:v>
                </c:pt>
                <c:pt idx="48">
                  <c:v>0.87</c:v>
                </c:pt>
                <c:pt idx="49">
                  <c:v>0.83199999999999996</c:v>
                </c:pt>
                <c:pt idx="50">
                  <c:v>0.74399999999999999</c:v>
                </c:pt>
                <c:pt idx="51">
                  <c:v>0.7</c:v>
                </c:pt>
                <c:pt idx="52">
                  <c:v>0.63700000000000001</c:v>
                </c:pt>
                <c:pt idx="53">
                  <c:v>0.54200000000000004</c:v>
                </c:pt>
                <c:pt idx="54">
                  <c:v>0.441</c:v>
                </c:pt>
                <c:pt idx="55">
                  <c:v>0.378</c:v>
                </c:pt>
                <c:pt idx="56">
                  <c:v>0.32100000000000001</c:v>
                </c:pt>
                <c:pt idx="57">
                  <c:v>0.214</c:v>
                </c:pt>
                <c:pt idx="58">
                  <c:v>8.7999999999999995E-2</c:v>
                </c:pt>
                <c:pt idx="59">
                  <c:v>6.0000000000000001E-3</c:v>
                </c:pt>
                <c:pt idx="60">
                  <c:v>-0.10100000000000001</c:v>
                </c:pt>
                <c:pt idx="61">
                  <c:v>-0.20200000000000001</c:v>
                </c:pt>
                <c:pt idx="62">
                  <c:v>-0.29599999999999999</c:v>
                </c:pt>
                <c:pt idx="63">
                  <c:v>-0.36599999999999999</c:v>
                </c:pt>
                <c:pt idx="64">
                  <c:v>-0.44800000000000001</c:v>
                </c:pt>
                <c:pt idx="65">
                  <c:v>-0.53600000000000003</c:v>
                </c:pt>
                <c:pt idx="66">
                  <c:v>-0.63700000000000001</c:v>
                </c:pt>
                <c:pt idx="67">
                  <c:v>-0.68100000000000005</c:v>
                </c:pt>
                <c:pt idx="68">
                  <c:v>-0.751</c:v>
                </c:pt>
                <c:pt idx="69">
                  <c:v>-0.80700000000000005</c:v>
                </c:pt>
                <c:pt idx="70">
                  <c:v>-0.876</c:v>
                </c:pt>
                <c:pt idx="71">
                  <c:v>-0.88900000000000001</c:v>
                </c:pt>
                <c:pt idx="72">
                  <c:v>-0.90800000000000003</c:v>
                </c:pt>
                <c:pt idx="73">
                  <c:v>-0.95199999999999996</c:v>
                </c:pt>
                <c:pt idx="74">
                  <c:v>-0.95799999999999996</c:v>
                </c:pt>
                <c:pt idx="75">
                  <c:v>-0.92700000000000005</c:v>
                </c:pt>
                <c:pt idx="76">
                  <c:v>-0.92700000000000005</c:v>
                </c:pt>
                <c:pt idx="77">
                  <c:v>-0.90800000000000003</c:v>
                </c:pt>
                <c:pt idx="78">
                  <c:v>-0.876</c:v>
                </c:pt>
                <c:pt idx="79">
                  <c:v>-0.82599999999999996</c:v>
                </c:pt>
                <c:pt idx="80">
                  <c:v>-0.78200000000000003</c:v>
                </c:pt>
                <c:pt idx="81">
                  <c:v>-0.76300000000000001</c:v>
                </c:pt>
                <c:pt idx="82">
                  <c:v>-0.69299999999999995</c:v>
                </c:pt>
                <c:pt idx="83">
                  <c:v>-0.61199999999999999</c:v>
                </c:pt>
                <c:pt idx="84">
                  <c:v>-0.52400000000000002</c:v>
                </c:pt>
                <c:pt idx="85">
                  <c:v>-0.46700000000000003</c:v>
                </c:pt>
                <c:pt idx="86">
                  <c:v>-0.38500000000000001</c:v>
                </c:pt>
                <c:pt idx="87">
                  <c:v>-0.30299999999999999</c:v>
                </c:pt>
                <c:pt idx="88">
                  <c:v>-0.221</c:v>
                </c:pt>
                <c:pt idx="89">
                  <c:v>-0.17</c:v>
                </c:pt>
                <c:pt idx="90">
                  <c:v>-6.3E-2</c:v>
                </c:pt>
                <c:pt idx="91">
                  <c:v>3.7999999999999999E-2</c:v>
                </c:pt>
                <c:pt idx="92">
                  <c:v>0.13200000000000001</c:v>
                </c:pt>
                <c:pt idx="93">
                  <c:v>0.189</c:v>
                </c:pt>
                <c:pt idx="94">
                  <c:v>0.28299999999999997</c:v>
                </c:pt>
                <c:pt idx="95">
                  <c:v>0.35299999999999998</c:v>
                </c:pt>
                <c:pt idx="96">
                  <c:v>0.41</c:v>
                </c:pt>
                <c:pt idx="97">
                  <c:v>0.441</c:v>
                </c:pt>
                <c:pt idx="98">
                  <c:v>0.51700000000000002</c:v>
                </c:pt>
                <c:pt idx="99">
                  <c:v>0.59299999999999997</c:v>
                </c:pt>
                <c:pt idx="100">
                  <c:v>0.60499999999999998</c:v>
                </c:pt>
                <c:pt idx="101">
                  <c:v>0.624</c:v>
                </c:pt>
                <c:pt idx="102">
                  <c:v>0.66200000000000003</c:v>
                </c:pt>
                <c:pt idx="103">
                  <c:v>0.66200000000000003</c:v>
                </c:pt>
                <c:pt idx="104">
                  <c:v>0.66800000000000004</c:v>
                </c:pt>
                <c:pt idx="105">
                  <c:v>0.64300000000000002</c:v>
                </c:pt>
                <c:pt idx="106">
                  <c:v>0.65600000000000003</c:v>
                </c:pt>
                <c:pt idx="107">
                  <c:v>0.64300000000000002</c:v>
                </c:pt>
                <c:pt idx="108">
                  <c:v>0.60499999999999998</c:v>
                </c:pt>
                <c:pt idx="109">
                  <c:v>0.56699999999999995</c:v>
                </c:pt>
                <c:pt idx="110">
                  <c:v>0.52300000000000002</c:v>
                </c:pt>
                <c:pt idx="111">
                  <c:v>0.48499999999999999</c:v>
                </c:pt>
                <c:pt idx="112">
                  <c:v>0.41599999999999998</c:v>
                </c:pt>
                <c:pt idx="113">
                  <c:v>0.35899999999999999</c:v>
                </c:pt>
                <c:pt idx="114">
                  <c:v>0.32100000000000001</c:v>
                </c:pt>
                <c:pt idx="115">
                  <c:v>0.23300000000000001</c:v>
                </c:pt>
                <c:pt idx="116">
                  <c:v>0.16400000000000001</c:v>
                </c:pt>
                <c:pt idx="117">
                  <c:v>0.107</c:v>
                </c:pt>
                <c:pt idx="118">
                  <c:v>4.3999999999999997E-2</c:v>
                </c:pt>
                <c:pt idx="119">
                  <c:v>-6.3E-2</c:v>
                </c:pt>
                <c:pt idx="120">
                  <c:v>-0.13900000000000001</c:v>
                </c:pt>
                <c:pt idx="121">
                  <c:v>-0.183</c:v>
                </c:pt>
                <c:pt idx="122">
                  <c:v>-0.26500000000000001</c:v>
                </c:pt>
                <c:pt idx="123">
                  <c:v>-0.34100000000000003</c:v>
                </c:pt>
                <c:pt idx="124">
                  <c:v>-0.40400000000000003</c:v>
                </c:pt>
                <c:pt idx="125">
                  <c:v>-0.42299999999999999</c:v>
                </c:pt>
                <c:pt idx="126">
                  <c:v>-0.49199999999999999</c:v>
                </c:pt>
                <c:pt idx="127">
                  <c:v>-0.54900000000000004</c:v>
                </c:pt>
                <c:pt idx="128">
                  <c:v>-0.59899999999999998</c:v>
                </c:pt>
                <c:pt idx="129">
                  <c:v>-0.61799999999999999</c:v>
                </c:pt>
                <c:pt idx="130">
                  <c:v>-0.65</c:v>
                </c:pt>
                <c:pt idx="131">
                  <c:v>-0.69299999999999995</c:v>
                </c:pt>
                <c:pt idx="132">
                  <c:v>-0.69299999999999995</c:v>
                </c:pt>
                <c:pt idx="133">
                  <c:v>-0.67500000000000004</c:v>
                </c:pt>
                <c:pt idx="134">
                  <c:v>-0.69299999999999995</c:v>
                </c:pt>
                <c:pt idx="135">
                  <c:v>-0.70599999999999996</c:v>
                </c:pt>
                <c:pt idx="136">
                  <c:v>-0.68799999999999994</c:v>
                </c:pt>
                <c:pt idx="137">
                  <c:v>-0.66200000000000003</c:v>
                </c:pt>
                <c:pt idx="138">
                  <c:v>-0.64300000000000002</c:v>
                </c:pt>
                <c:pt idx="139">
                  <c:v>-0.63100000000000001</c:v>
                </c:pt>
                <c:pt idx="140">
                  <c:v>-0.58699999999999997</c:v>
                </c:pt>
                <c:pt idx="141">
                  <c:v>-0.53</c:v>
                </c:pt>
                <c:pt idx="142">
                  <c:v>-0.498</c:v>
                </c:pt>
                <c:pt idx="143">
                  <c:v>-0.44800000000000001</c:v>
                </c:pt>
                <c:pt idx="144">
                  <c:v>-0.39100000000000001</c:v>
                </c:pt>
                <c:pt idx="145">
                  <c:v>-0.34100000000000003</c:v>
                </c:pt>
                <c:pt idx="146">
                  <c:v>-0.29599999999999999</c:v>
                </c:pt>
                <c:pt idx="147">
                  <c:v>-0.23300000000000001</c:v>
                </c:pt>
                <c:pt idx="148">
                  <c:v>-0.17</c:v>
                </c:pt>
                <c:pt idx="149">
                  <c:v>-9.5000000000000001E-2</c:v>
                </c:pt>
                <c:pt idx="150">
                  <c:v>-4.3999999999999997E-2</c:v>
                </c:pt>
                <c:pt idx="151">
                  <c:v>2.5000000000000001E-2</c:v>
                </c:pt>
                <c:pt idx="152">
                  <c:v>0.10100000000000001</c:v>
                </c:pt>
                <c:pt idx="153">
                  <c:v>0.14499999999999999</c:v>
                </c:pt>
                <c:pt idx="154">
                  <c:v>0.183</c:v>
                </c:pt>
                <c:pt idx="155">
                  <c:v>0.246</c:v>
                </c:pt>
                <c:pt idx="156">
                  <c:v>0.29599999999999999</c:v>
                </c:pt>
                <c:pt idx="157">
                  <c:v>0.315</c:v>
                </c:pt>
                <c:pt idx="158">
                  <c:v>0.34699999999999998</c:v>
                </c:pt>
                <c:pt idx="159">
                  <c:v>0.38400000000000001</c:v>
                </c:pt>
                <c:pt idx="160">
                  <c:v>0.42899999999999999</c:v>
                </c:pt>
                <c:pt idx="161">
                  <c:v>0.435</c:v>
                </c:pt>
                <c:pt idx="162">
                  <c:v>0.435</c:v>
                </c:pt>
                <c:pt idx="163">
                  <c:v>0.441</c:v>
                </c:pt>
                <c:pt idx="164">
                  <c:v>0.45400000000000001</c:v>
                </c:pt>
                <c:pt idx="165">
                  <c:v>0.42899999999999999</c:v>
                </c:pt>
                <c:pt idx="166">
                  <c:v>0.41599999999999998</c:v>
                </c:pt>
                <c:pt idx="167">
                  <c:v>0.42199999999999999</c:v>
                </c:pt>
                <c:pt idx="168">
                  <c:v>0.41</c:v>
                </c:pt>
                <c:pt idx="169">
                  <c:v>0.36499999999999999</c:v>
                </c:pt>
                <c:pt idx="170">
                  <c:v>0.33400000000000002</c:v>
                </c:pt>
                <c:pt idx="171">
                  <c:v>0.30199999999999999</c:v>
                </c:pt>
                <c:pt idx="172">
                  <c:v>0.27100000000000002</c:v>
                </c:pt>
                <c:pt idx="173">
                  <c:v>0.20200000000000001</c:v>
                </c:pt>
                <c:pt idx="174">
                  <c:v>0.17</c:v>
                </c:pt>
                <c:pt idx="175">
                  <c:v>0.151</c:v>
                </c:pt>
                <c:pt idx="176">
                  <c:v>0.107</c:v>
                </c:pt>
                <c:pt idx="177">
                  <c:v>0.05</c:v>
                </c:pt>
                <c:pt idx="178">
                  <c:v>-1.2999999999999999E-2</c:v>
                </c:pt>
                <c:pt idx="179">
                  <c:v>-5.7000000000000002E-2</c:v>
                </c:pt>
                <c:pt idx="180">
                  <c:v>-0.12</c:v>
                </c:pt>
                <c:pt idx="181">
                  <c:v>-0.17699999999999999</c:v>
                </c:pt>
                <c:pt idx="182">
                  <c:v>-0.221</c:v>
                </c:pt>
                <c:pt idx="183">
                  <c:v>-0.24</c:v>
                </c:pt>
                <c:pt idx="184">
                  <c:v>-0.27800000000000002</c:v>
                </c:pt>
                <c:pt idx="185">
                  <c:v>-0.32800000000000001</c:v>
                </c:pt>
                <c:pt idx="186">
                  <c:v>-0.35299999999999998</c:v>
                </c:pt>
                <c:pt idx="187">
                  <c:v>-0.38500000000000001</c:v>
                </c:pt>
                <c:pt idx="188">
                  <c:v>-0.42299999999999999</c:v>
                </c:pt>
                <c:pt idx="189">
                  <c:v>-0.442</c:v>
                </c:pt>
                <c:pt idx="190">
                  <c:v>-0.46</c:v>
                </c:pt>
                <c:pt idx="191">
                  <c:v>-0.45400000000000001</c:v>
                </c:pt>
                <c:pt idx="192">
                  <c:v>-0.46700000000000003</c:v>
                </c:pt>
                <c:pt idx="193">
                  <c:v>-0.48599999999999999</c:v>
                </c:pt>
                <c:pt idx="194">
                  <c:v>-0.46700000000000003</c:v>
                </c:pt>
                <c:pt idx="195">
                  <c:v>-0.45400000000000001</c:v>
                </c:pt>
                <c:pt idx="196">
                  <c:v>-0.45400000000000001</c:v>
                </c:pt>
                <c:pt idx="197">
                  <c:v>-0.44800000000000001</c:v>
                </c:pt>
                <c:pt idx="198">
                  <c:v>-0.42299999999999999</c:v>
                </c:pt>
                <c:pt idx="199">
                  <c:v>-0.39100000000000001</c:v>
                </c:pt>
                <c:pt idx="200">
                  <c:v>-0.38500000000000001</c:v>
                </c:pt>
                <c:pt idx="201">
                  <c:v>-0.36599999999999999</c:v>
                </c:pt>
                <c:pt idx="202">
                  <c:v>-0.32800000000000001</c:v>
                </c:pt>
                <c:pt idx="203">
                  <c:v>-0.27800000000000002</c:v>
                </c:pt>
                <c:pt idx="204">
                  <c:v>-0.26500000000000001</c:v>
                </c:pt>
                <c:pt idx="205">
                  <c:v>-0.23300000000000001</c:v>
                </c:pt>
                <c:pt idx="206">
                  <c:v>-0.19600000000000001</c:v>
                </c:pt>
                <c:pt idx="207">
                  <c:v>-0.14499999999999999</c:v>
                </c:pt>
                <c:pt idx="208">
                  <c:v>-0.14499999999999999</c:v>
                </c:pt>
                <c:pt idx="209">
                  <c:v>-0.114</c:v>
                </c:pt>
                <c:pt idx="210">
                  <c:v>-0.05</c:v>
                </c:pt>
                <c:pt idx="211">
                  <c:v>6.0000000000000001E-3</c:v>
                </c:pt>
                <c:pt idx="212">
                  <c:v>1.9E-2</c:v>
                </c:pt>
                <c:pt idx="213">
                  <c:v>5.7000000000000002E-2</c:v>
                </c:pt>
                <c:pt idx="214">
                  <c:v>8.2000000000000003E-2</c:v>
                </c:pt>
                <c:pt idx="215">
                  <c:v>0.107</c:v>
                </c:pt>
                <c:pt idx="216">
                  <c:v>0.107</c:v>
                </c:pt>
                <c:pt idx="217">
                  <c:v>0.13200000000000001</c:v>
                </c:pt>
                <c:pt idx="218">
                  <c:v>0.17699999999999999</c:v>
                </c:pt>
                <c:pt idx="219">
                  <c:v>0.189</c:v>
                </c:pt>
                <c:pt idx="220">
                  <c:v>0.189</c:v>
                </c:pt>
                <c:pt idx="221">
                  <c:v>0.189</c:v>
                </c:pt>
                <c:pt idx="222">
                  <c:v>0.20200000000000001</c:v>
                </c:pt>
                <c:pt idx="223">
                  <c:v>0.20200000000000001</c:v>
                </c:pt>
                <c:pt idx="224">
                  <c:v>0.17</c:v>
                </c:pt>
                <c:pt idx="225">
                  <c:v>0.189</c:v>
                </c:pt>
                <c:pt idx="226">
                  <c:v>0.20799999999999999</c:v>
                </c:pt>
                <c:pt idx="227">
                  <c:v>0.19600000000000001</c:v>
                </c:pt>
                <c:pt idx="228">
                  <c:v>0.16400000000000001</c:v>
                </c:pt>
                <c:pt idx="229">
                  <c:v>0.14499999999999999</c:v>
                </c:pt>
                <c:pt idx="230">
                  <c:v>0.151</c:v>
                </c:pt>
                <c:pt idx="231">
                  <c:v>0.13200000000000001</c:v>
                </c:pt>
                <c:pt idx="232">
                  <c:v>9.5000000000000001E-2</c:v>
                </c:pt>
                <c:pt idx="233">
                  <c:v>8.7999999999999995E-2</c:v>
                </c:pt>
                <c:pt idx="234">
                  <c:v>8.2000000000000003E-2</c:v>
                </c:pt>
                <c:pt idx="235">
                  <c:v>0.05</c:v>
                </c:pt>
                <c:pt idx="236">
                  <c:v>1.2999999999999999E-2</c:v>
                </c:pt>
                <c:pt idx="237">
                  <c:v>0</c:v>
                </c:pt>
                <c:pt idx="238">
                  <c:v>-6.0000000000000001E-3</c:v>
                </c:pt>
                <c:pt idx="239">
                  <c:v>-0.05</c:v>
                </c:pt>
                <c:pt idx="240">
                  <c:v>-8.7999999999999995E-2</c:v>
                </c:pt>
                <c:pt idx="241">
                  <c:v>-9.5000000000000001E-2</c:v>
                </c:pt>
                <c:pt idx="242">
                  <c:v>-0.107</c:v>
                </c:pt>
                <c:pt idx="243">
                  <c:v>-0.13900000000000001</c:v>
                </c:pt>
                <c:pt idx="244">
                  <c:v>-0.16400000000000001</c:v>
                </c:pt>
                <c:pt idx="245">
                  <c:v>-0.16400000000000001</c:v>
                </c:pt>
                <c:pt idx="246">
                  <c:v>-0.17</c:v>
                </c:pt>
                <c:pt idx="247">
                  <c:v>-0.20799999999999999</c:v>
                </c:pt>
                <c:pt idx="248">
                  <c:v>-0.221</c:v>
                </c:pt>
                <c:pt idx="249">
                  <c:v>-0.221</c:v>
                </c:pt>
                <c:pt idx="250">
                  <c:v>-0.23300000000000001</c:v>
                </c:pt>
                <c:pt idx="251">
                  <c:v>-0.252</c:v>
                </c:pt>
                <c:pt idx="252">
                  <c:v>-0.252</c:v>
                </c:pt>
                <c:pt idx="253">
                  <c:v>-0.23300000000000001</c:v>
                </c:pt>
                <c:pt idx="254">
                  <c:v>-0.246</c:v>
                </c:pt>
                <c:pt idx="255">
                  <c:v>-0.246</c:v>
                </c:pt>
                <c:pt idx="256">
                  <c:v>-0.24</c:v>
                </c:pt>
                <c:pt idx="257">
                  <c:v>-0.24</c:v>
                </c:pt>
                <c:pt idx="258">
                  <c:v>-0.221</c:v>
                </c:pt>
                <c:pt idx="259">
                  <c:v>-0.214</c:v>
                </c:pt>
                <c:pt idx="260">
                  <c:v>-0.19600000000000001</c:v>
                </c:pt>
                <c:pt idx="261">
                  <c:v>-0.183</c:v>
                </c:pt>
                <c:pt idx="262">
                  <c:v>-0.17</c:v>
                </c:pt>
                <c:pt idx="263">
                  <c:v>-0.17699999999999999</c:v>
                </c:pt>
                <c:pt idx="264">
                  <c:v>-0.151</c:v>
                </c:pt>
                <c:pt idx="265">
                  <c:v>-0.13900000000000001</c:v>
                </c:pt>
                <c:pt idx="266">
                  <c:v>-0.13200000000000001</c:v>
                </c:pt>
                <c:pt idx="267">
                  <c:v>-0.126</c:v>
                </c:pt>
                <c:pt idx="268">
                  <c:v>-0.10100000000000001</c:v>
                </c:pt>
                <c:pt idx="269">
                  <c:v>-8.2000000000000003E-2</c:v>
                </c:pt>
                <c:pt idx="270">
                  <c:v>-8.7999999999999995E-2</c:v>
                </c:pt>
                <c:pt idx="271">
                  <c:v>-8.2000000000000003E-2</c:v>
                </c:pt>
                <c:pt idx="272">
                  <c:v>-5.7000000000000002E-2</c:v>
                </c:pt>
                <c:pt idx="273">
                  <c:v>-0.05</c:v>
                </c:pt>
                <c:pt idx="274">
                  <c:v>-6.3E-2</c:v>
                </c:pt>
                <c:pt idx="275">
                  <c:v>-5.7000000000000002E-2</c:v>
                </c:pt>
                <c:pt idx="276">
                  <c:v>-1.9E-2</c:v>
                </c:pt>
                <c:pt idx="277">
                  <c:v>-6.0000000000000001E-3</c:v>
                </c:pt>
                <c:pt idx="278">
                  <c:v>-1.9E-2</c:v>
                </c:pt>
                <c:pt idx="279">
                  <c:v>-1.9E-2</c:v>
                </c:pt>
                <c:pt idx="280">
                  <c:v>0</c:v>
                </c:pt>
                <c:pt idx="281">
                  <c:v>0</c:v>
                </c:pt>
                <c:pt idx="282">
                  <c:v>-1.9E-2</c:v>
                </c:pt>
                <c:pt idx="283">
                  <c:v>-1.9E-2</c:v>
                </c:pt>
                <c:pt idx="284">
                  <c:v>0</c:v>
                </c:pt>
                <c:pt idx="285">
                  <c:v>-1.2999999999999999E-2</c:v>
                </c:pt>
                <c:pt idx="286">
                  <c:v>-1.9E-2</c:v>
                </c:pt>
                <c:pt idx="287">
                  <c:v>-1.2999999999999999E-2</c:v>
                </c:pt>
                <c:pt idx="288">
                  <c:v>0</c:v>
                </c:pt>
                <c:pt idx="289">
                  <c:v>-1.9E-2</c:v>
                </c:pt>
                <c:pt idx="290">
                  <c:v>-3.2000000000000001E-2</c:v>
                </c:pt>
                <c:pt idx="291">
                  <c:v>-1.9E-2</c:v>
                </c:pt>
                <c:pt idx="292">
                  <c:v>-1.9E-2</c:v>
                </c:pt>
                <c:pt idx="293">
                  <c:v>-1.9E-2</c:v>
                </c:pt>
                <c:pt idx="294">
                  <c:v>-1.9E-2</c:v>
                </c:pt>
                <c:pt idx="295">
                  <c:v>-1.9E-2</c:v>
                </c:pt>
                <c:pt idx="296">
                  <c:v>-1.9E-2</c:v>
                </c:pt>
                <c:pt idx="297">
                  <c:v>-1.9E-2</c:v>
                </c:pt>
                <c:pt idx="298">
                  <c:v>-4.3999999999999997E-2</c:v>
                </c:pt>
                <c:pt idx="299">
                  <c:v>-1.9E-2</c:v>
                </c:pt>
                <c:pt idx="300">
                  <c:v>-3.2000000000000001E-2</c:v>
                </c:pt>
                <c:pt idx="301">
                  <c:v>-0.05</c:v>
                </c:pt>
                <c:pt idx="302">
                  <c:v>-3.2000000000000001E-2</c:v>
                </c:pt>
                <c:pt idx="303">
                  <c:v>-3.2000000000000001E-2</c:v>
                </c:pt>
                <c:pt idx="304">
                  <c:v>-3.2000000000000001E-2</c:v>
                </c:pt>
                <c:pt idx="305">
                  <c:v>-5.7000000000000002E-2</c:v>
                </c:pt>
                <c:pt idx="306">
                  <c:v>-4.3999999999999997E-2</c:v>
                </c:pt>
                <c:pt idx="307">
                  <c:v>-2.5000000000000001E-2</c:v>
                </c:pt>
                <c:pt idx="308">
                  <c:v>-3.2000000000000001E-2</c:v>
                </c:pt>
                <c:pt idx="309">
                  <c:v>-5.7000000000000002E-2</c:v>
                </c:pt>
                <c:pt idx="310">
                  <c:v>-0.05</c:v>
                </c:pt>
                <c:pt idx="311">
                  <c:v>-3.2000000000000001E-2</c:v>
                </c:pt>
                <c:pt idx="312">
                  <c:v>-0.05</c:v>
                </c:pt>
                <c:pt idx="313">
                  <c:v>-6.9000000000000006E-2</c:v>
                </c:pt>
                <c:pt idx="314">
                  <c:v>-3.2000000000000001E-2</c:v>
                </c:pt>
                <c:pt idx="315">
                  <c:v>-1.9E-2</c:v>
                </c:pt>
                <c:pt idx="316">
                  <c:v>-0.05</c:v>
                </c:pt>
                <c:pt idx="317">
                  <c:v>-6.9000000000000006E-2</c:v>
                </c:pt>
                <c:pt idx="318">
                  <c:v>-3.2000000000000001E-2</c:v>
                </c:pt>
                <c:pt idx="319">
                  <c:v>-2.5000000000000001E-2</c:v>
                </c:pt>
                <c:pt idx="320">
                  <c:v>-0.05</c:v>
                </c:pt>
                <c:pt idx="321">
                  <c:v>-6.3E-2</c:v>
                </c:pt>
                <c:pt idx="322">
                  <c:v>-3.2000000000000001E-2</c:v>
                </c:pt>
                <c:pt idx="323">
                  <c:v>-2.5000000000000001E-2</c:v>
                </c:pt>
                <c:pt idx="324">
                  <c:v>-0.05</c:v>
                </c:pt>
                <c:pt idx="325">
                  <c:v>-6.3E-2</c:v>
                </c:pt>
                <c:pt idx="326">
                  <c:v>-3.2000000000000001E-2</c:v>
                </c:pt>
                <c:pt idx="327">
                  <c:v>-5.7000000000000002E-2</c:v>
                </c:pt>
                <c:pt idx="328">
                  <c:v>-5.7000000000000002E-2</c:v>
                </c:pt>
                <c:pt idx="329">
                  <c:v>-0.05</c:v>
                </c:pt>
                <c:pt idx="330">
                  <c:v>-0.05</c:v>
                </c:pt>
                <c:pt idx="331">
                  <c:v>-0.05</c:v>
                </c:pt>
                <c:pt idx="332">
                  <c:v>-5.7000000000000002E-2</c:v>
                </c:pt>
                <c:pt idx="333">
                  <c:v>-0.05</c:v>
                </c:pt>
                <c:pt idx="334">
                  <c:v>-3.7999999999999999E-2</c:v>
                </c:pt>
                <c:pt idx="335">
                  <c:v>-3.2000000000000001E-2</c:v>
                </c:pt>
                <c:pt idx="336">
                  <c:v>-6.3E-2</c:v>
                </c:pt>
                <c:pt idx="337">
                  <c:v>-0.05</c:v>
                </c:pt>
                <c:pt idx="338">
                  <c:v>-2.5000000000000001E-2</c:v>
                </c:pt>
                <c:pt idx="339">
                  <c:v>-0.05</c:v>
                </c:pt>
                <c:pt idx="340">
                  <c:v>-5.7000000000000002E-2</c:v>
                </c:pt>
                <c:pt idx="341">
                  <c:v>-3.2000000000000001E-2</c:v>
                </c:pt>
                <c:pt idx="342">
                  <c:v>-3.2000000000000001E-2</c:v>
                </c:pt>
                <c:pt idx="343">
                  <c:v>-5.7000000000000002E-2</c:v>
                </c:pt>
                <c:pt idx="344">
                  <c:v>-6.3E-2</c:v>
                </c:pt>
                <c:pt idx="345">
                  <c:v>-1.9E-2</c:v>
                </c:pt>
                <c:pt idx="346">
                  <c:v>-5.7000000000000002E-2</c:v>
                </c:pt>
                <c:pt idx="347">
                  <c:v>-6.3E-2</c:v>
                </c:pt>
                <c:pt idx="348">
                  <c:v>-0.05</c:v>
                </c:pt>
                <c:pt idx="349">
                  <c:v>-0.05</c:v>
                </c:pt>
                <c:pt idx="350">
                  <c:v>-2.5000000000000001E-2</c:v>
                </c:pt>
                <c:pt idx="351">
                  <c:v>-5.7000000000000002E-2</c:v>
                </c:pt>
                <c:pt idx="352">
                  <c:v>-6.3E-2</c:v>
                </c:pt>
                <c:pt idx="353">
                  <c:v>-3.2000000000000001E-2</c:v>
                </c:pt>
                <c:pt idx="354">
                  <c:v>-6.3E-2</c:v>
                </c:pt>
                <c:pt idx="355">
                  <c:v>-6.3E-2</c:v>
                </c:pt>
                <c:pt idx="356">
                  <c:v>-6.3E-2</c:v>
                </c:pt>
                <c:pt idx="357">
                  <c:v>-1.2999999999999999E-2</c:v>
                </c:pt>
                <c:pt idx="358">
                  <c:v>-3.2000000000000001E-2</c:v>
                </c:pt>
                <c:pt idx="359">
                  <c:v>-6.3E-2</c:v>
                </c:pt>
                <c:pt idx="360">
                  <c:v>-0.05</c:v>
                </c:pt>
                <c:pt idx="361">
                  <c:v>-3.2000000000000001E-2</c:v>
                </c:pt>
                <c:pt idx="362">
                  <c:v>-0.05</c:v>
                </c:pt>
                <c:pt idx="363">
                  <c:v>-6.3E-2</c:v>
                </c:pt>
                <c:pt idx="364">
                  <c:v>-0.05</c:v>
                </c:pt>
                <c:pt idx="365">
                  <c:v>-1.9E-2</c:v>
                </c:pt>
                <c:pt idx="366">
                  <c:v>-4.3999999999999997E-2</c:v>
                </c:pt>
                <c:pt idx="367">
                  <c:v>-7.5999999999999998E-2</c:v>
                </c:pt>
                <c:pt idx="368">
                  <c:v>-5.7000000000000002E-2</c:v>
                </c:pt>
                <c:pt idx="369">
                  <c:v>-3.2000000000000001E-2</c:v>
                </c:pt>
                <c:pt idx="370">
                  <c:v>-0.05</c:v>
                </c:pt>
                <c:pt idx="371">
                  <c:v>-6.3E-2</c:v>
                </c:pt>
                <c:pt idx="372">
                  <c:v>-0.05</c:v>
                </c:pt>
                <c:pt idx="373">
                  <c:v>-2.5000000000000001E-2</c:v>
                </c:pt>
                <c:pt idx="374">
                  <c:v>-6.3E-2</c:v>
                </c:pt>
                <c:pt idx="375">
                  <c:v>-6.3E-2</c:v>
                </c:pt>
                <c:pt idx="376">
                  <c:v>-0.05</c:v>
                </c:pt>
                <c:pt idx="377">
                  <c:v>-4.3999999999999997E-2</c:v>
                </c:pt>
                <c:pt idx="378">
                  <c:v>-0.05</c:v>
                </c:pt>
                <c:pt idx="379">
                  <c:v>-6.3E-2</c:v>
                </c:pt>
                <c:pt idx="380">
                  <c:v>-6.3E-2</c:v>
                </c:pt>
                <c:pt idx="381">
                  <c:v>-0.05</c:v>
                </c:pt>
                <c:pt idx="382">
                  <c:v>-4.3999999999999997E-2</c:v>
                </c:pt>
                <c:pt idx="383">
                  <c:v>-0.05</c:v>
                </c:pt>
                <c:pt idx="384">
                  <c:v>-5.7000000000000002E-2</c:v>
                </c:pt>
                <c:pt idx="385">
                  <c:v>-5.7000000000000002E-2</c:v>
                </c:pt>
                <c:pt idx="386">
                  <c:v>-6.3E-2</c:v>
                </c:pt>
                <c:pt idx="387">
                  <c:v>-0.05</c:v>
                </c:pt>
                <c:pt idx="388">
                  <c:v>-4.3999999999999997E-2</c:v>
                </c:pt>
                <c:pt idx="389">
                  <c:v>-3.2000000000000001E-2</c:v>
                </c:pt>
                <c:pt idx="390">
                  <c:v>-6.3E-2</c:v>
                </c:pt>
                <c:pt idx="391">
                  <c:v>-3.7999999999999999E-2</c:v>
                </c:pt>
                <c:pt idx="392">
                  <c:v>-5.7000000000000002E-2</c:v>
                </c:pt>
                <c:pt idx="393">
                  <c:v>-0.05</c:v>
                </c:pt>
                <c:pt idx="394">
                  <c:v>-6.3E-2</c:v>
                </c:pt>
                <c:pt idx="395">
                  <c:v>-3.2000000000000001E-2</c:v>
                </c:pt>
                <c:pt idx="396">
                  <c:v>-0.05</c:v>
                </c:pt>
                <c:pt idx="397">
                  <c:v>-6.3E-2</c:v>
                </c:pt>
                <c:pt idx="398">
                  <c:v>-6.3E-2</c:v>
                </c:pt>
                <c:pt idx="399">
                  <c:v>-0.05</c:v>
                </c:pt>
                <c:pt idx="400">
                  <c:v>-3.2000000000000001E-2</c:v>
                </c:pt>
                <c:pt idx="401">
                  <c:v>-0.05</c:v>
                </c:pt>
                <c:pt idx="402">
                  <c:v>-0.05</c:v>
                </c:pt>
                <c:pt idx="403">
                  <c:v>-4.3999999999999997E-2</c:v>
                </c:pt>
                <c:pt idx="404">
                  <c:v>-4.3999999999999997E-2</c:v>
                </c:pt>
                <c:pt idx="405">
                  <c:v>-6.3E-2</c:v>
                </c:pt>
                <c:pt idx="406">
                  <c:v>-6.3E-2</c:v>
                </c:pt>
                <c:pt idx="407">
                  <c:v>-0.05</c:v>
                </c:pt>
                <c:pt idx="408">
                  <c:v>-0.05</c:v>
                </c:pt>
                <c:pt idx="409">
                  <c:v>-0.05</c:v>
                </c:pt>
                <c:pt idx="410">
                  <c:v>-6.3E-2</c:v>
                </c:pt>
                <c:pt idx="411">
                  <c:v>-4.3999999999999997E-2</c:v>
                </c:pt>
                <c:pt idx="412">
                  <c:v>-0.05</c:v>
                </c:pt>
                <c:pt idx="413">
                  <c:v>-5.7000000000000002E-2</c:v>
                </c:pt>
                <c:pt idx="414">
                  <c:v>-6.3E-2</c:v>
                </c:pt>
                <c:pt idx="415">
                  <c:v>-2.5000000000000001E-2</c:v>
                </c:pt>
                <c:pt idx="416">
                  <c:v>-3.2000000000000001E-2</c:v>
                </c:pt>
                <c:pt idx="417">
                  <c:v>-6.3E-2</c:v>
                </c:pt>
                <c:pt idx="418">
                  <c:v>-6.9000000000000006E-2</c:v>
                </c:pt>
                <c:pt idx="419">
                  <c:v>-6.3E-2</c:v>
                </c:pt>
                <c:pt idx="420">
                  <c:v>-5.7000000000000002E-2</c:v>
                </c:pt>
                <c:pt idx="421">
                  <c:v>-5.7000000000000002E-2</c:v>
                </c:pt>
                <c:pt idx="422">
                  <c:v>-6.3E-2</c:v>
                </c:pt>
                <c:pt idx="423">
                  <c:v>-0.05</c:v>
                </c:pt>
                <c:pt idx="424">
                  <c:v>-4.3999999999999997E-2</c:v>
                </c:pt>
                <c:pt idx="425">
                  <c:v>-6.3E-2</c:v>
                </c:pt>
                <c:pt idx="426">
                  <c:v>-6.3E-2</c:v>
                </c:pt>
                <c:pt idx="427">
                  <c:v>-0.05</c:v>
                </c:pt>
                <c:pt idx="428">
                  <c:v>-5.7000000000000002E-2</c:v>
                </c:pt>
                <c:pt idx="429">
                  <c:v>-0.05</c:v>
                </c:pt>
                <c:pt idx="430">
                  <c:v>-0.05</c:v>
                </c:pt>
                <c:pt idx="431">
                  <c:v>-3.7999999999999999E-2</c:v>
                </c:pt>
                <c:pt idx="432">
                  <c:v>-0.05</c:v>
                </c:pt>
                <c:pt idx="433">
                  <c:v>-0.05</c:v>
                </c:pt>
                <c:pt idx="434">
                  <c:v>-5.7000000000000002E-2</c:v>
                </c:pt>
                <c:pt idx="435">
                  <c:v>-0.05</c:v>
                </c:pt>
                <c:pt idx="436">
                  <c:v>-5.7000000000000002E-2</c:v>
                </c:pt>
                <c:pt idx="437">
                  <c:v>-0.05</c:v>
                </c:pt>
                <c:pt idx="438">
                  <c:v>-5.7000000000000002E-2</c:v>
                </c:pt>
                <c:pt idx="439">
                  <c:v>-6.3E-2</c:v>
                </c:pt>
                <c:pt idx="440">
                  <c:v>-6.3E-2</c:v>
                </c:pt>
                <c:pt idx="441">
                  <c:v>-6.9000000000000006E-2</c:v>
                </c:pt>
                <c:pt idx="442">
                  <c:v>-0.05</c:v>
                </c:pt>
                <c:pt idx="443">
                  <c:v>-4.3999999999999997E-2</c:v>
                </c:pt>
                <c:pt idx="444">
                  <c:v>-4.3999999999999997E-2</c:v>
                </c:pt>
                <c:pt idx="445">
                  <c:v>-0.05</c:v>
                </c:pt>
                <c:pt idx="446">
                  <c:v>-5.7000000000000002E-2</c:v>
                </c:pt>
                <c:pt idx="447">
                  <c:v>-5.7000000000000002E-2</c:v>
                </c:pt>
                <c:pt idx="448">
                  <c:v>-6.3E-2</c:v>
                </c:pt>
                <c:pt idx="449">
                  <c:v>-5.7000000000000002E-2</c:v>
                </c:pt>
                <c:pt idx="450">
                  <c:v>-3.2000000000000001E-2</c:v>
                </c:pt>
                <c:pt idx="451">
                  <c:v>-6.3E-2</c:v>
                </c:pt>
                <c:pt idx="452">
                  <c:v>-6.3E-2</c:v>
                </c:pt>
                <c:pt idx="453">
                  <c:v>-5.7000000000000002E-2</c:v>
                </c:pt>
                <c:pt idx="454">
                  <c:v>-3.2000000000000001E-2</c:v>
                </c:pt>
                <c:pt idx="455">
                  <c:v>-5.7000000000000002E-2</c:v>
                </c:pt>
                <c:pt idx="456">
                  <c:v>-7.5999999999999998E-2</c:v>
                </c:pt>
                <c:pt idx="457">
                  <c:v>-6.3E-2</c:v>
                </c:pt>
                <c:pt idx="458">
                  <c:v>-3.2000000000000001E-2</c:v>
                </c:pt>
                <c:pt idx="459">
                  <c:v>-6.3E-2</c:v>
                </c:pt>
                <c:pt idx="460">
                  <c:v>-7.5999999999999998E-2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06-4E57-B017-1C35E74AC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534224"/>
        <c:axId val="1788172864"/>
      </c:scatterChart>
      <c:valAx>
        <c:axId val="160853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88172864"/>
        <c:crosses val="autoZero"/>
        <c:crossBetween val="midCat"/>
      </c:valAx>
      <c:valAx>
        <c:axId val="17881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0853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Posição</a:t>
            </a:r>
            <a:r>
              <a:rPr lang="pt-PT" baseline="0"/>
              <a:t> em função do tempo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madeira5!$A$42:$A$502</c:f>
              <c:numCache>
                <c:formatCode>General</c:formatCode>
                <c:ptCount val="461"/>
                <c:pt idx="0">
                  <c:v>0.8</c:v>
                </c:pt>
                <c:pt idx="1">
                  <c:v>0.82</c:v>
                </c:pt>
                <c:pt idx="2">
                  <c:v>0.84</c:v>
                </c:pt>
                <c:pt idx="3">
                  <c:v>0.86</c:v>
                </c:pt>
                <c:pt idx="4">
                  <c:v>0.88</c:v>
                </c:pt>
                <c:pt idx="5">
                  <c:v>0.9</c:v>
                </c:pt>
                <c:pt idx="6">
                  <c:v>0.92</c:v>
                </c:pt>
                <c:pt idx="7">
                  <c:v>0.94</c:v>
                </c:pt>
                <c:pt idx="8">
                  <c:v>0.96</c:v>
                </c:pt>
                <c:pt idx="9">
                  <c:v>0.98</c:v>
                </c:pt>
                <c:pt idx="10">
                  <c:v>1</c:v>
                </c:pt>
                <c:pt idx="11">
                  <c:v>1.02</c:v>
                </c:pt>
                <c:pt idx="12">
                  <c:v>1.04</c:v>
                </c:pt>
                <c:pt idx="13">
                  <c:v>1.06</c:v>
                </c:pt>
                <c:pt idx="14">
                  <c:v>1.08</c:v>
                </c:pt>
                <c:pt idx="15">
                  <c:v>1.1000000000000001</c:v>
                </c:pt>
                <c:pt idx="16">
                  <c:v>1.1200000000000001</c:v>
                </c:pt>
                <c:pt idx="17">
                  <c:v>1.1399999999999999</c:v>
                </c:pt>
                <c:pt idx="18">
                  <c:v>1.1599999999999999</c:v>
                </c:pt>
                <c:pt idx="19">
                  <c:v>1.18</c:v>
                </c:pt>
                <c:pt idx="20">
                  <c:v>1.2</c:v>
                </c:pt>
                <c:pt idx="21">
                  <c:v>1.22</c:v>
                </c:pt>
                <c:pt idx="22">
                  <c:v>1.24</c:v>
                </c:pt>
                <c:pt idx="23">
                  <c:v>1.26</c:v>
                </c:pt>
                <c:pt idx="24">
                  <c:v>1.28</c:v>
                </c:pt>
                <c:pt idx="25">
                  <c:v>1.3</c:v>
                </c:pt>
                <c:pt idx="26">
                  <c:v>1.32</c:v>
                </c:pt>
                <c:pt idx="27">
                  <c:v>1.34</c:v>
                </c:pt>
                <c:pt idx="28">
                  <c:v>1.36</c:v>
                </c:pt>
                <c:pt idx="29">
                  <c:v>1.38</c:v>
                </c:pt>
                <c:pt idx="30">
                  <c:v>1.4</c:v>
                </c:pt>
                <c:pt idx="31">
                  <c:v>1.42</c:v>
                </c:pt>
                <c:pt idx="32">
                  <c:v>1.44</c:v>
                </c:pt>
                <c:pt idx="33">
                  <c:v>1.46</c:v>
                </c:pt>
                <c:pt idx="34">
                  <c:v>1.48</c:v>
                </c:pt>
                <c:pt idx="35">
                  <c:v>1.5</c:v>
                </c:pt>
                <c:pt idx="36">
                  <c:v>1.52</c:v>
                </c:pt>
                <c:pt idx="37">
                  <c:v>1.54</c:v>
                </c:pt>
                <c:pt idx="38">
                  <c:v>1.56</c:v>
                </c:pt>
                <c:pt idx="39">
                  <c:v>1.58</c:v>
                </c:pt>
                <c:pt idx="40">
                  <c:v>1.6</c:v>
                </c:pt>
                <c:pt idx="41">
                  <c:v>1.62</c:v>
                </c:pt>
                <c:pt idx="42">
                  <c:v>1.64</c:v>
                </c:pt>
                <c:pt idx="43">
                  <c:v>1.66</c:v>
                </c:pt>
                <c:pt idx="44">
                  <c:v>1.68</c:v>
                </c:pt>
                <c:pt idx="45">
                  <c:v>1.7</c:v>
                </c:pt>
                <c:pt idx="46">
                  <c:v>1.72</c:v>
                </c:pt>
                <c:pt idx="47">
                  <c:v>1.74</c:v>
                </c:pt>
                <c:pt idx="48">
                  <c:v>1.76</c:v>
                </c:pt>
                <c:pt idx="49">
                  <c:v>1.78</c:v>
                </c:pt>
                <c:pt idx="50">
                  <c:v>1.8</c:v>
                </c:pt>
                <c:pt idx="51">
                  <c:v>1.82</c:v>
                </c:pt>
                <c:pt idx="52">
                  <c:v>1.84</c:v>
                </c:pt>
                <c:pt idx="53">
                  <c:v>1.86</c:v>
                </c:pt>
                <c:pt idx="54">
                  <c:v>1.88</c:v>
                </c:pt>
                <c:pt idx="55">
                  <c:v>1.9</c:v>
                </c:pt>
                <c:pt idx="56">
                  <c:v>1.92</c:v>
                </c:pt>
                <c:pt idx="57">
                  <c:v>1.94</c:v>
                </c:pt>
                <c:pt idx="58">
                  <c:v>1.96</c:v>
                </c:pt>
                <c:pt idx="59">
                  <c:v>1.98</c:v>
                </c:pt>
                <c:pt idx="60">
                  <c:v>2</c:v>
                </c:pt>
                <c:pt idx="61">
                  <c:v>2.02</c:v>
                </c:pt>
                <c:pt idx="62">
                  <c:v>2.04</c:v>
                </c:pt>
                <c:pt idx="63">
                  <c:v>2.06</c:v>
                </c:pt>
                <c:pt idx="64">
                  <c:v>2.08</c:v>
                </c:pt>
                <c:pt idx="65">
                  <c:v>2.1</c:v>
                </c:pt>
                <c:pt idx="66">
                  <c:v>2.12</c:v>
                </c:pt>
                <c:pt idx="67">
                  <c:v>2.14</c:v>
                </c:pt>
                <c:pt idx="68">
                  <c:v>2.16</c:v>
                </c:pt>
                <c:pt idx="69">
                  <c:v>2.1800000000000002</c:v>
                </c:pt>
                <c:pt idx="70">
                  <c:v>2.2000000000000002</c:v>
                </c:pt>
                <c:pt idx="71">
                  <c:v>2.2200000000000002</c:v>
                </c:pt>
                <c:pt idx="72">
                  <c:v>2.2400000000000002</c:v>
                </c:pt>
                <c:pt idx="73">
                  <c:v>2.2599999999999998</c:v>
                </c:pt>
                <c:pt idx="74">
                  <c:v>2.2799999999999998</c:v>
                </c:pt>
                <c:pt idx="75">
                  <c:v>2.2999999999999998</c:v>
                </c:pt>
                <c:pt idx="76">
                  <c:v>2.3199999999999998</c:v>
                </c:pt>
                <c:pt idx="77">
                  <c:v>2.34</c:v>
                </c:pt>
                <c:pt idx="78">
                  <c:v>2.36</c:v>
                </c:pt>
                <c:pt idx="79">
                  <c:v>2.38</c:v>
                </c:pt>
                <c:pt idx="80">
                  <c:v>2.4</c:v>
                </c:pt>
                <c:pt idx="81">
                  <c:v>2.42</c:v>
                </c:pt>
                <c:pt idx="82">
                  <c:v>2.44</c:v>
                </c:pt>
                <c:pt idx="83">
                  <c:v>2.46</c:v>
                </c:pt>
                <c:pt idx="84">
                  <c:v>2.48</c:v>
                </c:pt>
                <c:pt idx="85">
                  <c:v>2.5</c:v>
                </c:pt>
                <c:pt idx="86">
                  <c:v>2.52</c:v>
                </c:pt>
                <c:pt idx="87">
                  <c:v>2.54</c:v>
                </c:pt>
                <c:pt idx="88">
                  <c:v>2.56</c:v>
                </c:pt>
                <c:pt idx="89">
                  <c:v>2.58</c:v>
                </c:pt>
                <c:pt idx="90">
                  <c:v>2.6</c:v>
                </c:pt>
                <c:pt idx="91">
                  <c:v>2.62</c:v>
                </c:pt>
                <c:pt idx="92">
                  <c:v>2.64</c:v>
                </c:pt>
                <c:pt idx="93">
                  <c:v>2.66</c:v>
                </c:pt>
                <c:pt idx="94">
                  <c:v>2.68</c:v>
                </c:pt>
                <c:pt idx="95">
                  <c:v>2.7</c:v>
                </c:pt>
                <c:pt idx="96">
                  <c:v>2.72</c:v>
                </c:pt>
                <c:pt idx="97">
                  <c:v>2.74</c:v>
                </c:pt>
                <c:pt idx="98">
                  <c:v>2.76</c:v>
                </c:pt>
                <c:pt idx="99">
                  <c:v>2.78</c:v>
                </c:pt>
                <c:pt idx="100">
                  <c:v>2.8</c:v>
                </c:pt>
                <c:pt idx="101">
                  <c:v>2.82</c:v>
                </c:pt>
                <c:pt idx="102">
                  <c:v>2.84</c:v>
                </c:pt>
                <c:pt idx="103">
                  <c:v>2.86</c:v>
                </c:pt>
                <c:pt idx="104">
                  <c:v>2.88</c:v>
                </c:pt>
                <c:pt idx="105">
                  <c:v>2.9</c:v>
                </c:pt>
                <c:pt idx="106">
                  <c:v>2.92</c:v>
                </c:pt>
                <c:pt idx="107">
                  <c:v>2.94</c:v>
                </c:pt>
                <c:pt idx="108">
                  <c:v>2.96</c:v>
                </c:pt>
                <c:pt idx="109">
                  <c:v>2.98</c:v>
                </c:pt>
                <c:pt idx="110">
                  <c:v>3</c:v>
                </c:pt>
                <c:pt idx="111">
                  <c:v>3.02</c:v>
                </c:pt>
                <c:pt idx="112">
                  <c:v>3.04</c:v>
                </c:pt>
                <c:pt idx="113">
                  <c:v>3.06</c:v>
                </c:pt>
                <c:pt idx="114">
                  <c:v>3.08</c:v>
                </c:pt>
                <c:pt idx="115">
                  <c:v>3.1</c:v>
                </c:pt>
                <c:pt idx="116">
                  <c:v>3.12</c:v>
                </c:pt>
                <c:pt idx="117">
                  <c:v>3.14</c:v>
                </c:pt>
                <c:pt idx="118">
                  <c:v>3.16</c:v>
                </c:pt>
                <c:pt idx="119">
                  <c:v>3.18</c:v>
                </c:pt>
                <c:pt idx="120">
                  <c:v>3.2</c:v>
                </c:pt>
                <c:pt idx="121">
                  <c:v>3.22</c:v>
                </c:pt>
                <c:pt idx="122">
                  <c:v>3.24</c:v>
                </c:pt>
                <c:pt idx="123">
                  <c:v>3.26</c:v>
                </c:pt>
                <c:pt idx="124">
                  <c:v>3.28</c:v>
                </c:pt>
                <c:pt idx="125">
                  <c:v>3.3</c:v>
                </c:pt>
                <c:pt idx="126">
                  <c:v>3.32</c:v>
                </c:pt>
                <c:pt idx="127">
                  <c:v>3.34</c:v>
                </c:pt>
                <c:pt idx="128">
                  <c:v>3.36</c:v>
                </c:pt>
                <c:pt idx="129">
                  <c:v>3.38</c:v>
                </c:pt>
                <c:pt idx="130">
                  <c:v>3.4</c:v>
                </c:pt>
                <c:pt idx="131">
                  <c:v>3.42</c:v>
                </c:pt>
                <c:pt idx="132">
                  <c:v>3.44</c:v>
                </c:pt>
                <c:pt idx="133">
                  <c:v>3.46</c:v>
                </c:pt>
                <c:pt idx="134">
                  <c:v>3.48</c:v>
                </c:pt>
                <c:pt idx="135">
                  <c:v>3.5</c:v>
                </c:pt>
                <c:pt idx="136">
                  <c:v>3.52</c:v>
                </c:pt>
                <c:pt idx="137">
                  <c:v>3.54</c:v>
                </c:pt>
                <c:pt idx="138">
                  <c:v>3.56</c:v>
                </c:pt>
                <c:pt idx="139">
                  <c:v>3.58</c:v>
                </c:pt>
                <c:pt idx="140">
                  <c:v>3.6</c:v>
                </c:pt>
                <c:pt idx="141">
                  <c:v>3.62</c:v>
                </c:pt>
                <c:pt idx="142">
                  <c:v>3.64</c:v>
                </c:pt>
                <c:pt idx="143">
                  <c:v>3.66</c:v>
                </c:pt>
                <c:pt idx="144">
                  <c:v>3.68</c:v>
                </c:pt>
                <c:pt idx="145">
                  <c:v>3.7</c:v>
                </c:pt>
                <c:pt idx="146">
                  <c:v>3.72</c:v>
                </c:pt>
                <c:pt idx="147">
                  <c:v>3.74</c:v>
                </c:pt>
                <c:pt idx="148">
                  <c:v>3.76</c:v>
                </c:pt>
                <c:pt idx="149">
                  <c:v>3.78</c:v>
                </c:pt>
                <c:pt idx="150">
                  <c:v>3.8</c:v>
                </c:pt>
                <c:pt idx="151">
                  <c:v>3.82</c:v>
                </c:pt>
                <c:pt idx="152">
                  <c:v>3.84</c:v>
                </c:pt>
                <c:pt idx="153">
                  <c:v>3.86</c:v>
                </c:pt>
                <c:pt idx="154">
                  <c:v>3.88</c:v>
                </c:pt>
                <c:pt idx="155">
                  <c:v>3.9</c:v>
                </c:pt>
                <c:pt idx="156">
                  <c:v>3.92</c:v>
                </c:pt>
                <c:pt idx="157">
                  <c:v>3.94</c:v>
                </c:pt>
                <c:pt idx="158">
                  <c:v>3.96</c:v>
                </c:pt>
                <c:pt idx="159">
                  <c:v>3.98</c:v>
                </c:pt>
                <c:pt idx="160">
                  <c:v>4</c:v>
                </c:pt>
                <c:pt idx="161">
                  <c:v>4.0199999999999996</c:v>
                </c:pt>
                <c:pt idx="162">
                  <c:v>4.04</c:v>
                </c:pt>
                <c:pt idx="163">
                  <c:v>4.0599999999999996</c:v>
                </c:pt>
                <c:pt idx="164">
                  <c:v>4.08</c:v>
                </c:pt>
                <c:pt idx="165">
                  <c:v>4.0999999999999996</c:v>
                </c:pt>
                <c:pt idx="166">
                  <c:v>4.12</c:v>
                </c:pt>
                <c:pt idx="167">
                  <c:v>4.1399999999999997</c:v>
                </c:pt>
                <c:pt idx="168">
                  <c:v>4.16</c:v>
                </c:pt>
                <c:pt idx="169">
                  <c:v>4.18</c:v>
                </c:pt>
                <c:pt idx="170">
                  <c:v>4.2</c:v>
                </c:pt>
                <c:pt idx="171">
                  <c:v>4.22</c:v>
                </c:pt>
                <c:pt idx="172">
                  <c:v>4.24</c:v>
                </c:pt>
                <c:pt idx="173">
                  <c:v>4.26</c:v>
                </c:pt>
                <c:pt idx="174">
                  <c:v>4.28</c:v>
                </c:pt>
                <c:pt idx="175">
                  <c:v>4.3</c:v>
                </c:pt>
                <c:pt idx="176">
                  <c:v>4.32</c:v>
                </c:pt>
                <c:pt idx="177">
                  <c:v>4.34</c:v>
                </c:pt>
                <c:pt idx="178">
                  <c:v>4.3600000000000003</c:v>
                </c:pt>
                <c:pt idx="179">
                  <c:v>4.38</c:v>
                </c:pt>
                <c:pt idx="180">
                  <c:v>4.4000000000000004</c:v>
                </c:pt>
                <c:pt idx="181">
                  <c:v>4.42</c:v>
                </c:pt>
                <c:pt idx="182">
                  <c:v>4.4400000000000004</c:v>
                </c:pt>
                <c:pt idx="183">
                  <c:v>4.46</c:v>
                </c:pt>
                <c:pt idx="184">
                  <c:v>4.4800000000000004</c:v>
                </c:pt>
                <c:pt idx="185">
                  <c:v>4.5</c:v>
                </c:pt>
                <c:pt idx="186">
                  <c:v>4.5199999999999996</c:v>
                </c:pt>
                <c:pt idx="187">
                  <c:v>4.54</c:v>
                </c:pt>
                <c:pt idx="188">
                  <c:v>4.5599999999999996</c:v>
                </c:pt>
                <c:pt idx="189">
                  <c:v>4.58</c:v>
                </c:pt>
                <c:pt idx="190">
                  <c:v>4.5999999999999996</c:v>
                </c:pt>
                <c:pt idx="191">
                  <c:v>4.62</c:v>
                </c:pt>
                <c:pt idx="192">
                  <c:v>4.6399999999999997</c:v>
                </c:pt>
                <c:pt idx="193">
                  <c:v>4.66</c:v>
                </c:pt>
                <c:pt idx="194">
                  <c:v>4.68</c:v>
                </c:pt>
                <c:pt idx="195">
                  <c:v>4.7</c:v>
                </c:pt>
                <c:pt idx="196">
                  <c:v>4.72</c:v>
                </c:pt>
                <c:pt idx="197">
                  <c:v>4.74</c:v>
                </c:pt>
                <c:pt idx="198">
                  <c:v>4.76</c:v>
                </c:pt>
                <c:pt idx="199">
                  <c:v>4.78</c:v>
                </c:pt>
                <c:pt idx="200">
                  <c:v>4.8</c:v>
                </c:pt>
                <c:pt idx="201">
                  <c:v>4.82</c:v>
                </c:pt>
                <c:pt idx="202">
                  <c:v>4.84</c:v>
                </c:pt>
                <c:pt idx="203">
                  <c:v>4.8600000000000003</c:v>
                </c:pt>
                <c:pt idx="204">
                  <c:v>4.88</c:v>
                </c:pt>
                <c:pt idx="205">
                  <c:v>4.9000000000000004</c:v>
                </c:pt>
                <c:pt idx="206">
                  <c:v>4.92</c:v>
                </c:pt>
                <c:pt idx="207">
                  <c:v>4.9400000000000004</c:v>
                </c:pt>
                <c:pt idx="208">
                  <c:v>4.96</c:v>
                </c:pt>
                <c:pt idx="209">
                  <c:v>4.9800000000000004</c:v>
                </c:pt>
                <c:pt idx="210">
                  <c:v>5</c:v>
                </c:pt>
                <c:pt idx="211">
                  <c:v>5.0199999999999996</c:v>
                </c:pt>
                <c:pt idx="212">
                  <c:v>5.04</c:v>
                </c:pt>
                <c:pt idx="213">
                  <c:v>5.0599999999999996</c:v>
                </c:pt>
                <c:pt idx="214">
                  <c:v>5.08</c:v>
                </c:pt>
                <c:pt idx="215">
                  <c:v>5.0999999999999996</c:v>
                </c:pt>
                <c:pt idx="216">
                  <c:v>5.12</c:v>
                </c:pt>
                <c:pt idx="217">
                  <c:v>5.14</c:v>
                </c:pt>
                <c:pt idx="218">
                  <c:v>5.16</c:v>
                </c:pt>
                <c:pt idx="219">
                  <c:v>5.18</c:v>
                </c:pt>
                <c:pt idx="220">
                  <c:v>5.2</c:v>
                </c:pt>
                <c:pt idx="221">
                  <c:v>5.22</c:v>
                </c:pt>
                <c:pt idx="222">
                  <c:v>5.24</c:v>
                </c:pt>
                <c:pt idx="223">
                  <c:v>5.26</c:v>
                </c:pt>
                <c:pt idx="224">
                  <c:v>5.28</c:v>
                </c:pt>
                <c:pt idx="225">
                  <c:v>5.3</c:v>
                </c:pt>
                <c:pt idx="226">
                  <c:v>5.32</c:v>
                </c:pt>
                <c:pt idx="227">
                  <c:v>5.34</c:v>
                </c:pt>
                <c:pt idx="228">
                  <c:v>5.36</c:v>
                </c:pt>
                <c:pt idx="229">
                  <c:v>5.38</c:v>
                </c:pt>
                <c:pt idx="230">
                  <c:v>5.4</c:v>
                </c:pt>
                <c:pt idx="231">
                  <c:v>5.42</c:v>
                </c:pt>
                <c:pt idx="232">
                  <c:v>5.44</c:v>
                </c:pt>
                <c:pt idx="233">
                  <c:v>5.46</c:v>
                </c:pt>
                <c:pt idx="234">
                  <c:v>5.48</c:v>
                </c:pt>
                <c:pt idx="235">
                  <c:v>5.5</c:v>
                </c:pt>
                <c:pt idx="236">
                  <c:v>5.52</c:v>
                </c:pt>
                <c:pt idx="237">
                  <c:v>5.54</c:v>
                </c:pt>
                <c:pt idx="238">
                  <c:v>5.56</c:v>
                </c:pt>
                <c:pt idx="239">
                  <c:v>5.58</c:v>
                </c:pt>
                <c:pt idx="240">
                  <c:v>5.6</c:v>
                </c:pt>
                <c:pt idx="241">
                  <c:v>5.62</c:v>
                </c:pt>
                <c:pt idx="242">
                  <c:v>5.64</c:v>
                </c:pt>
                <c:pt idx="243">
                  <c:v>5.66</c:v>
                </c:pt>
                <c:pt idx="244">
                  <c:v>5.68</c:v>
                </c:pt>
                <c:pt idx="245">
                  <c:v>5.7</c:v>
                </c:pt>
                <c:pt idx="246">
                  <c:v>5.72</c:v>
                </c:pt>
                <c:pt idx="247">
                  <c:v>5.74</c:v>
                </c:pt>
                <c:pt idx="248">
                  <c:v>5.76</c:v>
                </c:pt>
                <c:pt idx="249">
                  <c:v>5.78</c:v>
                </c:pt>
                <c:pt idx="250">
                  <c:v>5.8</c:v>
                </c:pt>
                <c:pt idx="251">
                  <c:v>5.82</c:v>
                </c:pt>
                <c:pt idx="252">
                  <c:v>5.84</c:v>
                </c:pt>
                <c:pt idx="253">
                  <c:v>5.86</c:v>
                </c:pt>
                <c:pt idx="254">
                  <c:v>5.88</c:v>
                </c:pt>
                <c:pt idx="255">
                  <c:v>5.9</c:v>
                </c:pt>
                <c:pt idx="256">
                  <c:v>5.92</c:v>
                </c:pt>
                <c:pt idx="257">
                  <c:v>5.94</c:v>
                </c:pt>
                <c:pt idx="258">
                  <c:v>5.96</c:v>
                </c:pt>
                <c:pt idx="259">
                  <c:v>5.98</c:v>
                </c:pt>
                <c:pt idx="260">
                  <c:v>6</c:v>
                </c:pt>
                <c:pt idx="261">
                  <c:v>6.02</c:v>
                </c:pt>
                <c:pt idx="262">
                  <c:v>6.04</c:v>
                </c:pt>
                <c:pt idx="263">
                  <c:v>6.06</c:v>
                </c:pt>
                <c:pt idx="264">
                  <c:v>6.08</c:v>
                </c:pt>
                <c:pt idx="265">
                  <c:v>6.1</c:v>
                </c:pt>
                <c:pt idx="266">
                  <c:v>6.12</c:v>
                </c:pt>
                <c:pt idx="267">
                  <c:v>6.14</c:v>
                </c:pt>
                <c:pt idx="268">
                  <c:v>6.16</c:v>
                </c:pt>
                <c:pt idx="269">
                  <c:v>6.18</c:v>
                </c:pt>
                <c:pt idx="270">
                  <c:v>6.2</c:v>
                </c:pt>
                <c:pt idx="271">
                  <c:v>6.22</c:v>
                </c:pt>
                <c:pt idx="272">
                  <c:v>6.24</c:v>
                </c:pt>
                <c:pt idx="273">
                  <c:v>6.26</c:v>
                </c:pt>
                <c:pt idx="274">
                  <c:v>6.28</c:v>
                </c:pt>
                <c:pt idx="275">
                  <c:v>6.3</c:v>
                </c:pt>
                <c:pt idx="276">
                  <c:v>6.32</c:v>
                </c:pt>
                <c:pt idx="277">
                  <c:v>6.34</c:v>
                </c:pt>
                <c:pt idx="278">
                  <c:v>6.36</c:v>
                </c:pt>
                <c:pt idx="279">
                  <c:v>6.38</c:v>
                </c:pt>
                <c:pt idx="280">
                  <c:v>6.4</c:v>
                </c:pt>
                <c:pt idx="281">
                  <c:v>6.42</c:v>
                </c:pt>
                <c:pt idx="282">
                  <c:v>6.44</c:v>
                </c:pt>
                <c:pt idx="283">
                  <c:v>6.46</c:v>
                </c:pt>
                <c:pt idx="284">
                  <c:v>6.48</c:v>
                </c:pt>
                <c:pt idx="285">
                  <c:v>6.5</c:v>
                </c:pt>
                <c:pt idx="286">
                  <c:v>6.52</c:v>
                </c:pt>
                <c:pt idx="287">
                  <c:v>6.54</c:v>
                </c:pt>
                <c:pt idx="288">
                  <c:v>6.56</c:v>
                </c:pt>
                <c:pt idx="289">
                  <c:v>6.58</c:v>
                </c:pt>
                <c:pt idx="290">
                  <c:v>6.6</c:v>
                </c:pt>
                <c:pt idx="291">
                  <c:v>6.62</c:v>
                </c:pt>
                <c:pt idx="292">
                  <c:v>6.64</c:v>
                </c:pt>
                <c:pt idx="293">
                  <c:v>6.66</c:v>
                </c:pt>
                <c:pt idx="294">
                  <c:v>6.68</c:v>
                </c:pt>
                <c:pt idx="295">
                  <c:v>6.7</c:v>
                </c:pt>
                <c:pt idx="296">
                  <c:v>6.72</c:v>
                </c:pt>
                <c:pt idx="297">
                  <c:v>6.74</c:v>
                </c:pt>
                <c:pt idx="298">
                  <c:v>6.76</c:v>
                </c:pt>
                <c:pt idx="299">
                  <c:v>6.78</c:v>
                </c:pt>
                <c:pt idx="300">
                  <c:v>6.8</c:v>
                </c:pt>
                <c:pt idx="301">
                  <c:v>6.82</c:v>
                </c:pt>
                <c:pt idx="302">
                  <c:v>6.84</c:v>
                </c:pt>
                <c:pt idx="303">
                  <c:v>6.86</c:v>
                </c:pt>
                <c:pt idx="304">
                  <c:v>6.88</c:v>
                </c:pt>
                <c:pt idx="305">
                  <c:v>6.9</c:v>
                </c:pt>
                <c:pt idx="306">
                  <c:v>6.92</c:v>
                </c:pt>
                <c:pt idx="307">
                  <c:v>6.94</c:v>
                </c:pt>
                <c:pt idx="308">
                  <c:v>6.96</c:v>
                </c:pt>
                <c:pt idx="309">
                  <c:v>6.98</c:v>
                </c:pt>
                <c:pt idx="310">
                  <c:v>7</c:v>
                </c:pt>
                <c:pt idx="311">
                  <c:v>7.02</c:v>
                </c:pt>
                <c:pt idx="312">
                  <c:v>7.04</c:v>
                </c:pt>
                <c:pt idx="313">
                  <c:v>7.06</c:v>
                </c:pt>
                <c:pt idx="314">
                  <c:v>7.08</c:v>
                </c:pt>
                <c:pt idx="315">
                  <c:v>7.1</c:v>
                </c:pt>
                <c:pt idx="316">
                  <c:v>7.12</c:v>
                </c:pt>
                <c:pt idx="317">
                  <c:v>7.14</c:v>
                </c:pt>
                <c:pt idx="318">
                  <c:v>7.16</c:v>
                </c:pt>
                <c:pt idx="319">
                  <c:v>7.18</c:v>
                </c:pt>
                <c:pt idx="320">
                  <c:v>7.2</c:v>
                </c:pt>
                <c:pt idx="321">
                  <c:v>7.22</c:v>
                </c:pt>
                <c:pt idx="322">
                  <c:v>7.24</c:v>
                </c:pt>
                <c:pt idx="323">
                  <c:v>7.26</c:v>
                </c:pt>
                <c:pt idx="324">
                  <c:v>7.28</c:v>
                </c:pt>
                <c:pt idx="325">
                  <c:v>7.3</c:v>
                </c:pt>
                <c:pt idx="326">
                  <c:v>7.32</c:v>
                </c:pt>
                <c:pt idx="327">
                  <c:v>7.34</c:v>
                </c:pt>
                <c:pt idx="328">
                  <c:v>7.36</c:v>
                </c:pt>
                <c:pt idx="329">
                  <c:v>7.38</c:v>
                </c:pt>
                <c:pt idx="330">
                  <c:v>7.4</c:v>
                </c:pt>
                <c:pt idx="331">
                  <c:v>7.42</c:v>
                </c:pt>
                <c:pt idx="332">
                  <c:v>7.44</c:v>
                </c:pt>
                <c:pt idx="333">
                  <c:v>7.46</c:v>
                </c:pt>
                <c:pt idx="334">
                  <c:v>7.48</c:v>
                </c:pt>
                <c:pt idx="335">
                  <c:v>7.5</c:v>
                </c:pt>
                <c:pt idx="336">
                  <c:v>7.52</c:v>
                </c:pt>
                <c:pt idx="337">
                  <c:v>7.54</c:v>
                </c:pt>
                <c:pt idx="338">
                  <c:v>7.56</c:v>
                </c:pt>
                <c:pt idx="339">
                  <c:v>7.58</c:v>
                </c:pt>
                <c:pt idx="340">
                  <c:v>7.6</c:v>
                </c:pt>
                <c:pt idx="341">
                  <c:v>7.62</c:v>
                </c:pt>
                <c:pt idx="342">
                  <c:v>7.64</c:v>
                </c:pt>
                <c:pt idx="343">
                  <c:v>7.66</c:v>
                </c:pt>
                <c:pt idx="344">
                  <c:v>7.68</c:v>
                </c:pt>
                <c:pt idx="345">
                  <c:v>7.7</c:v>
                </c:pt>
                <c:pt idx="346">
                  <c:v>7.72</c:v>
                </c:pt>
                <c:pt idx="347">
                  <c:v>7.74</c:v>
                </c:pt>
                <c:pt idx="348">
                  <c:v>7.76</c:v>
                </c:pt>
                <c:pt idx="349">
                  <c:v>7.78</c:v>
                </c:pt>
                <c:pt idx="350">
                  <c:v>7.8</c:v>
                </c:pt>
                <c:pt idx="351">
                  <c:v>7.82</c:v>
                </c:pt>
                <c:pt idx="352">
                  <c:v>7.84</c:v>
                </c:pt>
                <c:pt idx="353">
                  <c:v>7.86</c:v>
                </c:pt>
                <c:pt idx="354">
                  <c:v>7.88</c:v>
                </c:pt>
                <c:pt idx="355">
                  <c:v>7.9</c:v>
                </c:pt>
                <c:pt idx="356">
                  <c:v>7.92</c:v>
                </c:pt>
                <c:pt idx="357">
                  <c:v>7.94</c:v>
                </c:pt>
                <c:pt idx="358">
                  <c:v>7.96</c:v>
                </c:pt>
                <c:pt idx="359">
                  <c:v>7.98</c:v>
                </c:pt>
                <c:pt idx="360">
                  <c:v>8</c:v>
                </c:pt>
                <c:pt idx="361">
                  <c:v>8.02</c:v>
                </c:pt>
                <c:pt idx="362">
                  <c:v>8.0399999999999991</c:v>
                </c:pt>
                <c:pt idx="363">
                  <c:v>8.06</c:v>
                </c:pt>
                <c:pt idx="364">
                  <c:v>8.08</c:v>
                </c:pt>
                <c:pt idx="365">
                  <c:v>8.1</c:v>
                </c:pt>
                <c:pt idx="366">
                  <c:v>8.1199999999999992</c:v>
                </c:pt>
                <c:pt idx="367">
                  <c:v>8.14</c:v>
                </c:pt>
                <c:pt idx="368">
                  <c:v>8.16</c:v>
                </c:pt>
                <c:pt idx="369">
                  <c:v>8.18</c:v>
                </c:pt>
                <c:pt idx="370">
                  <c:v>8.1999999999999993</c:v>
                </c:pt>
                <c:pt idx="371">
                  <c:v>8.2200000000000006</c:v>
                </c:pt>
                <c:pt idx="372">
                  <c:v>8.24</c:v>
                </c:pt>
                <c:pt idx="373">
                  <c:v>8.26</c:v>
                </c:pt>
                <c:pt idx="374">
                  <c:v>8.2799999999999994</c:v>
                </c:pt>
                <c:pt idx="375">
                  <c:v>8.3000000000000007</c:v>
                </c:pt>
                <c:pt idx="376">
                  <c:v>8.32</c:v>
                </c:pt>
                <c:pt idx="377">
                  <c:v>8.34</c:v>
                </c:pt>
                <c:pt idx="378">
                  <c:v>8.36</c:v>
                </c:pt>
                <c:pt idx="379">
                  <c:v>8.3800000000000008</c:v>
                </c:pt>
                <c:pt idx="380">
                  <c:v>8.4</c:v>
                </c:pt>
                <c:pt idx="381">
                  <c:v>8.42</c:v>
                </c:pt>
                <c:pt idx="382">
                  <c:v>8.44</c:v>
                </c:pt>
                <c:pt idx="383">
                  <c:v>8.4600000000000009</c:v>
                </c:pt>
                <c:pt idx="384">
                  <c:v>8.48</c:v>
                </c:pt>
                <c:pt idx="385">
                  <c:v>8.5</c:v>
                </c:pt>
                <c:pt idx="386">
                  <c:v>8.52</c:v>
                </c:pt>
                <c:pt idx="387">
                  <c:v>8.5399999999999991</c:v>
                </c:pt>
                <c:pt idx="388">
                  <c:v>8.56</c:v>
                </c:pt>
                <c:pt idx="389">
                  <c:v>8.58</c:v>
                </c:pt>
                <c:pt idx="390">
                  <c:v>8.6</c:v>
                </c:pt>
                <c:pt idx="391">
                  <c:v>8.6199999999999992</c:v>
                </c:pt>
                <c:pt idx="392">
                  <c:v>8.64</c:v>
                </c:pt>
                <c:pt idx="393">
                  <c:v>8.66</c:v>
                </c:pt>
                <c:pt idx="394">
                  <c:v>8.68</c:v>
                </c:pt>
                <c:pt idx="395">
                  <c:v>8.6999999999999993</c:v>
                </c:pt>
                <c:pt idx="396">
                  <c:v>8.7200000000000006</c:v>
                </c:pt>
                <c:pt idx="397">
                  <c:v>8.74</c:v>
                </c:pt>
                <c:pt idx="398">
                  <c:v>8.76</c:v>
                </c:pt>
                <c:pt idx="399">
                  <c:v>8.7799999999999994</c:v>
                </c:pt>
                <c:pt idx="400">
                  <c:v>8.8000000000000007</c:v>
                </c:pt>
                <c:pt idx="401">
                  <c:v>8.82</c:v>
                </c:pt>
                <c:pt idx="402">
                  <c:v>8.84</c:v>
                </c:pt>
                <c:pt idx="403">
                  <c:v>8.86</c:v>
                </c:pt>
                <c:pt idx="404">
                  <c:v>8.8800000000000008</c:v>
                </c:pt>
                <c:pt idx="405">
                  <c:v>8.9</c:v>
                </c:pt>
                <c:pt idx="406">
                  <c:v>8.92</c:v>
                </c:pt>
                <c:pt idx="407">
                  <c:v>8.94</c:v>
                </c:pt>
                <c:pt idx="408">
                  <c:v>8.9600000000000009</c:v>
                </c:pt>
                <c:pt idx="409">
                  <c:v>8.98</c:v>
                </c:pt>
                <c:pt idx="410">
                  <c:v>9</c:v>
                </c:pt>
                <c:pt idx="411">
                  <c:v>9.02</c:v>
                </c:pt>
                <c:pt idx="412">
                  <c:v>9.0399999999999991</c:v>
                </c:pt>
                <c:pt idx="413">
                  <c:v>9.06</c:v>
                </c:pt>
                <c:pt idx="414">
                  <c:v>9.08</c:v>
                </c:pt>
                <c:pt idx="415">
                  <c:v>9.1</c:v>
                </c:pt>
                <c:pt idx="416">
                  <c:v>9.1199999999999992</c:v>
                </c:pt>
                <c:pt idx="417">
                  <c:v>9.14</c:v>
                </c:pt>
                <c:pt idx="418">
                  <c:v>9.16</c:v>
                </c:pt>
                <c:pt idx="419">
                  <c:v>9.18</c:v>
                </c:pt>
                <c:pt idx="420">
                  <c:v>9.1999999999999993</c:v>
                </c:pt>
                <c:pt idx="421">
                  <c:v>9.2200000000000006</c:v>
                </c:pt>
                <c:pt idx="422">
                  <c:v>9.24</c:v>
                </c:pt>
                <c:pt idx="423">
                  <c:v>9.26</c:v>
                </c:pt>
                <c:pt idx="424">
                  <c:v>9.2799999999999994</c:v>
                </c:pt>
                <c:pt idx="425">
                  <c:v>9.3000000000000007</c:v>
                </c:pt>
                <c:pt idx="426">
                  <c:v>9.32</c:v>
                </c:pt>
                <c:pt idx="427">
                  <c:v>9.34</c:v>
                </c:pt>
                <c:pt idx="428">
                  <c:v>9.36</c:v>
                </c:pt>
                <c:pt idx="429">
                  <c:v>9.3800000000000008</c:v>
                </c:pt>
                <c:pt idx="430">
                  <c:v>9.4</c:v>
                </c:pt>
                <c:pt idx="431">
                  <c:v>9.42</c:v>
                </c:pt>
                <c:pt idx="432">
                  <c:v>9.44</c:v>
                </c:pt>
                <c:pt idx="433">
                  <c:v>9.4600000000000009</c:v>
                </c:pt>
                <c:pt idx="434">
                  <c:v>9.48</c:v>
                </c:pt>
                <c:pt idx="435">
                  <c:v>9.5</c:v>
                </c:pt>
                <c:pt idx="436">
                  <c:v>9.52</c:v>
                </c:pt>
                <c:pt idx="437">
                  <c:v>9.5399999999999991</c:v>
                </c:pt>
                <c:pt idx="438">
                  <c:v>9.56</c:v>
                </c:pt>
                <c:pt idx="439">
                  <c:v>9.58</c:v>
                </c:pt>
                <c:pt idx="440">
                  <c:v>9.6</c:v>
                </c:pt>
                <c:pt idx="441">
                  <c:v>9.6199999999999992</c:v>
                </c:pt>
                <c:pt idx="442">
                  <c:v>9.64</c:v>
                </c:pt>
                <c:pt idx="443">
                  <c:v>9.66</c:v>
                </c:pt>
                <c:pt idx="444">
                  <c:v>9.68</c:v>
                </c:pt>
                <c:pt idx="445">
                  <c:v>9.6999999999999993</c:v>
                </c:pt>
                <c:pt idx="446">
                  <c:v>9.7200000000000006</c:v>
                </c:pt>
                <c:pt idx="447">
                  <c:v>9.74</c:v>
                </c:pt>
                <c:pt idx="448">
                  <c:v>9.76</c:v>
                </c:pt>
                <c:pt idx="449">
                  <c:v>9.7799999999999994</c:v>
                </c:pt>
                <c:pt idx="450">
                  <c:v>9.8000000000000007</c:v>
                </c:pt>
                <c:pt idx="451">
                  <c:v>9.82</c:v>
                </c:pt>
                <c:pt idx="452">
                  <c:v>9.84</c:v>
                </c:pt>
                <c:pt idx="453">
                  <c:v>9.86</c:v>
                </c:pt>
                <c:pt idx="454">
                  <c:v>9.8800000000000008</c:v>
                </c:pt>
                <c:pt idx="455">
                  <c:v>9.9</c:v>
                </c:pt>
                <c:pt idx="456">
                  <c:v>9.92</c:v>
                </c:pt>
                <c:pt idx="457">
                  <c:v>9.94</c:v>
                </c:pt>
                <c:pt idx="458">
                  <c:v>9.9600000000000009</c:v>
                </c:pt>
                <c:pt idx="459">
                  <c:v>9.98</c:v>
                </c:pt>
                <c:pt idx="460">
                  <c:v>10</c:v>
                </c:pt>
              </c:numCache>
            </c:numRef>
          </c:xVal>
          <c:yVal>
            <c:numRef>
              <c:f>madeira5!$D$42:$D$502</c:f>
              <c:numCache>
                <c:formatCode>General</c:formatCode>
                <c:ptCount val="461"/>
                <c:pt idx="0">
                  <c:v>0</c:v>
                </c:pt>
                <c:pt idx="1">
                  <c:v>-1.2857978000000001E-2</c:v>
                </c:pt>
                <c:pt idx="2">
                  <c:v>-2.3378141000000002E-2</c:v>
                </c:pt>
                <c:pt idx="3">
                  <c:v>-3.7502435000000001E-2</c:v>
                </c:pt>
                <c:pt idx="4">
                  <c:v>-4.8509642999999998E-2</c:v>
                </c:pt>
                <c:pt idx="5">
                  <c:v>-5.7179038000000001E-2</c:v>
                </c:pt>
                <c:pt idx="6">
                  <c:v>-6.5166568999999994E-2</c:v>
                </c:pt>
                <c:pt idx="7">
                  <c:v>-7.8024547E-2</c:v>
                </c:pt>
                <c:pt idx="8">
                  <c:v>-8.6012079000000005E-2</c:v>
                </c:pt>
                <c:pt idx="9">
                  <c:v>-9.2148840999999995E-2</c:v>
                </c:pt>
                <c:pt idx="10">
                  <c:v>-9.8285602999999999E-2</c:v>
                </c:pt>
                <c:pt idx="11">
                  <c:v>-0.107442042</c:v>
                </c:pt>
                <c:pt idx="12">
                  <c:v>-0.10997467399999999</c:v>
                </c:pt>
                <c:pt idx="13">
                  <c:v>-0.11240989699999999</c:v>
                </c:pt>
                <c:pt idx="14">
                  <c:v>-0.11240989699999999</c:v>
                </c:pt>
                <c:pt idx="15">
                  <c:v>-0.116111436</c:v>
                </c:pt>
                <c:pt idx="16">
                  <c:v>-0.11240989699999999</c:v>
                </c:pt>
                <c:pt idx="17">
                  <c:v>-0.10997467399999999</c:v>
                </c:pt>
                <c:pt idx="18">
                  <c:v>-0.108708358</c:v>
                </c:pt>
                <c:pt idx="19">
                  <c:v>-0.10997467399999999</c:v>
                </c:pt>
                <c:pt idx="20">
                  <c:v>-0.101987142</c:v>
                </c:pt>
                <c:pt idx="21">
                  <c:v>-9.5850379999999999E-2</c:v>
                </c:pt>
                <c:pt idx="22">
                  <c:v>-8.9713617999999995E-2</c:v>
                </c:pt>
                <c:pt idx="23">
                  <c:v>-8.5330216E-2</c:v>
                </c:pt>
                <c:pt idx="24">
                  <c:v>-7.0621469000000006E-2</c:v>
                </c:pt>
                <c:pt idx="25">
                  <c:v>-6.0783167999999999E-2</c:v>
                </c:pt>
                <c:pt idx="26">
                  <c:v>-5.2795636E-2</c:v>
                </c:pt>
                <c:pt idx="27">
                  <c:v>-4.7925189999999999E-2</c:v>
                </c:pt>
                <c:pt idx="28">
                  <c:v>-3.3800895999999997E-2</c:v>
                </c:pt>
                <c:pt idx="29">
                  <c:v>-2.1527371999999999E-2</c:v>
                </c:pt>
                <c:pt idx="30">
                  <c:v>-1.2273523999999999E-2</c:v>
                </c:pt>
                <c:pt idx="31">
                  <c:v>-4.2859930000000001E-3</c:v>
                </c:pt>
                <c:pt idx="32">
                  <c:v>1.0422755000000001E-2</c:v>
                </c:pt>
                <c:pt idx="33">
                  <c:v>2.1527371999999999E-2</c:v>
                </c:pt>
                <c:pt idx="34">
                  <c:v>3.0099357E-2</c:v>
                </c:pt>
                <c:pt idx="35">
                  <c:v>3.8086888999999999E-2</c:v>
                </c:pt>
                <c:pt idx="36">
                  <c:v>5.0360413E-2</c:v>
                </c:pt>
                <c:pt idx="37">
                  <c:v>5.8347944999999998E-2</c:v>
                </c:pt>
                <c:pt idx="38">
                  <c:v>6.4484707000000002E-2</c:v>
                </c:pt>
                <c:pt idx="39">
                  <c:v>7.0621469000000006E-2</c:v>
                </c:pt>
                <c:pt idx="40">
                  <c:v>7.9193453999999996E-2</c:v>
                </c:pt>
                <c:pt idx="41">
                  <c:v>8.4161309000000004E-2</c:v>
                </c:pt>
                <c:pt idx="42">
                  <c:v>8.6596532000000004E-2</c:v>
                </c:pt>
                <c:pt idx="43">
                  <c:v>8.9713617999999995E-2</c:v>
                </c:pt>
                <c:pt idx="44">
                  <c:v>9.0882525000000006E-2</c:v>
                </c:pt>
                <c:pt idx="45">
                  <c:v>9.1466978000000004E-2</c:v>
                </c:pt>
                <c:pt idx="46">
                  <c:v>8.6596532000000004E-2</c:v>
                </c:pt>
                <c:pt idx="47">
                  <c:v>8.6596532000000004E-2</c:v>
                </c:pt>
                <c:pt idx="48">
                  <c:v>8.4745763000000002E-2</c:v>
                </c:pt>
                <c:pt idx="49">
                  <c:v>8.1044223999999998E-2</c:v>
                </c:pt>
                <c:pt idx="50">
                  <c:v>7.2472237999999994E-2</c:v>
                </c:pt>
                <c:pt idx="51">
                  <c:v>6.8186246000000006E-2</c:v>
                </c:pt>
                <c:pt idx="52">
                  <c:v>6.2049484000000002E-2</c:v>
                </c:pt>
                <c:pt idx="53">
                  <c:v>5.2795636E-2</c:v>
                </c:pt>
                <c:pt idx="54">
                  <c:v>4.2957334999999999E-2</c:v>
                </c:pt>
                <c:pt idx="55">
                  <c:v>3.6820573000000002E-2</c:v>
                </c:pt>
                <c:pt idx="56">
                  <c:v>3.1268263999999997E-2</c:v>
                </c:pt>
                <c:pt idx="57">
                  <c:v>2.0845509000000002E-2</c:v>
                </c:pt>
                <c:pt idx="58">
                  <c:v>8.5719850000000007E-3</c:v>
                </c:pt>
                <c:pt idx="59">
                  <c:v>5.8445399999999998E-4</c:v>
                </c:pt>
                <c:pt idx="60">
                  <c:v>-9.8383010000000007E-3</c:v>
                </c:pt>
                <c:pt idx="61">
                  <c:v>-1.9676602000000001E-2</c:v>
                </c:pt>
                <c:pt idx="62">
                  <c:v>-2.8833041E-2</c:v>
                </c:pt>
                <c:pt idx="63">
                  <c:v>-3.5651665999999999E-2</c:v>
                </c:pt>
                <c:pt idx="64">
                  <c:v>-4.3639196999999998E-2</c:v>
                </c:pt>
                <c:pt idx="65">
                  <c:v>-5.2211183000000001E-2</c:v>
                </c:pt>
                <c:pt idx="66">
                  <c:v>-6.2049484000000002E-2</c:v>
                </c:pt>
                <c:pt idx="67">
                  <c:v>-6.6335476000000004E-2</c:v>
                </c:pt>
                <c:pt idx="68">
                  <c:v>-7.3154100999999999E-2</c:v>
                </c:pt>
                <c:pt idx="69">
                  <c:v>-7.8609000999999998E-2</c:v>
                </c:pt>
                <c:pt idx="70">
                  <c:v>-8.5330216E-2</c:v>
                </c:pt>
                <c:pt idx="71">
                  <c:v>-8.6596532000000004E-2</c:v>
                </c:pt>
                <c:pt idx="72">
                  <c:v>-8.8447302000000005E-2</c:v>
                </c:pt>
                <c:pt idx="73">
                  <c:v>-9.2733293999999994E-2</c:v>
                </c:pt>
                <c:pt idx="74">
                  <c:v>-9.3317748000000006E-2</c:v>
                </c:pt>
                <c:pt idx="75">
                  <c:v>-9.0298070999999994E-2</c:v>
                </c:pt>
                <c:pt idx="76">
                  <c:v>-9.0298070999999994E-2</c:v>
                </c:pt>
                <c:pt idx="77">
                  <c:v>-8.8447302000000005E-2</c:v>
                </c:pt>
                <c:pt idx="78">
                  <c:v>-8.5330216E-2</c:v>
                </c:pt>
                <c:pt idx="79">
                  <c:v>-8.045977E-2</c:v>
                </c:pt>
                <c:pt idx="80">
                  <c:v>-7.6173777999999998E-2</c:v>
                </c:pt>
                <c:pt idx="81">
                  <c:v>-7.4323007999999996E-2</c:v>
                </c:pt>
                <c:pt idx="82">
                  <c:v>-6.7504383000000001E-2</c:v>
                </c:pt>
                <c:pt idx="83">
                  <c:v>-5.9614261000000002E-2</c:v>
                </c:pt>
                <c:pt idx="84">
                  <c:v>-5.1042274999999998E-2</c:v>
                </c:pt>
                <c:pt idx="85">
                  <c:v>-4.5489966999999999E-2</c:v>
                </c:pt>
                <c:pt idx="86">
                  <c:v>-3.7502435000000001E-2</c:v>
                </c:pt>
                <c:pt idx="87">
                  <c:v>-2.9514904000000002E-2</c:v>
                </c:pt>
                <c:pt idx="88">
                  <c:v>-2.1527371999999999E-2</c:v>
                </c:pt>
                <c:pt idx="89">
                  <c:v>-1.6559516999999999E-2</c:v>
                </c:pt>
                <c:pt idx="90">
                  <c:v>-6.1367619999999996E-3</c:v>
                </c:pt>
                <c:pt idx="91">
                  <c:v>3.7015389999999998E-3</c:v>
                </c:pt>
                <c:pt idx="92">
                  <c:v>1.2857978000000001E-2</c:v>
                </c:pt>
                <c:pt idx="93">
                  <c:v>1.8410286000000001E-2</c:v>
                </c:pt>
                <c:pt idx="94">
                  <c:v>2.7566725E-2</c:v>
                </c:pt>
                <c:pt idx="95">
                  <c:v>3.4385350000000002E-2</c:v>
                </c:pt>
                <c:pt idx="96">
                  <c:v>3.9937658000000001E-2</c:v>
                </c:pt>
                <c:pt idx="97">
                  <c:v>4.2957334999999999E-2</c:v>
                </c:pt>
                <c:pt idx="98">
                  <c:v>5.0360413E-2</c:v>
                </c:pt>
                <c:pt idx="99">
                  <c:v>5.7763491E-2</c:v>
                </c:pt>
                <c:pt idx="100">
                  <c:v>5.8932397999999997E-2</c:v>
                </c:pt>
                <c:pt idx="101">
                  <c:v>6.0783167999999999E-2</c:v>
                </c:pt>
                <c:pt idx="102">
                  <c:v>6.4484707000000002E-2</c:v>
                </c:pt>
                <c:pt idx="103">
                  <c:v>6.4484707000000002E-2</c:v>
                </c:pt>
                <c:pt idx="104">
                  <c:v>6.5069160000000001E-2</c:v>
                </c:pt>
                <c:pt idx="105">
                  <c:v>6.2633937000000001E-2</c:v>
                </c:pt>
                <c:pt idx="106">
                  <c:v>6.3900253000000004E-2</c:v>
                </c:pt>
                <c:pt idx="107">
                  <c:v>6.2633937000000001E-2</c:v>
                </c:pt>
                <c:pt idx="108">
                  <c:v>5.8932397999999997E-2</c:v>
                </c:pt>
                <c:pt idx="109">
                  <c:v>5.5230859E-2</c:v>
                </c:pt>
                <c:pt idx="110">
                  <c:v>5.0944866999999998E-2</c:v>
                </c:pt>
                <c:pt idx="111">
                  <c:v>4.7243327000000002E-2</c:v>
                </c:pt>
                <c:pt idx="112">
                  <c:v>4.0522111999999999E-2</c:v>
                </c:pt>
                <c:pt idx="113">
                  <c:v>3.4969803000000001E-2</c:v>
                </c:pt>
                <c:pt idx="114">
                  <c:v>3.1268263999999997E-2</c:v>
                </c:pt>
                <c:pt idx="115">
                  <c:v>2.2696279E-2</c:v>
                </c:pt>
                <c:pt idx="116">
                  <c:v>1.5975063000000001E-2</c:v>
                </c:pt>
                <c:pt idx="117">
                  <c:v>1.0422755000000001E-2</c:v>
                </c:pt>
                <c:pt idx="118">
                  <c:v>4.2859930000000001E-3</c:v>
                </c:pt>
                <c:pt idx="119">
                  <c:v>-6.1367619999999996E-3</c:v>
                </c:pt>
                <c:pt idx="120">
                  <c:v>-1.3539839999999999E-2</c:v>
                </c:pt>
                <c:pt idx="121">
                  <c:v>-1.7825832999999999E-2</c:v>
                </c:pt>
                <c:pt idx="122">
                  <c:v>-2.5813365000000001E-2</c:v>
                </c:pt>
                <c:pt idx="123">
                  <c:v>-3.3216442999999998E-2</c:v>
                </c:pt>
                <c:pt idx="124">
                  <c:v>-3.9353205000000002E-2</c:v>
                </c:pt>
                <c:pt idx="125">
                  <c:v>-4.1203973999999997E-2</c:v>
                </c:pt>
                <c:pt idx="126">
                  <c:v>-4.7925189999999999E-2</c:v>
                </c:pt>
                <c:pt idx="127">
                  <c:v>-5.3477498999999998E-2</c:v>
                </c:pt>
                <c:pt idx="128">
                  <c:v>-5.8347944999999998E-2</c:v>
                </c:pt>
                <c:pt idx="129">
                  <c:v>-6.0198714E-2</c:v>
                </c:pt>
                <c:pt idx="130">
                  <c:v>-6.3315800000000005E-2</c:v>
                </c:pt>
                <c:pt idx="131">
                  <c:v>-6.7504383000000001E-2</c:v>
                </c:pt>
                <c:pt idx="132">
                  <c:v>-6.7504383000000001E-2</c:v>
                </c:pt>
                <c:pt idx="133">
                  <c:v>-6.5751023000000006E-2</c:v>
                </c:pt>
                <c:pt idx="134">
                  <c:v>-6.7504383000000001E-2</c:v>
                </c:pt>
                <c:pt idx="135">
                  <c:v>-6.8770699000000005E-2</c:v>
                </c:pt>
                <c:pt idx="136">
                  <c:v>-6.7017338999999995E-2</c:v>
                </c:pt>
                <c:pt idx="137">
                  <c:v>-6.4484707000000002E-2</c:v>
                </c:pt>
                <c:pt idx="138">
                  <c:v>-6.2633937000000001E-2</c:v>
                </c:pt>
                <c:pt idx="139">
                  <c:v>-6.1465029999999997E-2</c:v>
                </c:pt>
                <c:pt idx="140">
                  <c:v>-5.7179038000000001E-2</c:v>
                </c:pt>
                <c:pt idx="141">
                  <c:v>-5.1626729000000003E-2</c:v>
                </c:pt>
                <c:pt idx="142">
                  <c:v>-4.8509642999999998E-2</c:v>
                </c:pt>
                <c:pt idx="143">
                  <c:v>-4.3639196999999998E-2</c:v>
                </c:pt>
                <c:pt idx="144">
                  <c:v>-3.8086888999999999E-2</c:v>
                </c:pt>
                <c:pt idx="145">
                  <c:v>-3.3216442999999998E-2</c:v>
                </c:pt>
                <c:pt idx="146">
                  <c:v>-2.8833041E-2</c:v>
                </c:pt>
                <c:pt idx="147">
                  <c:v>-2.2696279E-2</c:v>
                </c:pt>
                <c:pt idx="148">
                  <c:v>-1.6559516999999999E-2</c:v>
                </c:pt>
                <c:pt idx="149">
                  <c:v>-9.2538480000000003E-3</c:v>
                </c:pt>
                <c:pt idx="150">
                  <c:v>-4.2859930000000001E-3</c:v>
                </c:pt>
                <c:pt idx="151">
                  <c:v>2.4352229999999998E-3</c:v>
                </c:pt>
                <c:pt idx="152">
                  <c:v>9.8383010000000007E-3</c:v>
                </c:pt>
                <c:pt idx="153">
                  <c:v>1.4124294000000001E-2</c:v>
                </c:pt>
                <c:pt idx="154">
                  <c:v>1.7825832999999999E-2</c:v>
                </c:pt>
                <c:pt idx="155">
                  <c:v>2.3962595E-2</c:v>
                </c:pt>
                <c:pt idx="156">
                  <c:v>2.8833041E-2</c:v>
                </c:pt>
                <c:pt idx="157">
                  <c:v>3.0683810999999998E-2</c:v>
                </c:pt>
                <c:pt idx="158">
                  <c:v>3.3800895999999997E-2</c:v>
                </c:pt>
                <c:pt idx="159">
                  <c:v>3.7405026000000001E-2</c:v>
                </c:pt>
                <c:pt idx="160">
                  <c:v>4.1788428000000002E-2</c:v>
                </c:pt>
                <c:pt idx="161">
                  <c:v>4.2372881000000001E-2</c:v>
                </c:pt>
                <c:pt idx="162">
                  <c:v>4.2372881000000001E-2</c:v>
                </c:pt>
                <c:pt idx="163">
                  <c:v>4.2957334999999999E-2</c:v>
                </c:pt>
                <c:pt idx="164">
                  <c:v>4.4223651000000003E-2</c:v>
                </c:pt>
                <c:pt idx="165">
                  <c:v>4.1788428000000002E-2</c:v>
                </c:pt>
                <c:pt idx="166">
                  <c:v>4.0522111999999999E-2</c:v>
                </c:pt>
                <c:pt idx="167">
                  <c:v>4.1106564999999998E-2</c:v>
                </c:pt>
                <c:pt idx="168">
                  <c:v>3.9937658000000001E-2</c:v>
                </c:pt>
                <c:pt idx="169">
                  <c:v>3.5554256999999999E-2</c:v>
                </c:pt>
                <c:pt idx="170">
                  <c:v>3.253458E-2</c:v>
                </c:pt>
                <c:pt idx="171">
                  <c:v>2.9417494999999998E-2</c:v>
                </c:pt>
                <c:pt idx="172">
                  <c:v>2.6397818E-2</c:v>
                </c:pt>
                <c:pt idx="173">
                  <c:v>1.9676602000000001E-2</c:v>
                </c:pt>
                <c:pt idx="174">
                  <c:v>1.6559516999999999E-2</c:v>
                </c:pt>
                <c:pt idx="175">
                  <c:v>1.4708746999999999E-2</c:v>
                </c:pt>
                <c:pt idx="176">
                  <c:v>1.0422755000000001E-2</c:v>
                </c:pt>
                <c:pt idx="177">
                  <c:v>4.8704459999999996E-3</c:v>
                </c:pt>
                <c:pt idx="178">
                  <c:v>-1.266316E-3</c:v>
                </c:pt>
                <c:pt idx="179">
                  <c:v>-5.5523090000000001E-3</c:v>
                </c:pt>
                <c:pt idx="180">
                  <c:v>-1.1689071000000001E-2</c:v>
                </c:pt>
                <c:pt idx="181">
                  <c:v>-1.7241379000000001E-2</c:v>
                </c:pt>
                <c:pt idx="182">
                  <c:v>-2.1527371999999999E-2</c:v>
                </c:pt>
                <c:pt idx="183">
                  <c:v>-2.3378141000000002E-2</c:v>
                </c:pt>
                <c:pt idx="184">
                  <c:v>-2.7079679999999998E-2</c:v>
                </c:pt>
                <c:pt idx="185">
                  <c:v>-3.1950127000000002E-2</c:v>
                </c:pt>
                <c:pt idx="186">
                  <c:v>-3.4385350000000002E-2</c:v>
                </c:pt>
                <c:pt idx="187">
                  <c:v>-3.7502435000000001E-2</c:v>
                </c:pt>
                <c:pt idx="188">
                  <c:v>-4.1203973999999997E-2</c:v>
                </c:pt>
                <c:pt idx="189">
                  <c:v>-4.3054743999999999E-2</c:v>
                </c:pt>
                <c:pt idx="190">
                  <c:v>-4.4808104000000001E-2</c:v>
                </c:pt>
                <c:pt idx="191">
                  <c:v>-4.4223651000000003E-2</c:v>
                </c:pt>
                <c:pt idx="192">
                  <c:v>-4.5489966999999999E-2</c:v>
                </c:pt>
                <c:pt idx="193">
                  <c:v>-4.7340736000000001E-2</c:v>
                </c:pt>
                <c:pt idx="194">
                  <c:v>-4.5489966999999999E-2</c:v>
                </c:pt>
                <c:pt idx="195">
                  <c:v>-4.4223651000000003E-2</c:v>
                </c:pt>
                <c:pt idx="196">
                  <c:v>-4.4223651000000003E-2</c:v>
                </c:pt>
                <c:pt idx="197">
                  <c:v>-4.3639196999999998E-2</c:v>
                </c:pt>
                <c:pt idx="198">
                  <c:v>-4.1203973999999997E-2</c:v>
                </c:pt>
                <c:pt idx="199">
                  <c:v>-3.8086888999999999E-2</c:v>
                </c:pt>
                <c:pt idx="200">
                  <c:v>-3.7502435000000001E-2</c:v>
                </c:pt>
                <c:pt idx="201">
                  <c:v>-3.5651665999999999E-2</c:v>
                </c:pt>
                <c:pt idx="202">
                  <c:v>-3.1950127000000002E-2</c:v>
                </c:pt>
                <c:pt idx="203">
                  <c:v>-2.7079679999999998E-2</c:v>
                </c:pt>
                <c:pt idx="204">
                  <c:v>-2.5813365000000001E-2</c:v>
                </c:pt>
                <c:pt idx="205">
                  <c:v>-2.2696279E-2</c:v>
                </c:pt>
                <c:pt idx="206">
                  <c:v>-1.9092148999999999E-2</c:v>
                </c:pt>
                <c:pt idx="207">
                  <c:v>-1.4124294000000001E-2</c:v>
                </c:pt>
                <c:pt idx="208">
                  <c:v>-1.4124294000000001E-2</c:v>
                </c:pt>
                <c:pt idx="209">
                  <c:v>-1.1104617000000001E-2</c:v>
                </c:pt>
                <c:pt idx="210">
                  <c:v>-4.8704459999999996E-3</c:v>
                </c:pt>
                <c:pt idx="211">
                  <c:v>5.8445399999999998E-4</c:v>
                </c:pt>
                <c:pt idx="212">
                  <c:v>1.8507700000000001E-3</c:v>
                </c:pt>
                <c:pt idx="213">
                  <c:v>5.5523090000000001E-3</c:v>
                </c:pt>
                <c:pt idx="214">
                  <c:v>7.9875320000000003E-3</c:v>
                </c:pt>
                <c:pt idx="215">
                  <c:v>1.0422755000000001E-2</c:v>
                </c:pt>
                <c:pt idx="216">
                  <c:v>1.0422755000000001E-2</c:v>
                </c:pt>
                <c:pt idx="217">
                  <c:v>1.2857978000000001E-2</c:v>
                </c:pt>
                <c:pt idx="218">
                  <c:v>1.7241379000000001E-2</c:v>
                </c:pt>
                <c:pt idx="219">
                  <c:v>1.8410286000000001E-2</c:v>
                </c:pt>
                <c:pt idx="220">
                  <c:v>1.8410286000000001E-2</c:v>
                </c:pt>
                <c:pt idx="221">
                  <c:v>1.8410286000000001E-2</c:v>
                </c:pt>
                <c:pt idx="222">
                  <c:v>1.9676602000000001E-2</c:v>
                </c:pt>
                <c:pt idx="223">
                  <c:v>1.9676602000000001E-2</c:v>
                </c:pt>
                <c:pt idx="224">
                  <c:v>1.6559516999999999E-2</c:v>
                </c:pt>
                <c:pt idx="225">
                  <c:v>1.8410286000000001E-2</c:v>
                </c:pt>
                <c:pt idx="226">
                  <c:v>2.0261056E-2</c:v>
                </c:pt>
                <c:pt idx="227">
                  <c:v>1.9092148999999999E-2</c:v>
                </c:pt>
                <c:pt idx="228">
                  <c:v>1.5975063000000001E-2</c:v>
                </c:pt>
                <c:pt idx="229">
                  <c:v>1.4124294000000001E-2</c:v>
                </c:pt>
                <c:pt idx="230">
                  <c:v>1.4708746999999999E-2</c:v>
                </c:pt>
                <c:pt idx="231">
                  <c:v>1.2857978000000001E-2</c:v>
                </c:pt>
                <c:pt idx="232">
                  <c:v>9.2538480000000003E-3</c:v>
                </c:pt>
                <c:pt idx="233">
                  <c:v>8.5719850000000007E-3</c:v>
                </c:pt>
                <c:pt idx="234">
                  <c:v>7.9875320000000003E-3</c:v>
                </c:pt>
                <c:pt idx="235">
                  <c:v>4.8704459999999996E-3</c:v>
                </c:pt>
                <c:pt idx="236">
                  <c:v>1.266316E-3</c:v>
                </c:pt>
                <c:pt idx="237">
                  <c:v>0</c:v>
                </c:pt>
                <c:pt idx="238">
                  <c:v>-5.8445399999999998E-4</c:v>
                </c:pt>
                <c:pt idx="239">
                  <c:v>-4.8704459999999996E-3</c:v>
                </c:pt>
                <c:pt idx="240">
                  <c:v>-8.5719850000000007E-3</c:v>
                </c:pt>
                <c:pt idx="241">
                  <c:v>-9.2538480000000003E-3</c:v>
                </c:pt>
                <c:pt idx="242">
                  <c:v>-1.0422755000000001E-2</c:v>
                </c:pt>
                <c:pt idx="243">
                  <c:v>-1.3539839999999999E-2</c:v>
                </c:pt>
                <c:pt idx="244">
                  <c:v>-1.5975063000000001E-2</c:v>
                </c:pt>
                <c:pt idx="245">
                  <c:v>-1.5975063000000001E-2</c:v>
                </c:pt>
                <c:pt idx="246">
                  <c:v>-1.6559516999999999E-2</c:v>
                </c:pt>
                <c:pt idx="247">
                  <c:v>-2.0261056E-2</c:v>
                </c:pt>
                <c:pt idx="248">
                  <c:v>-2.1527371999999999E-2</c:v>
                </c:pt>
                <c:pt idx="249">
                  <c:v>-2.1527371999999999E-2</c:v>
                </c:pt>
                <c:pt idx="250">
                  <c:v>-2.2696279E-2</c:v>
                </c:pt>
                <c:pt idx="251">
                  <c:v>-2.4547049000000001E-2</c:v>
                </c:pt>
                <c:pt idx="252">
                  <c:v>-2.4547049000000001E-2</c:v>
                </c:pt>
                <c:pt idx="253">
                  <c:v>-2.2696279E-2</c:v>
                </c:pt>
                <c:pt idx="254">
                  <c:v>-2.3962595E-2</c:v>
                </c:pt>
                <c:pt idx="255">
                  <c:v>-2.3962595E-2</c:v>
                </c:pt>
                <c:pt idx="256">
                  <c:v>-2.3378141000000002E-2</c:v>
                </c:pt>
                <c:pt idx="257">
                  <c:v>-2.3378141000000002E-2</c:v>
                </c:pt>
                <c:pt idx="258">
                  <c:v>-2.1527371999999999E-2</c:v>
                </c:pt>
                <c:pt idx="259">
                  <c:v>-2.0845509000000002E-2</c:v>
                </c:pt>
                <c:pt idx="260">
                  <c:v>-1.9092148999999999E-2</c:v>
                </c:pt>
                <c:pt idx="261">
                  <c:v>-1.7825832999999999E-2</c:v>
                </c:pt>
                <c:pt idx="262">
                  <c:v>-1.6559516999999999E-2</c:v>
                </c:pt>
                <c:pt idx="263">
                  <c:v>-1.7241379000000001E-2</c:v>
                </c:pt>
                <c:pt idx="264">
                  <c:v>-1.4708746999999999E-2</c:v>
                </c:pt>
                <c:pt idx="265">
                  <c:v>-1.3539839999999999E-2</c:v>
                </c:pt>
                <c:pt idx="266">
                  <c:v>-1.2857978000000001E-2</c:v>
                </c:pt>
                <c:pt idx="267">
                  <c:v>-1.2273523999999999E-2</c:v>
                </c:pt>
                <c:pt idx="268">
                  <c:v>-9.8383010000000007E-3</c:v>
                </c:pt>
                <c:pt idx="269">
                  <c:v>-7.9875320000000003E-3</c:v>
                </c:pt>
                <c:pt idx="270">
                  <c:v>-8.5719850000000007E-3</c:v>
                </c:pt>
                <c:pt idx="271">
                  <c:v>-7.9875320000000003E-3</c:v>
                </c:pt>
                <c:pt idx="272">
                  <c:v>-5.5523090000000001E-3</c:v>
                </c:pt>
                <c:pt idx="273">
                  <c:v>-4.8704459999999996E-3</c:v>
                </c:pt>
                <c:pt idx="274">
                  <c:v>-6.1367619999999996E-3</c:v>
                </c:pt>
                <c:pt idx="275">
                  <c:v>-5.5523090000000001E-3</c:v>
                </c:pt>
                <c:pt idx="276">
                  <c:v>-1.8507700000000001E-3</c:v>
                </c:pt>
                <c:pt idx="277">
                  <c:v>-5.8445399999999998E-4</c:v>
                </c:pt>
                <c:pt idx="278">
                  <c:v>-1.8507700000000001E-3</c:v>
                </c:pt>
                <c:pt idx="279">
                  <c:v>-1.8507700000000001E-3</c:v>
                </c:pt>
                <c:pt idx="280">
                  <c:v>0</c:v>
                </c:pt>
                <c:pt idx="281">
                  <c:v>0</c:v>
                </c:pt>
                <c:pt idx="282">
                  <c:v>-1.8507700000000001E-3</c:v>
                </c:pt>
                <c:pt idx="283">
                  <c:v>-1.8507700000000001E-3</c:v>
                </c:pt>
                <c:pt idx="284">
                  <c:v>0</c:v>
                </c:pt>
                <c:pt idx="285">
                  <c:v>-1.266316E-3</c:v>
                </c:pt>
                <c:pt idx="286">
                  <c:v>-1.8507700000000001E-3</c:v>
                </c:pt>
                <c:pt idx="287">
                  <c:v>-1.266316E-3</c:v>
                </c:pt>
                <c:pt idx="288">
                  <c:v>0</c:v>
                </c:pt>
                <c:pt idx="289">
                  <c:v>-1.8507700000000001E-3</c:v>
                </c:pt>
                <c:pt idx="290">
                  <c:v>-3.1170859999999998E-3</c:v>
                </c:pt>
                <c:pt idx="291">
                  <c:v>-1.8507700000000001E-3</c:v>
                </c:pt>
                <c:pt idx="292">
                  <c:v>-1.8507700000000001E-3</c:v>
                </c:pt>
                <c:pt idx="293">
                  <c:v>-1.8507700000000001E-3</c:v>
                </c:pt>
                <c:pt idx="294">
                  <c:v>-1.8507700000000001E-3</c:v>
                </c:pt>
                <c:pt idx="295">
                  <c:v>-1.8507700000000001E-3</c:v>
                </c:pt>
                <c:pt idx="296">
                  <c:v>-1.8507700000000001E-3</c:v>
                </c:pt>
                <c:pt idx="297">
                  <c:v>-1.8507700000000001E-3</c:v>
                </c:pt>
                <c:pt idx="298">
                  <c:v>-4.2859930000000001E-3</c:v>
                </c:pt>
                <c:pt idx="299">
                  <c:v>-1.8507700000000001E-3</c:v>
                </c:pt>
                <c:pt idx="300">
                  <c:v>-3.1170859999999998E-3</c:v>
                </c:pt>
                <c:pt idx="301">
                  <c:v>-4.8704459999999996E-3</c:v>
                </c:pt>
                <c:pt idx="302">
                  <c:v>-3.1170859999999998E-3</c:v>
                </c:pt>
                <c:pt idx="303">
                  <c:v>-3.1170859999999998E-3</c:v>
                </c:pt>
                <c:pt idx="304">
                  <c:v>-3.1170859999999998E-3</c:v>
                </c:pt>
                <c:pt idx="305">
                  <c:v>-5.5523090000000001E-3</c:v>
                </c:pt>
                <c:pt idx="306">
                  <c:v>-4.2859930000000001E-3</c:v>
                </c:pt>
                <c:pt idx="307">
                  <c:v>-2.4352229999999998E-3</c:v>
                </c:pt>
                <c:pt idx="308">
                  <c:v>-3.1170859999999998E-3</c:v>
                </c:pt>
                <c:pt idx="309">
                  <c:v>-5.5523090000000001E-3</c:v>
                </c:pt>
                <c:pt idx="310">
                  <c:v>-4.8704459999999996E-3</c:v>
                </c:pt>
                <c:pt idx="311">
                  <c:v>-3.1170859999999998E-3</c:v>
                </c:pt>
                <c:pt idx="312">
                  <c:v>-4.8704459999999996E-3</c:v>
                </c:pt>
                <c:pt idx="313">
                  <c:v>-6.7212160000000003E-3</c:v>
                </c:pt>
                <c:pt idx="314">
                  <c:v>-3.1170859999999998E-3</c:v>
                </c:pt>
                <c:pt idx="315">
                  <c:v>-1.8507700000000001E-3</c:v>
                </c:pt>
                <c:pt idx="316">
                  <c:v>-4.8704459999999996E-3</c:v>
                </c:pt>
                <c:pt idx="317">
                  <c:v>-6.7212160000000003E-3</c:v>
                </c:pt>
                <c:pt idx="318">
                  <c:v>-3.1170859999999998E-3</c:v>
                </c:pt>
                <c:pt idx="319">
                  <c:v>-2.4352229999999998E-3</c:v>
                </c:pt>
                <c:pt idx="320">
                  <c:v>-4.8704459999999996E-3</c:v>
                </c:pt>
                <c:pt idx="321">
                  <c:v>-6.1367619999999996E-3</c:v>
                </c:pt>
                <c:pt idx="322">
                  <c:v>-3.1170859999999998E-3</c:v>
                </c:pt>
                <c:pt idx="323">
                  <c:v>-2.4352229999999998E-3</c:v>
                </c:pt>
                <c:pt idx="324">
                  <c:v>-4.8704459999999996E-3</c:v>
                </c:pt>
                <c:pt idx="325">
                  <c:v>-6.1367619999999996E-3</c:v>
                </c:pt>
                <c:pt idx="326">
                  <c:v>-3.1170859999999998E-3</c:v>
                </c:pt>
                <c:pt idx="327">
                  <c:v>-5.5523090000000001E-3</c:v>
                </c:pt>
                <c:pt idx="328">
                  <c:v>-5.5523090000000001E-3</c:v>
                </c:pt>
                <c:pt idx="329">
                  <c:v>-4.8704459999999996E-3</c:v>
                </c:pt>
                <c:pt idx="330">
                  <c:v>-4.8704459999999996E-3</c:v>
                </c:pt>
                <c:pt idx="331">
                  <c:v>-4.8704459999999996E-3</c:v>
                </c:pt>
                <c:pt idx="332">
                  <c:v>-5.5523090000000001E-3</c:v>
                </c:pt>
                <c:pt idx="333">
                  <c:v>-4.8704459999999996E-3</c:v>
                </c:pt>
                <c:pt idx="334">
                  <c:v>-3.7015389999999998E-3</c:v>
                </c:pt>
                <c:pt idx="335">
                  <c:v>-3.1170859999999998E-3</c:v>
                </c:pt>
                <c:pt idx="336">
                  <c:v>-6.1367619999999996E-3</c:v>
                </c:pt>
                <c:pt idx="337">
                  <c:v>-4.8704459999999996E-3</c:v>
                </c:pt>
                <c:pt idx="338">
                  <c:v>-2.4352229999999998E-3</c:v>
                </c:pt>
                <c:pt idx="339">
                  <c:v>-4.8704459999999996E-3</c:v>
                </c:pt>
                <c:pt idx="340">
                  <c:v>-5.5523090000000001E-3</c:v>
                </c:pt>
                <c:pt idx="341">
                  <c:v>-3.1170859999999998E-3</c:v>
                </c:pt>
                <c:pt idx="342">
                  <c:v>-3.1170859999999998E-3</c:v>
                </c:pt>
                <c:pt idx="343">
                  <c:v>-5.5523090000000001E-3</c:v>
                </c:pt>
                <c:pt idx="344">
                  <c:v>-6.1367619999999996E-3</c:v>
                </c:pt>
                <c:pt idx="345">
                  <c:v>-1.8507700000000001E-3</c:v>
                </c:pt>
                <c:pt idx="346">
                  <c:v>-5.5523090000000001E-3</c:v>
                </c:pt>
                <c:pt idx="347">
                  <c:v>-6.1367619999999996E-3</c:v>
                </c:pt>
                <c:pt idx="348">
                  <c:v>-4.8704459999999996E-3</c:v>
                </c:pt>
                <c:pt idx="349">
                  <c:v>-4.8704459999999996E-3</c:v>
                </c:pt>
                <c:pt idx="350">
                  <c:v>-2.4352229999999998E-3</c:v>
                </c:pt>
                <c:pt idx="351">
                  <c:v>-5.5523090000000001E-3</c:v>
                </c:pt>
                <c:pt idx="352">
                  <c:v>-6.1367619999999996E-3</c:v>
                </c:pt>
                <c:pt idx="353">
                  <c:v>-3.1170859999999998E-3</c:v>
                </c:pt>
                <c:pt idx="354">
                  <c:v>-6.1367619999999996E-3</c:v>
                </c:pt>
                <c:pt idx="355">
                  <c:v>-6.1367619999999996E-3</c:v>
                </c:pt>
                <c:pt idx="356">
                  <c:v>-6.1367619999999996E-3</c:v>
                </c:pt>
                <c:pt idx="357">
                  <c:v>-1.266316E-3</c:v>
                </c:pt>
                <c:pt idx="358">
                  <c:v>-3.1170859999999998E-3</c:v>
                </c:pt>
                <c:pt idx="359">
                  <c:v>-6.1367619999999996E-3</c:v>
                </c:pt>
                <c:pt idx="360">
                  <c:v>-4.8704459999999996E-3</c:v>
                </c:pt>
                <c:pt idx="361">
                  <c:v>-3.1170859999999998E-3</c:v>
                </c:pt>
                <c:pt idx="362">
                  <c:v>-4.8704459999999996E-3</c:v>
                </c:pt>
                <c:pt idx="363">
                  <c:v>-6.1367619999999996E-3</c:v>
                </c:pt>
                <c:pt idx="364">
                  <c:v>-4.8704459999999996E-3</c:v>
                </c:pt>
                <c:pt idx="365">
                  <c:v>-1.8507700000000001E-3</c:v>
                </c:pt>
                <c:pt idx="366">
                  <c:v>-4.2859930000000001E-3</c:v>
                </c:pt>
                <c:pt idx="367">
                  <c:v>-7.4030779999999996E-3</c:v>
                </c:pt>
                <c:pt idx="368">
                  <c:v>-5.5523090000000001E-3</c:v>
                </c:pt>
                <c:pt idx="369">
                  <c:v>-3.1170859999999998E-3</c:v>
                </c:pt>
                <c:pt idx="370">
                  <c:v>-4.8704459999999996E-3</c:v>
                </c:pt>
                <c:pt idx="371">
                  <c:v>-6.1367619999999996E-3</c:v>
                </c:pt>
                <c:pt idx="372">
                  <c:v>-4.8704459999999996E-3</c:v>
                </c:pt>
                <c:pt idx="373">
                  <c:v>-2.4352229999999998E-3</c:v>
                </c:pt>
                <c:pt idx="374">
                  <c:v>-6.1367619999999996E-3</c:v>
                </c:pt>
                <c:pt idx="375">
                  <c:v>-6.1367619999999996E-3</c:v>
                </c:pt>
                <c:pt idx="376">
                  <c:v>-4.8704459999999996E-3</c:v>
                </c:pt>
                <c:pt idx="377">
                  <c:v>-4.2859930000000001E-3</c:v>
                </c:pt>
                <c:pt idx="378">
                  <c:v>-4.8704459999999996E-3</c:v>
                </c:pt>
                <c:pt idx="379">
                  <c:v>-6.1367619999999996E-3</c:v>
                </c:pt>
                <c:pt idx="380">
                  <c:v>-6.1367619999999996E-3</c:v>
                </c:pt>
                <c:pt idx="381">
                  <c:v>-4.8704459999999996E-3</c:v>
                </c:pt>
                <c:pt idx="382">
                  <c:v>-4.2859930000000001E-3</c:v>
                </c:pt>
                <c:pt idx="383">
                  <c:v>-4.8704459999999996E-3</c:v>
                </c:pt>
                <c:pt idx="384">
                  <c:v>-5.5523090000000001E-3</c:v>
                </c:pt>
                <c:pt idx="385">
                  <c:v>-5.5523090000000001E-3</c:v>
                </c:pt>
                <c:pt idx="386">
                  <c:v>-6.1367619999999996E-3</c:v>
                </c:pt>
                <c:pt idx="387">
                  <c:v>-4.8704459999999996E-3</c:v>
                </c:pt>
                <c:pt idx="388">
                  <c:v>-4.2859930000000001E-3</c:v>
                </c:pt>
                <c:pt idx="389">
                  <c:v>-3.1170859999999998E-3</c:v>
                </c:pt>
                <c:pt idx="390">
                  <c:v>-6.1367619999999996E-3</c:v>
                </c:pt>
                <c:pt idx="391">
                  <c:v>-3.7015389999999998E-3</c:v>
                </c:pt>
                <c:pt idx="392">
                  <c:v>-5.5523090000000001E-3</c:v>
                </c:pt>
                <c:pt idx="393">
                  <c:v>-4.8704459999999996E-3</c:v>
                </c:pt>
                <c:pt idx="394">
                  <c:v>-6.1367619999999996E-3</c:v>
                </c:pt>
                <c:pt idx="395">
                  <c:v>-3.1170859999999998E-3</c:v>
                </c:pt>
                <c:pt idx="396">
                  <c:v>-4.8704459999999996E-3</c:v>
                </c:pt>
                <c:pt idx="397">
                  <c:v>-6.1367619999999996E-3</c:v>
                </c:pt>
                <c:pt idx="398">
                  <c:v>-6.1367619999999996E-3</c:v>
                </c:pt>
                <c:pt idx="399">
                  <c:v>-4.8704459999999996E-3</c:v>
                </c:pt>
                <c:pt idx="400">
                  <c:v>-3.1170859999999998E-3</c:v>
                </c:pt>
                <c:pt idx="401">
                  <c:v>-4.8704459999999996E-3</c:v>
                </c:pt>
                <c:pt idx="402">
                  <c:v>-4.8704459999999996E-3</c:v>
                </c:pt>
                <c:pt idx="403">
                  <c:v>-4.2859930000000001E-3</c:v>
                </c:pt>
                <c:pt idx="404">
                  <c:v>-4.2859930000000001E-3</c:v>
                </c:pt>
                <c:pt idx="405">
                  <c:v>-6.1367619999999996E-3</c:v>
                </c:pt>
                <c:pt idx="406">
                  <c:v>-6.1367619999999996E-3</c:v>
                </c:pt>
                <c:pt idx="407">
                  <c:v>-4.8704459999999996E-3</c:v>
                </c:pt>
                <c:pt idx="408">
                  <c:v>-4.8704459999999996E-3</c:v>
                </c:pt>
                <c:pt idx="409">
                  <c:v>-4.8704459999999996E-3</c:v>
                </c:pt>
                <c:pt idx="410">
                  <c:v>-6.1367619999999996E-3</c:v>
                </c:pt>
                <c:pt idx="411">
                  <c:v>-4.2859930000000001E-3</c:v>
                </c:pt>
                <c:pt idx="412">
                  <c:v>-4.8704459999999996E-3</c:v>
                </c:pt>
                <c:pt idx="413">
                  <c:v>-5.5523090000000001E-3</c:v>
                </c:pt>
                <c:pt idx="414">
                  <c:v>-6.1367619999999996E-3</c:v>
                </c:pt>
                <c:pt idx="415">
                  <c:v>-2.4352229999999998E-3</c:v>
                </c:pt>
                <c:pt idx="416">
                  <c:v>-3.1170859999999998E-3</c:v>
                </c:pt>
                <c:pt idx="417">
                  <c:v>-6.1367619999999996E-3</c:v>
                </c:pt>
                <c:pt idx="418">
                  <c:v>-6.7212160000000003E-3</c:v>
                </c:pt>
                <c:pt idx="419">
                  <c:v>-6.1367619999999996E-3</c:v>
                </c:pt>
                <c:pt idx="420">
                  <c:v>-5.5523090000000001E-3</c:v>
                </c:pt>
                <c:pt idx="421">
                  <c:v>-5.5523090000000001E-3</c:v>
                </c:pt>
                <c:pt idx="422">
                  <c:v>-6.1367619999999996E-3</c:v>
                </c:pt>
                <c:pt idx="423">
                  <c:v>-4.8704459999999996E-3</c:v>
                </c:pt>
                <c:pt idx="424">
                  <c:v>-4.2859930000000001E-3</c:v>
                </c:pt>
                <c:pt idx="425">
                  <c:v>-6.1367619999999996E-3</c:v>
                </c:pt>
                <c:pt idx="426">
                  <c:v>-6.1367619999999996E-3</c:v>
                </c:pt>
                <c:pt idx="427">
                  <c:v>-4.8704459999999996E-3</c:v>
                </c:pt>
                <c:pt idx="428">
                  <c:v>-5.5523090000000001E-3</c:v>
                </c:pt>
                <c:pt idx="429">
                  <c:v>-4.8704459999999996E-3</c:v>
                </c:pt>
                <c:pt idx="430">
                  <c:v>-4.8704459999999996E-3</c:v>
                </c:pt>
                <c:pt idx="431">
                  <c:v>-3.7015389999999998E-3</c:v>
                </c:pt>
                <c:pt idx="432">
                  <c:v>-4.8704459999999996E-3</c:v>
                </c:pt>
                <c:pt idx="433">
                  <c:v>-4.8704459999999996E-3</c:v>
                </c:pt>
                <c:pt idx="434">
                  <c:v>-5.5523090000000001E-3</c:v>
                </c:pt>
                <c:pt idx="435">
                  <c:v>-4.8704459999999996E-3</c:v>
                </c:pt>
                <c:pt idx="436">
                  <c:v>-5.5523090000000001E-3</c:v>
                </c:pt>
                <c:pt idx="437">
                  <c:v>-4.8704459999999996E-3</c:v>
                </c:pt>
                <c:pt idx="438">
                  <c:v>-5.5523090000000001E-3</c:v>
                </c:pt>
                <c:pt idx="439">
                  <c:v>-6.1367619999999996E-3</c:v>
                </c:pt>
                <c:pt idx="440">
                  <c:v>-6.1367619999999996E-3</c:v>
                </c:pt>
                <c:pt idx="441">
                  <c:v>-6.7212160000000003E-3</c:v>
                </c:pt>
                <c:pt idx="442">
                  <c:v>-4.8704459999999996E-3</c:v>
                </c:pt>
                <c:pt idx="443">
                  <c:v>-4.2859930000000001E-3</c:v>
                </c:pt>
                <c:pt idx="444">
                  <c:v>-4.2859930000000001E-3</c:v>
                </c:pt>
                <c:pt idx="445">
                  <c:v>-4.8704459999999996E-3</c:v>
                </c:pt>
                <c:pt idx="446">
                  <c:v>-5.5523090000000001E-3</c:v>
                </c:pt>
                <c:pt idx="447">
                  <c:v>-5.5523090000000001E-3</c:v>
                </c:pt>
                <c:pt idx="448">
                  <c:v>-6.1367619999999996E-3</c:v>
                </c:pt>
                <c:pt idx="449">
                  <c:v>-5.5523090000000001E-3</c:v>
                </c:pt>
                <c:pt idx="450">
                  <c:v>-3.1170859999999998E-3</c:v>
                </c:pt>
                <c:pt idx="451">
                  <c:v>-6.1367619999999996E-3</c:v>
                </c:pt>
                <c:pt idx="452">
                  <c:v>-6.1367619999999996E-3</c:v>
                </c:pt>
                <c:pt idx="453">
                  <c:v>-5.5523090000000001E-3</c:v>
                </c:pt>
                <c:pt idx="454">
                  <c:v>-3.1170859999999998E-3</c:v>
                </c:pt>
                <c:pt idx="455">
                  <c:v>-5.5523090000000001E-3</c:v>
                </c:pt>
                <c:pt idx="456">
                  <c:v>-7.4030779999999996E-3</c:v>
                </c:pt>
                <c:pt idx="457">
                  <c:v>-6.1367619999999996E-3</c:v>
                </c:pt>
                <c:pt idx="458">
                  <c:v>-3.1170859999999998E-3</c:v>
                </c:pt>
                <c:pt idx="459">
                  <c:v>-6.1367619999999996E-3</c:v>
                </c:pt>
                <c:pt idx="460">
                  <c:v>-7.4030779999999996E-3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64-4264-BBF5-667103A43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238608"/>
        <c:axId val="1788134176"/>
      </c:scatterChart>
      <c:valAx>
        <c:axId val="179123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88134176"/>
        <c:crosses val="autoZero"/>
        <c:crossBetween val="midCat"/>
      </c:valAx>
      <c:valAx>
        <c:axId val="178813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9123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5.xml"/><Relationship Id="rId7" Type="http://schemas.openxmlformats.org/officeDocument/2006/relationships/chart" Target="../charts/chart18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</xdr:row>
      <xdr:rowOff>38100</xdr:rowOff>
    </xdr:from>
    <xdr:to>
      <xdr:col>13</xdr:col>
      <xdr:colOff>485775</xdr:colOff>
      <xdr:row>18</xdr:row>
      <xdr:rowOff>133349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BBB9A2-28F3-419B-BF9B-DAD552410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28576</xdr:colOff>
      <xdr:row>18</xdr:row>
      <xdr:rowOff>4763</xdr:rowOff>
    </xdr:from>
    <xdr:ext cx="14192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DF4F363-3646-4CB6-98EB-A743B096875F}"/>
                </a:ext>
              </a:extLst>
            </xdr:cNvPr>
            <xdr:cNvSpPr txBox="1"/>
          </xdr:nvSpPr>
          <xdr:spPr>
            <a:xfrm>
              <a:off x="28576" y="3433763"/>
              <a:ext cx="14192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𝑒𝑙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á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𝑠𝑡𝑖𝑐𝑎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=−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𝑘𝑥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DF4F363-3646-4CB6-98EB-A743B096875F}"/>
                </a:ext>
              </a:extLst>
            </xdr:cNvPr>
            <xdr:cNvSpPr txBox="1"/>
          </xdr:nvSpPr>
          <xdr:spPr>
            <a:xfrm>
              <a:off x="28576" y="3433763"/>
              <a:ext cx="14192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𝐹_𝑒𝑙á𝑠𝑡𝑖𝑐𝑎=−𝑘𝑥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295275</xdr:colOff>
      <xdr:row>16</xdr:row>
      <xdr:rowOff>23812</xdr:rowOff>
    </xdr:from>
    <xdr:ext cx="558551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BD68DEA1-4C30-499F-A5D1-7E55813BCD8C}"/>
                </a:ext>
              </a:extLst>
            </xdr:cNvPr>
            <xdr:cNvSpPr txBox="1"/>
          </xdr:nvSpPr>
          <xdr:spPr>
            <a:xfrm>
              <a:off x="1819275" y="3071812"/>
              <a:ext cx="558551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𝑘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BD68DEA1-4C30-499F-A5D1-7E55813BCD8C}"/>
                </a:ext>
              </a:extLst>
            </xdr:cNvPr>
            <xdr:cNvSpPr txBox="1"/>
          </xdr:nvSpPr>
          <xdr:spPr>
            <a:xfrm>
              <a:off x="1819275" y="3071812"/>
              <a:ext cx="558551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=√(𝑘/𝑚)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438150</xdr:colOff>
      <xdr:row>17</xdr:row>
      <xdr:rowOff>42862</xdr:rowOff>
    </xdr:from>
    <xdr:ext cx="462050" cy="2898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3068C929-D37E-4DD4-9B18-AABF01E0FC28}"/>
                </a:ext>
              </a:extLst>
            </xdr:cNvPr>
            <xdr:cNvSpPr txBox="1"/>
          </xdr:nvSpPr>
          <xdr:spPr>
            <a:xfrm>
              <a:off x="3333750" y="3281362"/>
              <a:ext cx="462050" cy="289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num>
                      <m:den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3068C929-D37E-4DD4-9B18-AABF01E0FC28}"/>
                </a:ext>
              </a:extLst>
            </xdr:cNvPr>
            <xdr:cNvSpPr txBox="1"/>
          </xdr:nvSpPr>
          <xdr:spPr>
            <a:xfrm>
              <a:off x="3333750" y="3281362"/>
              <a:ext cx="462050" cy="289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𝑓=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𝜔/</a:t>
              </a:r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152400</xdr:colOff>
      <xdr:row>17</xdr:row>
      <xdr:rowOff>14287</xdr:rowOff>
    </xdr:from>
    <xdr:ext cx="384336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C319ECC-AAD3-4D48-B425-BBCA1832A47E}"/>
                </a:ext>
              </a:extLst>
            </xdr:cNvPr>
            <xdr:cNvSpPr txBox="1"/>
          </xdr:nvSpPr>
          <xdr:spPr>
            <a:xfrm>
              <a:off x="4657725" y="3252787"/>
              <a:ext cx="384336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C319ECC-AAD3-4D48-B425-BBCA1832A47E}"/>
                </a:ext>
              </a:extLst>
            </xdr:cNvPr>
            <xdr:cNvSpPr txBox="1"/>
          </xdr:nvSpPr>
          <xdr:spPr>
            <a:xfrm>
              <a:off x="4657725" y="3252787"/>
              <a:ext cx="384336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𝑇=1/𝑓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2</xdr:col>
      <xdr:colOff>95250</xdr:colOff>
      <xdr:row>6</xdr:row>
      <xdr:rowOff>133350</xdr:rowOff>
    </xdr:from>
    <xdr:to>
      <xdr:col>3</xdr:col>
      <xdr:colOff>180975</xdr:colOff>
      <xdr:row>11</xdr:row>
      <xdr:rowOff>19050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CE8017F8-424F-4250-809E-A1885AE38F69}"/>
            </a:ext>
          </a:extLst>
        </xdr:cNvPr>
        <xdr:cNvSpPr txBox="1"/>
      </xdr:nvSpPr>
      <xdr:spPr>
        <a:xfrm>
          <a:off x="2990850" y="1276350"/>
          <a:ext cx="169545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Nota: os valores de x estavam sempre</a:t>
          </a:r>
          <a:r>
            <a:rPr lang="pt-PT" sz="1100" baseline="0"/>
            <a:t> a oscilar.</a:t>
          </a:r>
          <a:endParaRPr lang="pt-P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422502</xdr:colOff>
      <xdr:row>24</xdr:row>
      <xdr:rowOff>69169</xdr:rowOff>
    </xdr:from>
    <xdr:to>
      <xdr:col>14</xdr:col>
      <xdr:colOff>122539</xdr:colOff>
      <xdr:row>38</xdr:row>
      <xdr:rowOff>145369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DF4904-46F8-4A5A-AFBD-C84BCECA1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503464</xdr:colOff>
      <xdr:row>7</xdr:row>
      <xdr:rowOff>132745</xdr:rowOff>
    </xdr:from>
    <xdr:to>
      <xdr:col>14</xdr:col>
      <xdr:colOff>237368</xdr:colOff>
      <xdr:row>21</xdr:row>
      <xdr:rowOff>124278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AB11117-E784-4BBA-97CE-0F14A6BE3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252482</xdr:colOff>
      <xdr:row>53</xdr:row>
      <xdr:rowOff>121435</xdr:rowOff>
    </xdr:from>
    <xdr:to>
      <xdr:col>13</xdr:col>
      <xdr:colOff>600499</xdr:colOff>
      <xdr:row>63</xdr:row>
      <xdr:rowOff>123008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6C02F7E-228D-4780-AD4A-C5A715FE7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132848</xdr:colOff>
      <xdr:row>64</xdr:row>
      <xdr:rowOff>169947</xdr:rowOff>
    </xdr:from>
    <xdr:to>
      <xdr:col>18</xdr:col>
      <xdr:colOff>406065</xdr:colOff>
      <xdr:row>79</xdr:row>
      <xdr:rowOff>93245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0EA4FF7-6144-447A-98FF-867B153CE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258177</xdr:colOff>
      <xdr:row>64</xdr:row>
      <xdr:rowOff>182479</xdr:rowOff>
    </xdr:from>
    <xdr:to>
      <xdr:col>26</xdr:col>
      <xdr:colOff>531394</xdr:colOff>
      <xdr:row>79</xdr:row>
      <xdr:rowOff>105777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A1EF4D1-F6FE-48A4-9B5E-BE1E8A079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195513</xdr:colOff>
      <xdr:row>81</xdr:row>
      <xdr:rowOff>169947</xdr:rowOff>
    </xdr:from>
    <xdr:to>
      <xdr:col>18</xdr:col>
      <xdr:colOff>468730</xdr:colOff>
      <xdr:row>96</xdr:row>
      <xdr:rowOff>93245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A50F4DC-1ED7-42E9-8764-DDBA11365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157597</xdr:colOff>
      <xdr:row>2</xdr:row>
      <xdr:rowOff>85291</xdr:rowOff>
    </xdr:from>
    <xdr:to>
      <xdr:col>11</xdr:col>
      <xdr:colOff>458933</xdr:colOff>
      <xdr:row>16</xdr:row>
      <xdr:rowOff>165820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B5A04D-A78B-4C6C-B978-400FB37F5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33913</xdr:colOff>
      <xdr:row>2</xdr:row>
      <xdr:rowOff>49935</xdr:rowOff>
    </xdr:from>
    <xdr:to>
      <xdr:col>19</xdr:col>
      <xdr:colOff>362958</xdr:colOff>
      <xdr:row>16</xdr:row>
      <xdr:rowOff>173759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8CF9BB7-670A-4820-B123-A28557CCC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539028</xdr:colOff>
      <xdr:row>18</xdr:row>
      <xdr:rowOff>143741</xdr:rowOff>
    </xdr:from>
    <xdr:to>
      <xdr:col>12</xdr:col>
      <xdr:colOff>261937</xdr:colOff>
      <xdr:row>32</xdr:row>
      <xdr:rowOff>159328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AF27035-E1A0-48C6-BE5C-FDCB0CFB7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117436</xdr:colOff>
      <xdr:row>33</xdr:row>
      <xdr:rowOff>46778</xdr:rowOff>
    </xdr:from>
    <xdr:to>
      <xdr:col>23</xdr:col>
      <xdr:colOff>323522</xdr:colOff>
      <xdr:row>47</xdr:row>
      <xdr:rowOff>186161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02CC015-C577-4146-BD62-3CDFCC376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327606</xdr:colOff>
      <xdr:row>52</xdr:row>
      <xdr:rowOff>26096</xdr:rowOff>
    </xdr:from>
    <xdr:to>
      <xdr:col>21</xdr:col>
      <xdr:colOff>524433</xdr:colOff>
      <xdr:row>66</xdr:row>
      <xdr:rowOff>69769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5FE8D48-B3B3-4ACC-9851-A0C0EFD6BF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0C48E5-71FF-4256-B167-4179DA5AB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373061</xdr:colOff>
      <xdr:row>19</xdr:row>
      <xdr:rowOff>40141</xdr:rowOff>
    </xdr:from>
    <xdr:to>
      <xdr:col>14</xdr:col>
      <xdr:colOff>46490</xdr:colOff>
      <xdr:row>33</xdr:row>
      <xdr:rowOff>84591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897F6BB-DFE6-4B85-A167-792245393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477692</xdr:colOff>
      <xdr:row>36</xdr:row>
      <xdr:rowOff>13854</xdr:rowOff>
    </xdr:from>
    <xdr:to>
      <xdr:col>14</xdr:col>
      <xdr:colOff>200601</xdr:colOff>
      <xdr:row>50</xdr:row>
      <xdr:rowOff>130463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C84D156-5856-4814-9EB0-748795E32A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729999</xdr:colOff>
      <xdr:row>48</xdr:row>
      <xdr:rowOff>9377</xdr:rowOff>
    </xdr:from>
    <xdr:to>
      <xdr:col>18</xdr:col>
      <xdr:colOff>126761</xdr:colOff>
      <xdr:row>49</xdr:row>
      <xdr:rowOff>166308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15F0FC5-B437-45EF-9BE2-2B6EDF4C1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9774" y="9153377"/>
          <a:ext cx="739787" cy="347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588260</xdr:colOff>
      <xdr:row>66</xdr:row>
      <xdr:rowOff>160151</xdr:rowOff>
    </xdr:from>
    <xdr:to>
      <xdr:col>27</xdr:col>
      <xdr:colOff>305582</xdr:colOff>
      <xdr:row>81</xdr:row>
      <xdr:rowOff>27229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19E0433-6E44-4A49-82D1-AB400346C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176253</xdr:colOff>
      <xdr:row>66</xdr:row>
      <xdr:rowOff>137107</xdr:rowOff>
    </xdr:from>
    <xdr:to>
      <xdr:col>35</xdr:col>
      <xdr:colOff>499713</xdr:colOff>
      <xdr:row>81</xdr:row>
      <xdr:rowOff>4185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FE32714-8649-400E-A60B-9D591A01F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227272</xdr:colOff>
      <xdr:row>66</xdr:row>
      <xdr:rowOff>122894</xdr:rowOff>
    </xdr:from>
    <xdr:to>
      <xdr:col>43</xdr:col>
      <xdr:colOff>513557</xdr:colOff>
      <xdr:row>81</xdr:row>
      <xdr:rowOff>44406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CBD267D-0622-453B-9612-B6C3DB72F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542101</xdr:colOff>
      <xdr:row>81</xdr:row>
      <xdr:rowOff>45391</xdr:rowOff>
    </xdr:from>
    <xdr:to>
      <xdr:col>35</xdr:col>
      <xdr:colOff>222249</xdr:colOff>
      <xdr:row>95</xdr:row>
      <xdr:rowOff>154517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FD76B20-B672-4C9C-AD40-FD022DD85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598255</xdr:colOff>
      <xdr:row>67</xdr:row>
      <xdr:rowOff>169524</xdr:rowOff>
    </xdr:from>
    <xdr:to>
      <xdr:col>25</xdr:col>
      <xdr:colOff>290031</xdr:colOff>
      <xdr:row>82</xdr:row>
      <xdr:rowOff>23117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94F7330-4CAF-4E24-A683-48E13D29D5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250947</xdr:colOff>
      <xdr:row>67</xdr:row>
      <xdr:rowOff>167054</xdr:rowOff>
    </xdr:from>
    <xdr:to>
      <xdr:col>33</xdr:col>
      <xdr:colOff>591649</xdr:colOff>
      <xdr:row>82</xdr:row>
      <xdr:rowOff>162658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AA0E63F-A6C1-48C7-8B19-AE043AC24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305898</xdr:colOff>
      <xdr:row>84</xdr:row>
      <xdr:rowOff>2198</xdr:rowOff>
    </xdr:from>
    <xdr:to>
      <xdr:col>26</xdr:col>
      <xdr:colOff>42129</xdr:colOff>
      <xdr:row>98</xdr:row>
      <xdr:rowOff>180974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C373CE5-40CD-43A8-ADCA-B1BD7EBC2B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287581</xdr:colOff>
      <xdr:row>101</xdr:row>
      <xdr:rowOff>20516</xdr:rowOff>
    </xdr:from>
    <xdr:to>
      <xdr:col>26</xdr:col>
      <xdr:colOff>23812</xdr:colOff>
      <xdr:row>116</xdr:row>
      <xdr:rowOff>16120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B6498F0-0514-4E92-93C2-696E0B3C0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389658</xdr:colOff>
      <xdr:row>18</xdr:row>
      <xdr:rowOff>169718</xdr:rowOff>
    </xdr:from>
    <xdr:to>
      <xdr:col>13</xdr:col>
      <xdr:colOff>112567</xdr:colOff>
      <xdr:row>33</xdr:row>
      <xdr:rowOff>55418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CFC4D7F-6FFD-450E-A147-6F026DE2E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303068</xdr:colOff>
      <xdr:row>34</xdr:row>
      <xdr:rowOff>117763</xdr:rowOff>
    </xdr:from>
    <xdr:to>
      <xdr:col>13</xdr:col>
      <xdr:colOff>25977</xdr:colOff>
      <xdr:row>49</xdr:row>
      <xdr:rowOff>3463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892EE9A-BD53-4413-A7CF-450A3CA838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355021</xdr:colOff>
      <xdr:row>51</xdr:row>
      <xdr:rowOff>13854</xdr:rowOff>
    </xdr:from>
    <xdr:to>
      <xdr:col>13</xdr:col>
      <xdr:colOff>77930</xdr:colOff>
      <xdr:row>61</xdr:row>
      <xdr:rowOff>55418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8F4A9D0-A1E3-43CD-BEF1-EA6CAC25C6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ortatil%20Lenovo/Downloads/madeira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os%20e%20For&#231;as(madeira)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ortatil%20Lenovo/Downloads/madeiraaaaaaaaaaaa-3-e-4-aaaaaaaaaaaaaaaaaaa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e 1"/>
      <sheetName val="Tempos e Forças(madeira)"/>
      <sheetName val="Madeira 3"/>
    </sheetNames>
    <sheetDataSet>
      <sheetData sheetId="0"/>
      <sheetData sheetId="1" refreshError="1"/>
      <sheetData sheetId="2">
        <row r="34">
          <cell r="A34">
            <v>0.62</v>
          </cell>
          <cell r="B34">
            <v>3.871</v>
          </cell>
          <cell r="C34">
            <v>0</v>
          </cell>
          <cell r="D34">
            <v>0</v>
          </cell>
        </row>
        <row r="35">
          <cell r="A35">
            <v>0.64</v>
          </cell>
          <cell r="B35">
            <v>3.7320000000000002</v>
          </cell>
          <cell r="C35">
            <v>-0.13899999999999979</v>
          </cell>
          <cell r="D35">
            <v>1.3539500605688717E-2</v>
          </cell>
        </row>
        <row r="36">
          <cell r="A36">
            <v>0.66</v>
          </cell>
          <cell r="B36">
            <v>3.6059999999999999</v>
          </cell>
          <cell r="C36">
            <v>-0.26500000000000012</v>
          </cell>
          <cell r="D36">
            <v>2.5812716982068468E-2</v>
          </cell>
          <cell r="G36">
            <v>0.92</v>
          </cell>
          <cell r="H36">
            <v>-7.6401488513200555E-2</v>
          </cell>
        </row>
        <row r="37">
          <cell r="A37">
            <v>0.68</v>
          </cell>
          <cell r="B37">
            <v>3.4729999999999999</v>
          </cell>
          <cell r="C37">
            <v>-0.39800000000000013</v>
          </cell>
          <cell r="D37">
            <v>3.8767778712691506E-2</v>
          </cell>
          <cell r="G37">
            <v>1.52</v>
          </cell>
          <cell r="H37">
            <v>-7.6401488513200555E-2</v>
          </cell>
        </row>
        <row r="38">
          <cell r="A38">
            <v>0.7</v>
          </cell>
          <cell r="B38">
            <v>3.3340000000000001</v>
          </cell>
          <cell r="C38">
            <v>-0.53699999999999992</v>
          </cell>
          <cell r="D38">
            <v>5.2307279318380223E-2</v>
          </cell>
          <cell r="G38">
            <v>2.12</v>
          </cell>
          <cell r="H38">
            <v>-5.8769191211208882E-2</v>
          </cell>
        </row>
        <row r="39">
          <cell r="A39">
            <v>0.72</v>
          </cell>
          <cell r="B39">
            <v>3.2280000000000002</v>
          </cell>
          <cell r="C39">
            <v>-0.64299999999999979</v>
          </cell>
          <cell r="D39">
            <v>6.2632366111207594E-2</v>
          </cell>
          <cell r="G39">
            <v>2.7</v>
          </cell>
          <cell r="H39">
            <v>-5.8769191211208882E-2</v>
          </cell>
        </row>
        <row r="40">
          <cell r="A40">
            <v>0.74</v>
          </cell>
          <cell r="B40">
            <v>3.12</v>
          </cell>
          <cell r="C40">
            <v>-0.75099999999999989</v>
          </cell>
          <cell r="D40">
            <v>7.3152265862390223E-2</v>
          </cell>
          <cell r="G40">
            <v>3.32</v>
          </cell>
          <cell r="H40">
            <v>-4.4396430673923112E-2</v>
          </cell>
        </row>
        <row r="41">
          <cell r="A41">
            <v>0.76</v>
          </cell>
          <cell r="B41">
            <v>3.0129999999999999</v>
          </cell>
          <cell r="C41">
            <v>-0.8580000000000001</v>
          </cell>
          <cell r="D41">
            <v>8.3574759134395243E-2</v>
          </cell>
          <cell r="G41">
            <v>3.9</v>
          </cell>
          <cell r="H41">
            <v>-4.5356325752663268E-2</v>
          </cell>
        </row>
        <row r="42">
          <cell r="A42">
            <v>0.78</v>
          </cell>
          <cell r="B42">
            <v>2.9119999999999999</v>
          </cell>
          <cell r="C42">
            <v>-0.95900000000000007</v>
          </cell>
          <cell r="D42">
            <v>9.3412813531334543E-2</v>
          </cell>
          <cell r="G42">
            <v>4.5</v>
          </cell>
          <cell r="H42">
            <v>-3.4515157804539141E-2</v>
          </cell>
        </row>
        <row r="43">
          <cell r="A43">
            <v>0.8</v>
          </cell>
          <cell r="B43">
            <v>2.8370000000000002</v>
          </cell>
          <cell r="C43">
            <v>-1.0339999999999998</v>
          </cell>
          <cell r="D43">
            <v>0.10071829946965577</v>
          </cell>
          <cell r="G43">
            <v>5.0599999999999996</v>
          </cell>
          <cell r="H43">
            <v>-3.367845781611857E-2</v>
          </cell>
        </row>
        <row r="44">
          <cell r="A44">
            <v>0.82</v>
          </cell>
          <cell r="B44">
            <v>2.7730000000000001</v>
          </cell>
          <cell r="C44">
            <v>-1.0979999999999999</v>
          </cell>
          <cell r="D44">
            <v>0.10695231413702326</v>
          </cell>
          <cell r="G44">
            <v>5.68</v>
          </cell>
          <cell r="H44">
            <v>-2.3735587401574804E-2</v>
          </cell>
        </row>
        <row r="45">
          <cell r="A45">
            <v>0.84</v>
          </cell>
          <cell r="B45">
            <v>2.71</v>
          </cell>
          <cell r="C45">
            <v>-1.161</v>
          </cell>
          <cell r="D45">
            <v>0.11308892232521313</v>
          </cell>
          <cell r="G45">
            <v>7.42</v>
          </cell>
          <cell r="H45">
            <v>-1.6097491801760073E-2</v>
          </cell>
        </row>
        <row r="46">
          <cell r="A46">
            <v>0.86</v>
          </cell>
          <cell r="B46">
            <v>2.673</v>
          </cell>
          <cell r="C46">
            <v>-1.198</v>
          </cell>
          <cell r="D46">
            <v>0.11669296205478494</v>
          </cell>
          <cell r="G46">
            <v>8.06</v>
          </cell>
          <cell r="H46">
            <v>-1.0394585745715609E-2</v>
          </cell>
        </row>
        <row r="47">
          <cell r="A47">
            <v>0.88</v>
          </cell>
          <cell r="B47">
            <v>2.641</v>
          </cell>
          <cell r="C47">
            <v>-1.23</v>
          </cell>
          <cell r="D47">
            <v>0.11980996938846869</v>
          </cell>
          <cell r="G47">
            <v>8.66</v>
          </cell>
          <cell r="H47">
            <v>-9.4911550833719303E-3</v>
          </cell>
        </row>
        <row r="48">
          <cell r="A48">
            <v>0.9</v>
          </cell>
          <cell r="B48">
            <v>2.6280000000000001</v>
          </cell>
          <cell r="C48">
            <v>-1.2429999999999999</v>
          </cell>
          <cell r="D48">
            <v>0.1210762536177777</v>
          </cell>
          <cell r="G48">
            <v>9.26</v>
          </cell>
          <cell r="H48">
            <v>-5.9338968503937009E-3</v>
          </cell>
        </row>
        <row r="49">
          <cell r="A49">
            <v>0.92</v>
          </cell>
          <cell r="B49">
            <v>2.6160000000000001</v>
          </cell>
          <cell r="C49">
            <v>-1.2549999999999999</v>
          </cell>
          <cell r="D49">
            <v>0.1222451313679091</v>
          </cell>
          <cell r="G49">
            <v>9.7799999999999994</v>
          </cell>
          <cell r="H49">
            <v>-5.9338968503937009E-3</v>
          </cell>
        </row>
        <row r="50">
          <cell r="A50">
            <v>0.94</v>
          </cell>
          <cell r="B50">
            <v>2.641</v>
          </cell>
          <cell r="C50">
            <v>-1.23</v>
          </cell>
          <cell r="D50">
            <v>0.11980996938846869</v>
          </cell>
        </row>
        <row r="51">
          <cell r="A51">
            <v>0.96</v>
          </cell>
          <cell r="B51">
            <v>2.6659999999999999</v>
          </cell>
          <cell r="C51">
            <v>-1.2050000000000001</v>
          </cell>
          <cell r="D51">
            <v>0.11737480740902827</v>
          </cell>
        </row>
        <row r="52">
          <cell r="A52">
            <v>0.98</v>
          </cell>
          <cell r="B52">
            <v>2.71</v>
          </cell>
          <cell r="C52">
            <v>-1.161</v>
          </cell>
          <cell r="D52">
            <v>0.11308892232521313</v>
          </cell>
          <cell r="G52" t="str">
            <v>Instante</v>
          </cell>
          <cell r="H52" t="str">
            <v>Energia</v>
          </cell>
        </row>
        <row r="53">
          <cell r="A53">
            <v>1</v>
          </cell>
          <cell r="B53">
            <v>2.742</v>
          </cell>
          <cell r="C53">
            <v>-1.129</v>
          </cell>
          <cell r="D53">
            <v>0.10997191499152939</v>
          </cell>
          <cell r="F53">
            <v>0.122</v>
          </cell>
          <cell r="H53">
            <v>-7.6401488513200555E-2</v>
          </cell>
        </row>
        <row r="54">
          <cell r="A54">
            <v>1.02</v>
          </cell>
          <cell r="B54">
            <v>2.8180000000000001</v>
          </cell>
          <cell r="C54">
            <v>-1.0529999999999999</v>
          </cell>
          <cell r="D54">
            <v>0.1025690225740305</v>
          </cell>
        </row>
        <row r="55">
          <cell r="A55">
            <v>1.04</v>
          </cell>
          <cell r="B55">
            <v>2.887</v>
          </cell>
          <cell r="C55">
            <v>-0.98399999999999999</v>
          </cell>
          <cell r="D55">
            <v>9.5847975510774952E-2</v>
          </cell>
          <cell r="F55">
            <v>0.107</v>
          </cell>
          <cell r="H55">
            <v>-5.8769191211208882E-2</v>
          </cell>
        </row>
        <row r="56">
          <cell r="A56">
            <v>1.06</v>
          </cell>
          <cell r="B56">
            <v>2.9689999999999999</v>
          </cell>
          <cell r="C56">
            <v>-0.90200000000000014</v>
          </cell>
          <cell r="D56">
            <v>8.7860644218210382E-2</v>
          </cell>
        </row>
        <row r="57">
          <cell r="A57">
            <v>1.08</v>
          </cell>
          <cell r="B57">
            <v>3.07</v>
          </cell>
          <cell r="C57">
            <v>-0.80100000000000016</v>
          </cell>
          <cell r="D57">
            <v>7.8022589821271082E-2</v>
          </cell>
          <cell r="F57">
            <v>9.2999999999999999E-2</v>
          </cell>
          <cell r="H57">
            <v>-4.4396430673923112E-2</v>
          </cell>
        </row>
        <row r="58">
          <cell r="A58">
            <v>1.1000000000000001</v>
          </cell>
          <cell r="B58">
            <v>3.177</v>
          </cell>
          <cell r="C58">
            <v>-0.69399999999999995</v>
          </cell>
          <cell r="D58">
            <v>6.7600096549266062E-2</v>
          </cell>
        </row>
        <row r="59">
          <cell r="A59">
            <v>1.1200000000000001</v>
          </cell>
          <cell r="B59">
            <v>3.2970000000000002</v>
          </cell>
          <cell r="C59">
            <v>-0.57399999999999984</v>
          </cell>
          <cell r="D59">
            <v>5.5911319047952039E-2</v>
          </cell>
          <cell r="F59">
            <v>8.2000000000000003E-2</v>
          </cell>
          <cell r="H59">
            <v>-3.4515157804539141E-2</v>
          </cell>
        </row>
        <row r="60">
          <cell r="A60">
            <v>1.1399999999999999</v>
          </cell>
          <cell r="B60">
            <v>3.4159999999999999</v>
          </cell>
          <cell r="C60">
            <v>-0.45500000000000007</v>
          </cell>
          <cell r="D60">
            <v>4.431994802581566E-2</v>
          </cell>
        </row>
        <row r="61">
          <cell r="A61">
            <v>1.1599999999999999</v>
          </cell>
          <cell r="B61">
            <v>3.53</v>
          </cell>
          <cell r="C61">
            <v>-0.34100000000000019</v>
          </cell>
          <cell r="D61">
            <v>3.3215609399567352E-2</v>
          </cell>
          <cell r="F61">
            <v>6.8000000000000005E-2</v>
          </cell>
          <cell r="H61">
            <v>-2.3735587401574804E-2</v>
          </cell>
        </row>
        <row r="62">
          <cell r="A62">
            <v>1.18</v>
          </cell>
          <cell r="B62">
            <v>3.65</v>
          </cell>
          <cell r="C62">
            <v>-0.22100000000000009</v>
          </cell>
          <cell r="D62">
            <v>2.1526831898253326E-2</v>
          </cell>
        </row>
        <row r="63">
          <cell r="A63">
            <v>1.2</v>
          </cell>
          <cell r="B63">
            <v>3.7890000000000001</v>
          </cell>
          <cell r="C63">
            <v>-8.1999999999999851E-2</v>
          </cell>
          <cell r="D63">
            <v>7.9873312925645649E-3</v>
          </cell>
          <cell r="F63">
            <v>4.4999999999999998E-2</v>
          </cell>
          <cell r="H63">
            <v>-1.0394585745715609E-2</v>
          </cell>
        </row>
        <row r="64">
          <cell r="A64">
            <v>1.22</v>
          </cell>
          <cell r="B64">
            <v>3.927</v>
          </cell>
          <cell r="C64">
            <v>5.600000000000005E-2</v>
          </cell>
          <cell r="D64">
            <v>-5.4547628339465465E-3</v>
          </cell>
        </row>
        <row r="65">
          <cell r="A65">
            <v>1.24</v>
          </cell>
          <cell r="B65">
            <v>4.0540000000000003</v>
          </cell>
          <cell r="C65">
            <v>0.18300000000000027</v>
          </cell>
          <cell r="D65">
            <v>-1.7825385689503905E-2</v>
          </cell>
          <cell r="F65">
            <v>3.4000000000000002E-2</v>
          </cell>
          <cell r="H65">
            <v>-5.9338968503937009E-3</v>
          </cell>
        </row>
        <row r="66">
          <cell r="A66">
            <v>1.26</v>
          </cell>
          <cell r="B66">
            <v>4.18</v>
          </cell>
          <cell r="C66">
            <v>0.30899999999999972</v>
          </cell>
          <cell r="D66">
            <v>-3.0098602065883568E-2</v>
          </cell>
        </row>
        <row r="67">
          <cell r="A67">
            <v>1.28</v>
          </cell>
          <cell r="B67">
            <v>4.3179999999999996</v>
          </cell>
          <cell r="C67">
            <v>0.44699999999999962</v>
          </cell>
          <cell r="D67">
            <v>-4.354069619239468E-2</v>
          </cell>
        </row>
        <row r="68">
          <cell r="A68">
            <v>1.3</v>
          </cell>
          <cell r="B68">
            <v>4.4249999999999998</v>
          </cell>
          <cell r="C68">
            <v>0.55399999999999983</v>
          </cell>
          <cell r="D68">
            <v>-5.3963189464399701E-2</v>
          </cell>
        </row>
        <row r="69">
          <cell r="A69">
            <v>1.32</v>
          </cell>
          <cell r="B69">
            <v>4.5449999999999999</v>
          </cell>
          <cell r="C69">
            <v>0.67399999999999993</v>
          </cell>
          <cell r="D69">
            <v>-6.5651966965713723E-2</v>
          </cell>
        </row>
        <row r="70">
          <cell r="A70">
            <v>1.34</v>
          </cell>
          <cell r="B70">
            <v>4.633</v>
          </cell>
          <cell r="C70">
            <v>0.76200000000000001</v>
          </cell>
          <cell r="D70">
            <v>-7.4223737133344014E-2</v>
          </cell>
        </row>
        <row r="71">
          <cell r="A71">
            <v>1.36</v>
          </cell>
          <cell r="B71">
            <v>4.7720000000000002</v>
          </cell>
          <cell r="C71">
            <v>0.90100000000000025</v>
          </cell>
          <cell r="D71">
            <v>-8.7763237739032773E-2</v>
          </cell>
        </row>
        <row r="72">
          <cell r="A72">
            <v>1.38</v>
          </cell>
          <cell r="B72">
            <v>4.8540000000000001</v>
          </cell>
          <cell r="C72">
            <v>0.9830000000000001</v>
          </cell>
          <cell r="D72">
            <v>-9.5750569031597343E-2</v>
          </cell>
        </row>
        <row r="73">
          <cell r="A73">
            <v>1.4</v>
          </cell>
          <cell r="B73">
            <v>4.9359999999999999</v>
          </cell>
          <cell r="C73">
            <v>1.0649999999999999</v>
          </cell>
          <cell r="D73">
            <v>-0.10373790032416191</v>
          </cell>
        </row>
        <row r="74">
          <cell r="A74">
            <v>1.42</v>
          </cell>
          <cell r="B74">
            <v>4.9870000000000001</v>
          </cell>
          <cell r="C74">
            <v>1.1160000000000001</v>
          </cell>
          <cell r="D74">
            <v>-0.10870563076222038</v>
          </cell>
        </row>
        <row r="75">
          <cell r="A75">
            <v>1.44</v>
          </cell>
          <cell r="B75">
            <v>5.0369999999999999</v>
          </cell>
          <cell r="C75">
            <v>1.1659999999999999</v>
          </cell>
          <cell r="D75">
            <v>-0.1135759547211012</v>
          </cell>
        </row>
        <row r="76">
          <cell r="A76">
            <v>1.46</v>
          </cell>
          <cell r="B76">
            <v>5.0810000000000004</v>
          </cell>
          <cell r="C76">
            <v>1.2100000000000004</v>
          </cell>
          <cell r="D76">
            <v>-0.11786183980491639</v>
          </cell>
        </row>
        <row r="77">
          <cell r="A77">
            <v>1.48</v>
          </cell>
          <cell r="B77">
            <v>5.0999999999999996</v>
          </cell>
          <cell r="C77">
            <v>1.2289999999999996</v>
          </cell>
          <cell r="D77">
            <v>-0.11971256290929104</v>
          </cell>
        </row>
        <row r="78">
          <cell r="A78">
            <v>1.5</v>
          </cell>
          <cell r="B78">
            <v>5.1059999999999999</v>
          </cell>
          <cell r="C78">
            <v>1.2349999999999999</v>
          </cell>
          <cell r="D78">
            <v>-0.12029700178435676</v>
          </cell>
        </row>
        <row r="79">
          <cell r="A79">
            <v>1.52</v>
          </cell>
          <cell r="B79">
            <v>5.1189999999999998</v>
          </cell>
          <cell r="C79">
            <v>1.2479999999999998</v>
          </cell>
          <cell r="D79">
            <v>-0.12156328601366577</v>
          </cell>
        </row>
        <row r="80">
          <cell r="A80">
            <v>1.54</v>
          </cell>
          <cell r="B80">
            <v>5.0880000000000001</v>
          </cell>
          <cell r="C80">
            <v>1.2170000000000001</v>
          </cell>
          <cell r="D80">
            <v>-0.11854368515915968</v>
          </cell>
        </row>
        <row r="81">
          <cell r="A81">
            <v>1.56</v>
          </cell>
          <cell r="B81">
            <v>5.056</v>
          </cell>
          <cell r="C81">
            <v>1.1850000000000001</v>
          </cell>
          <cell r="D81">
            <v>-0.11542667782547593</v>
          </cell>
        </row>
        <row r="82">
          <cell r="A82">
            <v>1.58</v>
          </cell>
          <cell r="B82">
            <v>5.0119999999999996</v>
          </cell>
          <cell r="C82">
            <v>1.1409999999999996</v>
          </cell>
          <cell r="D82">
            <v>-0.11114079274166075</v>
          </cell>
        </row>
        <row r="83">
          <cell r="A83">
            <v>1.6</v>
          </cell>
          <cell r="B83">
            <v>4.9550000000000001</v>
          </cell>
          <cell r="C83">
            <v>1.0840000000000001</v>
          </cell>
          <cell r="D83">
            <v>-0.10558862342853664</v>
          </cell>
        </row>
        <row r="84">
          <cell r="A84">
            <v>1.62</v>
          </cell>
          <cell r="B84">
            <v>4.8789999999999996</v>
          </cell>
          <cell r="C84">
            <v>1.0079999999999996</v>
          </cell>
          <cell r="D84">
            <v>-9.8185731011037711E-2</v>
          </cell>
        </row>
        <row r="85">
          <cell r="A85">
            <v>1.64</v>
          </cell>
          <cell r="B85">
            <v>4.8040000000000003</v>
          </cell>
          <cell r="C85">
            <v>0.93300000000000027</v>
          </cell>
          <cell r="D85">
            <v>-9.0880245072716512E-2</v>
          </cell>
        </row>
        <row r="86">
          <cell r="A86">
            <v>1.66</v>
          </cell>
          <cell r="B86">
            <v>4.7030000000000003</v>
          </cell>
          <cell r="C86">
            <v>0.83200000000000029</v>
          </cell>
          <cell r="D86">
            <v>-8.1042190675777226E-2</v>
          </cell>
        </row>
        <row r="87">
          <cell r="A87">
            <v>1.68</v>
          </cell>
          <cell r="B87">
            <v>4.6079999999999997</v>
          </cell>
          <cell r="C87">
            <v>0.73699999999999966</v>
          </cell>
          <cell r="D87">
            <v>-7.1788575153903564E-2</v>
          </cell>
        </row>
        <row r="88">
          <cell r="A88">
            <v>1.7</v>
          </cell>
          <cell r="B88">
            <v>4.4820000000000002</v>
          </cell>
          <cell r="C88">
            <v>0.61100000000000021</v>
          </cell>
          <cell r="D88">
            <v>-5.9515358777523897E-2</v>
          </cell>
        </row>
        <row r="89">
          <cell r="A89">
            <v>1.72</v>
          </cell>
          <cell r="B89">
            <v>4.3810000000000002</v>
          </cell>
          <cell r="C89">
            <v>0.51000000000000023</v>
          </cell>
          <cell r="D89">
            <v>-4.9677304380584597E-2</v>
          </cell>
        </row>
        <row r="90">
          <cell r="A90">
            <v>1.74</v>
          </cell>
          <cell r="B90">
            <v>4.2809999999999997</v>
          </cell>
          <cell r="C90">
            <v>0.4099999999999997</v>
          </cell>
          <cell r="D90">
            <v>-3.9936656462822864E-2</v>
          </cell>
        </row>
        <row r="91">
          <cell r="A91">
            <v>1.76</v>
          </cell>
          <cell r="B91">
            <v>4.1479999999999997</v>
          </cell>
          <cell r="C91">
            <v>0.27699999999999969</v>
          </cell>
          <cell r="D91">
            <v>-2.698159473219983E-2</v>
          </cell>
        </row>
        <row r="92">
          <cell r="A92">
            <v>1.78</v>
          </cell>
          <cell r="B92">
            <v>4.0350000000000001</v>
          </cell>
          <cell r="C92">
            <v>0.16400000000000015</v>
          </cell>
          <cell r="D92">
            <v>-1.5974662585129171E-2</v>
          </cell>
        </row>
        <row r="93">
          <cell r="A93">
            <v>1.8</v>
          </cell>
          <cell r="B93">
            <v>3.915</v>
          </cell>
          <cell r="C93">
            <v>4.4000000000000039E-2</v>
          </cell>
          <cell r="D93">
            <v>-4.2858850838151438E-3</v>
          </cell>
        </row>
        <row r="94">
          <cell r="A94">
            <v>1.82</v>
          </cell>
          <cell r="B94">
            <v>3.7759999999999998</v>
          </cell>
          <cell r="C94">
            <v>-9.5000000000000195E-2</v>
          </cell>
          <cell r="D94">
            <v>9.253615521873617E-3</v>
          </cell>
        </row>
        <row r="95">
          <cell r="A95">
            <v>1.84</v>
          </cell>
          <cell r="B95">
            <v>3.65</v>
          </cell>
          <cell r="C95">
            <v>-0.22100000000000009</v>
          </cell>
          <cell r="D95">
            <v>2.1526831898253326E-2</v>
          </cell>
        </row>
        <row r="96">
          <cell r="A96">
            <v>1.86</v>
          </cell>
          <cell r="B96">
            <v>3.524</v>
          </cell>
          <cell r="C96">
            <v>-0.34699999999999998</v>
          </cell>
          <cell r="D96">
            <v>3.3800048274633031E-2</v>
          </cell>
        </row>
        <row r="97">
          <cell r="A97">
            <v>1.88</v>
          </cell>
          <cell r="B97">
            <v>3.423</v>
          </cell>
          <cell r="C97">
            <v>-0.44799999999999995</v>
          </cell>
          <cell r="D97">
            <v>4.3638102671572331E-2</v>
          </cell>
        </row>
        <row r="98">
          <cell r="A98">
            <v>1.9</v>
          </cell>
          <cell r="B98">
            <v>3.3220000000000001</v>
          </cell>
          <cell r="C98">
            <v>-0.54899999999999993</v>
          </cell>
          <cell r="D98">
            <v>5.347615706851163E-2</v>
          </cell>
        </row>
        <row r="99">
          <cell r="A99">
            <v>1.92</v>
          </cell>
          <cell r="B99">
            <v>3.2210000000000001</v>
          </cell>
          <cell r="C99">
            <v>-0.64999999999999991</v>
          </cell>
          <cell r="D99">
            <v>6.3314211465450923E-2</v>
          </cell>
        </row>
        <row r="100">
          <cell r="A100">
            <v>1.94</v>
          </cell>
          <cell r="B100">
            <v>3.133</v>
          </cell>
          <cell r="C100">
            <v>-0.73799999999999999</v>
          </cell>
          <cell r="D100">
            <v>7.1885981633081214E-2</v>
          </cell>
        </row>
        <row r="101">
          <cell r="A101">
            <v>1.96</v>
          </cell>
          <cell r="B101">
            <v>3.0379999999999998</v>
          </cell>
          <cell r="C101">
            <v>-0.83300000000000018</v>
          </cell>
          <cell r="D101">
            <v>8.1139597154954834E-2</v>
          </cell>
        </row>
        <row r="102">
          <cell r="A102">
            <v>1.98</v>
          </cell>
          <cell r="B102">
            <v>2.95</v>
          </cell>
          <cell r="C102">
            <v>-0.92099999999999982</v>
          </cell>
          <cell r="D102">
            <v>8.971136732258507E-2</v>
          </cell>
        </row>
        <row r="103">
          <cell r="A103">
            <v>2</v>
          </cell>
          <cell r="B103">
            <v>2.887</v>
          </cell>
          <cell r="C103">
            <v>-0.98399999999999999</v>
          </cell>
          <cell r="D103">
            <v>9.5847975510774952E-2</v>
          </cell>
        </row>
        <row r="104">
          <cell r="A104">
            <v>2.02</v>
          </cell>
          <cell r="B104">
            <v>2.843</v>
          </cell>
          <cell r="C104">
            <v>-1.028</v>
          </cell>
          <cell r="D104">
            <v>0.10013386059459009</v>
          </cell>
        </row>
        <row r="105">
          <cell r="A105">
            <v>2.04</v>
          </cell>
          <cell r="B105">
            <v>2.8180000000000001</v>
          </cell>
          <cell r="C105">
            <v>-1.0529999999999999</v>
          </cell>
          <cell r="D105">
            <v>0.1025690225740305</v>
          </cell>
        </row>
        <row r="106">
          <cell r="A106">
            <v>2.06</v>
          </cell>
          <cell r="B106">
            <v>2.7730000000000001</v>
          </cell>
          <cell r="C106">
            <v>-1.0979999999999999</v>
          </cell>
          <cell r="D106">
            <v>0.10695231413702326</v>
          </cell>
        </row>
        <row r="107">
          <cell r="A107">
            <v>2.08</v>
          </cell>
          <cell r="B107">
            <v>2.7610000000000001</v>
          </cell>
          <cell r="C107">
            <v>-1.1099999999999999</v>
          </cell>
          <cell r="D107">
            <v>0.10812119188715466</v>
          </cell>
        </row>
        <row r="108">
          <cell r="A108">
            <v>2.1</v>
          </cell>
          <cell r="B108">
            <v>2.7480000000000002</v>
          </cell>
          <cell r="C108">
            <v>-1.1229999999999998</v>
          </cell>
          <cell r="D108">
            <v>0.10938747611646367</v>
          </cell>
        </row>
        <row r="109">
          <cell r="A109">
            <v>2.12</v>
          </cell>
          <cell r="B109">
            <v>2.7730000000000001</v>
          </cell>
          <cell r="C109">
            <v>-1.0979999999999999</v>
          </cell>
          <cell r="D109">
            <v>0.10695231413702326</v>
          </cell>
        </row>
        <row r="110">
          <cell r="A110">
            <v>2.14</v>
          </cell>
          <cell r="B110">
            <v>2.786</v>
          </cell>
          <cell r="C110">
            <v>-1.085</v>
          </cell>
          <cell r="D110">
            <v>0.10568602990771425</v>
          </cell>
        </row>
        <row r="111">
          <cell r="A111">
            <v>2.16</v>
          </cell>
          <cell r="B111">
            <v>2.8109999999999999</v>
          </cell>
          <cell r="C111">
            <v>-1.06</v>
          </cell>
          <cell r="D111">
            <v>0.10325086792827383</v>
          </cell>
        </row>
        <row r="112">
          <cell r="A112">
            <v>2.1800000000000002</v>
          </cell>
          <cell r="B112">
            <v>2.8620000000000001</v>
          </cell>
          <cell r="C112">
            <v>-1.0089999999999999</v>
          </cell>
          <cell r="D112">
            <v>9.8283137490215361E-2</v>
          </cell>
        </row>
        <row r="113">
          <cell r="A113">
            <v>2.2000000000000002</v>
          </cell>
          <cell r="B113">
            <v>2.919</v>
          </cell>
          <cell r="C113">
            <v>-0.95199999999999996</v>
          </cell>
          <cell r="D113">
            <v>9.2730968177091214E-2</v>
          </cell>
        </row>
        <row r="114">
          <cell r="A114">
            <v>2.2200000000000002</v>
          </cell>
          <cell r="B114">
            <v>2.9940000000000002</v>
          </cell>
          <cell r="C114">
            <v>-0.87699999999999978</v>
          </cell>
          <cell r="D114">
            <v>8.5425482238769931E-2</v>
          </cell>
        </row>
        <row r="115">
          <cell r="A115">
            <v>2.2400000000000002</v>
          </cell>
          <cell r="B115">
            <v>3.0510000000000002</v>
          </cell>
          <cell r="C115">
            <v>-0.81999999999999984</v>
          </cell>
          <cell r="D115">
            <v>7.987331292564577E-2</v>
          </cell>
        </row>
        <row r="116">
          <cell r="A116">
            <v>2.2599999999999998</v>
          </cell>
          <cell r="B116">
            <v>3.1459999999999999</v>
          </cell>
          <cell r="C116">
            <v>-0.72500000000000009</v>
          </cell>
          <cell r="D116">
            <v>7.0619697403772205E-2</v>
          </cell>
        </row>
        <row r="117">
          <cell r="A117">
            <v>2.2799999999999998</v>
          </cell>
          <cell r="B117">
            <v>3.2469999999999999</v>
          </cell>
          <cell r="C117">
            <v>-0.62400000000000011</v>
          </cell>
          <cell r="D117">
            <v>6.0781643006832906E-2</v>
          </cell>
        </row>
        <row r="118">
          <cell r="A118">
            <v>2.2999999999999998</v>
          </cell>
          <cell r="B118">
            <v>3.3410000000000002</v>
          </cell>
          <cell r="C118">
            <v>-0.5299999999999998</v>
          </cell>
          <cell r="D118">
            <v>5.1625433964136894E-2</v>
          </cell>
        </row>
        <row r="119">
          <cell r="A119">
            <v>2.3199999999999998</v>
          </cell>
          <cell r="B119">
            <v>3.4420000000000002</v>
          </cell>
          <cell r="C119">
            <v>-0.42899999999999983</v>
          </cell>
          <cell r="D119">
            <v>4.1787379567197601E-2</v>
          </cell>
        </row>
        <row r="120">
          <cell r="A120">
            <v>2.34</v>
          </cell>
          <cell r="B120">
            <v>3.5489999999999999</v>
          </cell>
          <cell r="C120">
            <v>-0.32200000000000006</v>
          </cell>
          <cell r="D120">
            <v>3.1364886295192622E-2</v>
          </cell>
        </row>
        <row r="121">
          <cell r="A121">
            <v>2.36</v>
          </cell>
          <cell r="B121">
            <v>3.669</v>
          </cell>
          <cell r="C121">
            <v>-0.20199999999999996</v>
          </cell>
          <cell r="D121">
            <v>1.9676108793878593E-2</v>
          </cell>
        </row>
        <row r="122">
          <cell r="A122">
            <v>2.38</v>
          </cell>
          <cell r="B122">
            <v>3.7890000000000001</v>
          </cell>
          <cell r="C122">
            <v>-8.1999999999999851E-2</v>
          </cell>
          <cell r="D122">
            <v>7.9873312925645649E-3</v>
          </cell>
        </row>
        <row r="123">
          <cell r="A123">
            <v>2.4</v>
          </cell>
          <cell r="B123">
            <v>3.89</v>
          </cell>
          <cell r="C123">
            <v>1.9000000000000128E-2</v>
          </cell>
          <cell r="D123">
            <v>-1.850723104374732E-3</v>
          </cell>
        </row>
        <row r="124">
          <cell r="A124">
            <v>2.42</v>
          </cell>
          <cell r="B124">
            <v>4.0220000000000002</v>
          </cell>
          <cell r="C124">
            <v>0.15100000000000025</v>
          </cell>
          <cell r="D124">
            <v>-1.4708378355820163E-2</v>
          </cell>
        </row>
        <row r="125">
          <cell r="A125">
            <v>2.44</v>
          </cell>
          <cell r="B125">
            <v>4.1360000000000001</v>
          </cell>
          <cell r="C125">
            <v>0.26500000000000012</v>
          </cell>
          <cell r="D125">
            <v>-2.5812716982068468E-2</v>
          </cell>
        </row>
        <row r="126">
          <cell r="A126">
            <v>2.46</v>
          </cell>
          <cell r="B126">
            <v>4.242</v>
          </cell>
          <cell r="C126">
            <v>0.371</v>
          </cell>
          <cell r="D126">
            <v>-3.6137803774895838E-2</v>
          </cell>
        </row>
        <row r="127">
          <cell r="A127">
            <v>2.48</v>
          </cell>
          <cell r="B127">
            <v>4.3499999999999996</v>
          </cell>
          <cell r="C127">
            <v>0.47899999999999965</v>
          </cell>
          <cell r="D127">
            <v>-4.6657703526078419E-2</v>
          </cell>
        </row>
        <row r="128">
          <cell r="A128">
            <v>2.5</v>
          </cell>
          <cell r="B128">
            <v>4.4509999999999996</v>
          </cell>
          <cell r="C128">
            <v>0.57999999999999963</v>
          </cell>
          <cell r="D128">
            <v>-5.6495757923017718E-2</v>
          </cell>
        </row>
        <row r="129">
          <cell r="A129">
            <v>2.52</v>
          </cell>
          <cell r="B129">
            <v>4.5510000000000002</v>
          </cell>
          <cell r="C129">
            <v>0.68000000000000016</v>
          </cell>
          <cell r="D129">
            <v>-6.6236405840779458E-2</v>
          </cell>
        </row>
        <row r="130">
          <cell r="A130">
            <v>2.54</v>
          </cell>
          <cell r="B130">
            <v>4.633</v>
          </cell>
          <cell r="C130">
            <v>0.76200000000000001</v>
          </cell>
          <cell r="D130">
            <v>-7.4223737133344014E-2</v>
          </cell>
        </row>
        <row r="131">
          <cell r="A131">
            <v>2.56</v>
          </cell>
          <cell r="B131">
            <v>4.6970000000000001</v>
          </cell>
          <cell r="C131">
            <v>0.82600000000000007</v>
          </cell>
          <cell r="D131">
            <v>-8.0457751800711505E-2</v>
          </cell>
        </row>
        <row r="132">
          <cell r="A132">
            <v>2.58</v>
          </cell>
          <cell r="B132">
            <v>4.8099999999999996</v>
          </cell>
          <cell r="C132">
            <v>0.93899999999999961</v>
          </cell>
          <cell r="D132">
            <v>-9.1464683947782149E-2</v>
          </cell>
        </row>
        <row r="133">
          <cell r="A133">
            <v>2.6</v>
          </cell>
          <cell r="B133">
            <v>4.8609999999999998</v>
          </cell>
          <cell r="C133">
            <v>0.98999999999999977</v>
          </cell>
          <cell r="D133">
            <v>-9.6432414385840631E-2</v>
          </cell>
        </row>
        <row r="134">
          <cell r="A134">
            <v>2.62</v>
          </cell>
          <cell r="B134">
            <v>4.8979999999999997</v>
          </cell>
          <cell r="C134">
            <v>1.0269999999999997</v>
          </cell>
          <cell r="D134">
            <v>-0.10003645411541244</v>
          </cell>
        </row>
        <row r="135">
          <cell r="A135">
            <v>2.64</v>
          </cell>
          <cell r="B135">
            <v>4.9429999999999996</v>
          </cell>
          <cell r="C135">
            <v>1.0719999999999996</v>
          </cell>
          <cell r="D135">
            <v>-0.10441974567840519</v>
          </cell>
        </row>
        <row r="136">
          <cell r="A136">
            <v>2.66</v>
          </cell>
          <cell r="B136">
            <v>4.968</v>
          </cell>
          <cell r="C136">
            <v>1.097</v>
          </cell>
          <cell r="D136">
            <v>-0.10685490765784565</v>
          </cell>
        </row>
        <row r="137">
          <cell r="A137">
            <v>2.68</v>
          </cell>
          <cell r="B137">
            <v>4.968</v>
          </cell>
          <cell r="C137">
            <v>1.097</v>
          </cell>
          <cell r="D137">
            <v>-0.10685490765784565</v>
          </cell>
        </row>
        <row r="138">
          <cell r="A138">
            <v>2.7</v>
          </cell>
          <cell r="B138">
            <v>4.9740000000000002</v>
          </cell>
          <cell r="C138">
            <v>1.1030000000000002</v>
          </cell>
          <cell r="D138">
            <v>-0.10743934653291137</v>
          </cell>
        </row>
        <row r="139">
          <cell r="A139">
            <v>2.72</v>
          </cell>
          <cell r="B139">
            <v>4.9550000000000001</v>
          </cell>
          <cell r="C139">
            <v>1.0840000000000001</v>
          </cell>
          <cell r="D139">
            <v>-0.10558862342853664</v>
          </cell>
        </row>
        <row r="140">
          <cell r="A140">
            <v>2.74</v>
          </cell>
          <cell r="B140">
            <v>4.9359999999999999</v>
          </cell>
          <cell r="C140">
            <v>1.0649999999999999</v>
          </cell>
          <cell r="D140">
            <v>-0.10373790032416191</v>
          </cell>
        </row>
        <row r="141">
          <cell r="A141">
            <v>2.76</v>
          </cell>
          <cell r="B141">
            <v>4.9050000000000002</v>
          </cell>
          <cell r="C141">
            <v>1.0340000000000003</v>
          </cell>
          <cell r="D141">
            <v>-0.10071829946965581</v>
          </cell>
        </row>
        <row r="142">
          <cell r="A142">
            <v>2.78</v>
          </cell>
          <cell r="B142">
            <v>4.8479999999999999</v>
          </cell>
          <cell r="C142">
            <v>0.97699999999999987</v>
          </cell>
          <cell r="D142">
            <v>-9.5166130156531623E-2</v>
          </cell>
        </row>
        <row r="143">
          <cell r="A143">
            <v>2.8</v>
          </cell>
          <cell r="B143">
            <v>4.7850000000000001</v>
          </cell>
          <cell r="C143">
            <v>0.91400000000000015</v>
          </cell>
          <cell r="D143">
            <v>-8.9029521968341782E-2</v>
          </cell>
        </row>
        <row r="144">
          <cell r="A144">
            <v>2.82</v>
          </cell>
          <cell r="B144">
            <v>4.7030000000000003</v>
          </cell>
          <cell r="C144">
            <v>0.83200000000000029</v>
          </cell>
          <cell r="D144">
            <v>-8.1042190675777226E-2</v>
          </cell>
        </row>
        <row r="145">
          <cell r="A145">
            <v>2.84</v>
          </cell>
          <cell r="B145">
            <v>4.6150000000000002</v>
          </cell>
          <cell r="C145">
            <v>0.74400000000000022</v>
          </cell>
          <cell r="D145">
            <v>-7.2470420508146935E-2</v>
          </cell>
        </row>
        <row r="146">
          <cell r="A146">
            <v>2.86</v>
          </cell>
          <cell r="B146">
            <v>4.5389999999999997</v>
          </cell>
          <cell r="C146">
            <v>0.66799999999999971</v>
          </cell>
          <cell r="D146">
            <v>-6.5067528090648002E-2</v>
          </cell>
        </row>
        <row r="147">
          <cell r="A147">
            <v>2.88</v>
          </cell>
          <cell r="B147">
            <v>4.4569999999999999</v>
          </cell>
          <cell r="C147">
            <v>0.58599999999999985</v>
          </cell>
          <cell r="D147">
            <v>-5.7080196798083439E-2</v>
          </cell>
        </row>
        <row r="148">
          <cell r="A148">
            <v>2.9</v>
          </cell>
          <cell r="B148">
            <v>4.3559999999999999</v>
          </cell>
          <cell r="C148">
            <v>0.48499999999999988</v>
          </cell>
          <cell r="D148">
            <v>-4.7242142401144147E-2</v>
          </cell>
        </row>
        <row r="149">
          <cell r="A149">
            <v>2.92</v>
          </cell>
          <cell r="B149">
            <v>4.2549999999999999</v>
          </cell>
          <cell r="C149">
            <v>0.3839999999999999</v>
          </cell>
          <cell r="D149">
            <v>-3.7404088004204847E-2</v>
          </cell>
        </row>
        <row r="150">
          <cell r="A150">
            <v>2.94</v>
          </cell>
          <cell r="B150">
            <v>4.1420000000000003</v>
          </cell>
          <cell r="C150">
            <v>0.27100000000000035</v>
          </cell>
          <cell r="D150">
            <v>-2.6397155857134192E-2</v>
          </cell>
        </row>
        <row r="151">
          <cell r="A151">
            <v>2.96</v>
          </cell>
          <cell r="B151">
            <v>4.0220000000000002</v>
          </cell>
          <cell r="C151">
            <v>0.15100000000000025</v>
          </cell>
          <cell r="D151">
            <v>-1.4708378355820163E-2</v>
          </cell>
        </row>
        <row r="152">
          <cell r="A152">
            <v>2.98</v>
          </cell>
          <cell r="B152">
            <v>3.927</v>
          </cell>
          <cell r="C152">
            <v>5.600000000000005E-2</v>
          </cell>
          <cell r="D152">
            <v>-5.4547628339465465E-3</v>
          </cell>
        </row>
        <row r="153">
          <cell r="A153">
            <v>3</v>
          </cell>
          <cell r="B153">
            <v>3.8140000000000001</v>
          </cell>
          <cell r="C153">
            <v>-5.699999999999994E-2</v>
          </cell>
          <cell r="D153">
            <v>5.5521693131241525E-3</v>
          </cell>
        </row>
        <row r="154">
          <cell r="A154">
            <v>3.02</v>
          </cell>
          <cell r="B154">
            <v>3.694</v>
          </cell>
          <cell r="C154">
            <v>-0.17700000000000005</v>
          </cell>
          <cell r="D154">
            <v>1.724094681443818E-2</v>
          </cell>
        </row>
        <row r="155">
          <cell r="A155">
            <v>3.04</v>
          </cell>
          <cell r="B155">
            <v>3.5870000000000002</v>
          </cell>
          <cell r="C155">
            <v>-0.28399999999999981</v>
          </cell>
          <cell r="D155">
            <v>2.7663440086443159E-2</v>
          </cell>
        </row>
        <row r="156">
          <cell r="A156">
            <v>3.06</v>
          </cell>
          <cell r="B156">
            <v>3.492</v>
          </cell>
          <cell r="C156">
            <v>-0.379</v>
          </cell>
          <cell r="D156">
            <v>3.6917055608316776E-2</v>
          </cell>
        </row>
        <row r="157">
          <cell r="A157">
            <v>3.08</v>
          </cell>
          <cell r="B157">
            <v>3.3980000000000001</v>
          </cell>
          <cell r="C157">
            <v>-0.47299999999999986</v>
          </cell>
          <cell r="D157">
            <v>4.6073264651012739E-2</v>
          </cell>
        </row>
        <row r="158">
          <cell r="A158">
            <v>3.1</v>
          </cell>
          <cell r="B158">
            <v>3.3029999999999999</v>
          </cell>
          <cell r="C158">
            <v>-0.56800000000000006</v>
          </cell>
          <cell r="D158">
            <v>5.532688017288636E-2</v>
          </cell>
        </row>
        <row r="159">
          <cell r="A159">
            <v>3.12</v>
          </cell>
          <cell r="B159">
            <v>3.234</v>
          </cell>
          <cell r="C159">
            <v>-0.63700000000000001</v>
          </cell>
          <cell r="D159">
            <v>6.2047927236141914E-2</v>
          </cell>
        </row>
        <row r="160">
          <cell r="A160">
            <v>3.14</v>
          </cell>
          <cell r="B160">
            <v>3.165</v>
          </cell>
          <cell r="C160">
            <v>-0.70599999999999996</v>
          </cell>
          <cell r="D160">
            <v>6.8768974299397476E-2</v>
          </cell>
        </row>
        <row r="161">
          <cell r="A161">
            <v>3.16</v>
          </cell>
          <cell r="B161">
            <v>3.0830000000000002</v>
          </cell>
          <cell r="C161">
            <v>-0.78799999999999981</v>
          </cell>
          <cell r="D161">
            <v>7.6756305591962032E-2</v>
          </cell>
        </row>
        <row r="162">
          <cell r="A162">
            <v>3.18</v>
          </cell>
          <cell r="B162">
            <v>3.0190000000000001</v>
          </cell>
          <cell r="C162">
            <v>-0.85199999999999987</v>
          </cell>
          <cell r="D162">
            <v>8.2990320259329523E-2</v>
          </cell>
        </row>
        <row r="163">
          <cell r="A163">
            <v>3.2</v>
          </cell>
          <cell r="B163">
            <v>2.9750000000000001</v>
          </cell>
          <cell r="C163">
            <v>-0.89599999999999991</v>
          </cell>
          <cell r="D163">
            <v>8.7276205343144661E-2</v>
          </cell>
        </row>
        <row r="164">
          <cell r="A164">
            <v>3.22</v>
          </cell>
          <cell r="B164">
            <v>2.9369999999999998</v>
          </cell>
          <cell r="C164">
            <v>-0.93400000000000016</v>
          </cell>
          <cell r="D164">
            <v>9.097765155189412E-2</v>
          </cell>
        </row>
        <row r="165">
          <cell r="A165">
            <v>3.24</v>
          </cell>
          <cell r="B165">
            <v>2.9060000000000001</v>
          </cell>
          <cell r="C165">
            <v>-0.96499999999999986</v>
          </cell>
          <cell r="D165">
            <v>9.3997252406400222E-2</v>
          </cell>
        </row>
        <row r="166">
          <cell r="A166">
            <v>3.26</v>
          </cell>
          <cell r="B166">
            <v>2.8929999999999998</v>
          </cell>
          <cell r="C166">
            <v>-0.9780000000000002</v>
          </cell>
          <cell r="D166">
            <v>9.5263536635709273E-2</v>
          </cell>
        </row>
        <row r="167">
          <cell r="A167">
            <v>3.28</v>
          </cell>
          <cell r="B167">
            <v>2.8929999999999998</v>
          </cell>
          <cell r="C167">
            <v>-0.9780000000000002</v>
          </cell>
          <cell r="D167">
            <v>9.5263536635709273E-2</v>
          </cell>
        </row>
        <row r="168">
          <cell r="A168">
            <v>3.3</v>
          </cell>
          <cell r="B168">
            <v>2.9060000000000001</v>
          </cell>
          <cell r="C168">
            <v>-0.96499999999999986</v>
          </cell>
          <cell r="D168">
            <v>9.3997252406400222E-2</v>
          </cell>
        </row>
        <row r="169">
          <cell r="A169">
            <v>3.32</v>
          </cell>
          <cell r="B169">
            <v>2.919</v>
          </cell>
          <cell r="C169">
            <v>-0.95199999999999996</v>
          </cell>
          <cell r="D169">
            <v>9.2730968177091214E-2</v>
          </cell>
        </row>
        <row r="170">
          <cell r="A170">
            <v>3.34</v>
          </cell>
          <cell r="B170">
            <v>2.9369999999999998</v>
          </cell>
          <cell r="C170">
            <v>-0.93400000000000016</v>
          </cell>
          <cell r="D170">
            <v>9.097765155189412E-2</v>
          </cell>
        </row>
        <row r="171">
          <cell r="A171">
            <v>3.36</v>
          </cell>
          <cell r="B171">
            <v>2.9820000000000002</v>
          </cell>
          <cell r="C171">
            <v>-0.88899999999999979</v>
          </cell>
          <cell r="D171">
            <v>8.6594359988901332E-2</v>
          </cell>
        </row>
        <row r="172">
          <cell r="A172">
            <v>3.38</v>
          </cell>
          <cell r="B172">
            <v>3.0259999999999998</v>
          </cell>
          <cell r="C172">
            <v>-0.8450000000000002</v>
          </cell>
          <cell r="D172">
            <v>8.2308474905086235E-2</v>
          </cell>
        </row>
        <row r="173">
          <cell r="A173">
            <v>3.4</v>
          </cell>
          <cell r="B173">
            <v>3.0760000000000001</v>
          </cell>
          <cell r="C173">
            <v>-0.79499999999999993</v>
          </cell>
          <cell r="D173">
            <v>7.7438150946205361E-2</v>
          </cell>
        </row>
        <row r="174">
          <cell r="A174">
            <v>3.42</v>
          </cell>
          <cell r="B174">
            <v>3.1389999999999998</v>
          </cell>
          <cell r="C174">
            <v>-0.73200000000000021</v>
          </cell>
          <cell r="D174">
            <v>7.1301542758015535E-2</v>
          </cell>
        </row>
        <row r="175">
          <cell r="A175">
            <v>3.44</v>
          </cell>
          <cell r="B175">
            <v>3.2280000000000002</v>
          </cell>
          <cell r="C175">
            <v>-0.64299999999999979</v>
          </cell>
          <cell r="D175">
            <v>6.2632366111207594E-2</v>
          </cell>
        </row>
        <row r="176">
          <cell r="A176">
            <v>3.46</v>
          </cell>
          <cell r="B176">
            <v>3.3090000000000002</v>
          </cell>
          <cell r="C176">
            <v>-0.56199999999999983</v>
          </cell>
          <cell r="D176">
            <v>5.4742441297820639E-2</v>
          </cell>
        </row>
        <row r="177">
          <cell r="A177">
            <v>3.48</v>
          </cell>
          <cell r="B177">
            <v>3.391</v>
          </cell>
          <cell r="C177">
            <v>-0.48</v>
          </cell>
          <cell r="D177">
            <v>4.6755110005256069E-2</v>
          </cell>
        </row>
        <row r="178">
          <cell r="A178">
            <v>3.5</v>
          </cell>
          <cell r="B178">
            <v>3.4860000000000002</v>
          </cell>
          <cell r="C178">
            <v>-0.38499999999999979</v>
          </cell>
          <cell r="D178">
            <v>3.7501494483382455E-2</v>
          </cell>
        </row>
        <row r="179">
          <cell r="A179">
            <v>3.52</v>
          </cell>
          <cell r="B179">
            <v>3.5870000000000002</v>
          </cell>
          <cell r="C179">
            <v>-0.28399999999999981</v>
          </cell>
          <cell r="D179">
            <v>2.7663440086443159E-2</v>
          </cell>
        </row>
        <row r="180">
          <cell r="A180">
            <v>3.54</v>
          </cell>
          <cell r="B180">
            <v>3.669</v>
          </cell>
          <cell r="C180">
            <v>-0.20199999999999996</v>
          </cell>
          <cell r="D180">
            <v>1.9676108793878593E-2</v>
          </cell>
        </row>
        <row r="181">
          <cell r="A181">
            <v>3.56</v>
          </cell>
          <cell r="B181">
            <v>3.77</v>
          </cell>
          <cell r="C181">
            <v>-0.10099999999999998</v>
          </cell>
          <cell r="D181">
            <v>9.8380543969392963E-3</v>
          </cell>
        </row>
        <row r="182">
          <cell r="A182">
            <v>3.58</v>
          </cell>
          <cell r="B182">
            <v>3.8639999999999999</v>
          </cell>
          <cell r="C182">
            <v>-7.0000000000001172E-3</v>
          </cell>
          <cell r="D182">
            <v>6.8184535424332916E-4</v>
          </cell>
        </row>
        <row r="183">
          <cell r="A183">
            <v>3.6</v>
          </cell>
          <cell r="B183">
            <v>3.984</v>
          </cell>
          <cell r="C183">
            <v>0.11299999999999999</v>
          </cell>
          <cell r="D183">
            <v>-1.10069321470707E-2</v>
          </cell>
        </row>
        <row r="184">
          <cell r="A184">
            <v>3.62</v>
          </cell>
          <cell r="B184">
            <v>4.0979999999999999</v>
          </cell>
          <cell r="C184">
            <v>0.22699999999999987</v>
          </cell>
          <cell r="D184">
            <v>-2.2111270773319005E-2</v>
          </cell>
        </row>
        <row r="185">
          <cell r="A185">
            <v>3.64</v>
          </cell>
          <cell r="B185">
            <v>4.18</v>
          </cell>
          <cell r="C185">
            <v>0.30899999999999972</v>
          </cell>
          <cell r="D185">
            <v>-3.0098602065883568E-2</v>
          </cell>
        </row>
        <row r="186">
          <cell r="A186">
            <v>3.66</v>
          </cell>
          <cell r="B186">
            <v>4.2930000000000001</v>
          </cell>
          <cell r="C186">
            <v>0.42200000000000015</v>
          </cell>
          <cell r="D186">
            <v>-4.1105534212954313E-2</v>
          </cell>
        </row>
        <row r="187">
          <cell r="A187">
            <v>3.68</v>
          </cell>
          <cell r="B187">
            <v>4.375</v>
          </cell>
          <cell r="C187">
            <v>0.504</v>
          </cell>
          <cell r="D187">
            <v>-4.9092865505518876E-2</v>
          </cell>
        </row>
        <row r="188">
          <cell r="A188">
            <v>3.7</v>
          </cell>
          <cell r="B188">
            <v>4.4509999999999996</v>
          </cell>
          <cell r="C188">
            <v>0.57999999999999963</v>
          </cell>
          <cell r="D188">
            <v>-5.6495757923017718E-2</v>
          </cell>
        </row>
        <row r="189">
          <cell r="A189">
            <v>3.72</v>
          </cell>
          <cell r="B189">
            <v>4.5259999999999998</v>
          </cell>
          <cell r="C189">
            <v>0.6549999999999998</v>
          </cell>
          <cell r="D189">
            <v>-6.3801243861338994E-2</v>
          </cell>
        </row>
        <row r="190">
          <cell r="A190">
            <v>3.74</v>
          </cell>
          <cell r="B190">
            <v>4.5960000000000001</v>
          </cell>
          <cell r="C190">
            <v>0.72500000000000009</v>
          </cell>
          <cell r="D190">
            <v>-7.0619697403772205E-2</v>
          </cell>
        </row>
        <row r="191">
          <cell r="A191">
            <v>3.76</v>
          </cell>
          <cell r="B191">
            <v>4.665</v>
          </cell>
          <cell r="C191">
            <v>0.79400000000000004</v>
          </cell>
          <cell r="D191">
            <v>-7.7340744467027753E-2</v>
          </cell>
        </row>
        <row r="192">
          <cell r="A192">
            <v>3.78</v>
          </cell>
          <cell r="B192">
            <v>4.7279999999999998</v>
          </cell>
          <cell r="C192">
            <v>0.85699999999999976</v>
          </cell>
          <cell r="D192">
            <v>-8.3477352655217593E-2</v>
          </cell>
        </row>
        <row r="193">
          <cell r="A193">
            <v>3.8</v>
          </cell>
          <cell r="B193">
            <v>4.766</v>
          </cell>
          <cell r="C193">
            <v>0.89500000000000002</v>
          </cell>
          <cell r="D193">
            <v>-8.7178798863967052E-2</v>
          </cell>
        </row>
        <row r="194">
          <cell r="A194">
            <v>3.82</v>
          </cell>
          <cell r="B194">
            <v>4.8159999999999998</v>
          </cell>
          <cell r="C194">
            <v>0.94499999999999984</v>
          </cell>
          <cell r="D194">
            <v>-9.2049122822847884E-2</v>
          </cell>
        </row>
        <row r="195">
          <cell r="A195">
            <v>3.84</v>
          </cell>
          <cell r="B195">
            <v>4.8289999999999997</v>
          </cell>
          <cell r="C195">
            <v>0.95799999999999974</v>
          </cell>
          <cell r="D195">
            <v>-9.3315407052156893E-2</v>
          </cell>
        </row>
        <row r="196">
          <cell r="A196">
            <v>3.86</v>
          </cell>
          <cell r="B196">
            <v>4.8419999999999996</v>
          </cell>
          <cell r="C196">
            <v>0.97099999999999964</v>
          </cell>
          <cell r="D196">
            <v>-9.4581691281465902E-2</v>
          </cell>
        </row>
        <row r="197">
          <cell r="A197">
            <v>3.88</v>
          </cell>
          <cell r="B197">
            <v>4.835</v>
          </cell>
          <cell r="C197">
            <v>0.96399999999999997</v>
          </cell>
          <cell r="D197">
            <v>-9.3899845927222614E-2</v>
          </cell>
        </row>
        <row r="198">
          <cell r="A198">
            <v>3.9</v>
          </cell>
          <cell r="B198">
            <v>4.835</v>
          </cell>
          <cell r="C198">
            <v>0.96399999999999997</v>
          </cell>
          <cell r="D198">
            <v>-9.3899845927222614E-2</v>
          </cell>
        </row>
        <row r="199">
          <cell r="A199">
            <v>3.92</v>
          </cell>
          <cell r="B199">
            <v>4.8159999999999998</v>
          </cell>
          <cell r="C199">
            <v>0.94499999999999984</v>
          </cell>
          <cell r="D199">
            <v>-9.2049122822847884E-2</v>
          </cell>
        </row>
        <row r="200">
          <cell r="A200">
            <v>3.94</v>
          </cell>
          <cell r="B200">
            <v>4.7850000000000001</v>
          </cell>
          <cell r="C200">
            <v>0.91400000000000015</v>
          </cell>
          <cell r="D200">
            <v>-8.9029521968341782E-2</v>
          </cell>
        </row>
        <row r="201">
          <cell r="A201">
            <v>3.96</v>
          </cell>
          <cell r="B201">
            <v>4.7409999999999997</v>
          </cell>
          <cell r="C201">
            <v>0.86999999999999966</v>
          </cell>
          <cell r="D201">
            <v>-8.4743636884526602E-2</v>
          </cell>
        </row>
        <row r="202">
          <cell r="A202">
            <v>3.98</v>
          </cell>
          <cell r="B202">
            <v>4.6710000000000003</v>
          </cell>
          <cell r="C202">
            <v>0.80000000000000027</v>
          </cell>
          <cell r="D202">
            <v>-7.7925183342093488E-2</v>
          </cell>
        </row>
        <row r="203">
          <cell r="A203">
            <v>4</v>
          </cell>
          <cell r="B203">
            <v>4.6079999999999997</v>
          </cell>
          <cell r="C203">
            <v>0.73699999999999966</v>
          </cell>
          <cell r="D203">
            <v>-7.1788575153903564E-2</v>
          </cell>
        </row>
        <row r="204">
          <cell r="A204">
            <v>4.0199999999999996</v>
          </cell>
          <cell r="B204">
            <v>4.5330000000000004</v>
          </cell>
          <cell r="C204">
            <v>0.66200000000000037</v>
          </cell>
          <cell r="D204">
            <v>-6.4483089215582365E-2</v>
          </cell>
        </row>
        <row r="205">
          <cell r="A205">
            <v>4.04</v>
          </cell>
          <cell r="B205">
            <v>4.4690000000000003</v>
          </cell>
          <cell r="C205">
            <v>0.59800000000000031</v>
          </cell>
          <cell r="D205">
            <v>-5.8249074548214888E-2</v>
          </cell>
        </row>
        <row r="206">
          <cell r="A206">
            <v>4.0599999999999996</v>
          </cell>
          <cell r="B206">
            <v>4.4059999999999997</v>
          </cell>
          <cell r="C206">
            <v>0.5349999999999997</v>
          </cell>
          <cell r="D206">
            <v>-5.2112466360024971E-2</v>
          </cell>
        </row>
        <row r="207">
          <cell r="A207">
            <v>4.08</v>
          </cell>
          <cell r="B207">
            <v>4.3120000000000003</v>
          </cell>
          <cell r="C207">
            <v>0.44100000000000028</v>
          </cell>
          <cell r="D207">
            <v>-4.2956257317329043E-2</v>
          </cell>
        </row>
        <row r="208">
          <cell r="A208">
            <v>4.0999999999999996</v>
          </cell>
          <cell r="B208">
            <v>4.2229999999999999</v>
          </cell>
          <cell r="C208">
            <v>0.35199999999999987</v>
          </cell>
          <cell r="D208">
            <v>-3.4287080670521108E-2</v>
          </cell>
        </row>
        <row r="209">
          <cell r="A209">
            <v>4.12</v>
          </cell>
          <cell r="B209">
            <v>4.1479999999999997</v>
          </cell>
          <cell r="C209">
            <v>0.27699999999999969</v>
          </cell>
          <cell r="D209">
            <v>-2.698159473219983E-2</v>
          </cell>
        </row>
        <row r="210">
          <cell r="A210">
            <v>4.1399999999999997</v>
          </cell>
          <cell r="B210">
            <v>4.0410000000000004</v>
          </cell>
          <cell r="C210">
            <v>0.17000000000000037</v>
          </cell>
          <cell r="D210">
            <v>-1.6559101460194896E-2</v>
          </cell>
        </row>
        <row r="211">
          <cell r="A211">
            <v>4.16</v>
          </cell>
          <cell r="B211">
            <v>3.9460000000000002</v>
          </cell>
          <cell r="C211">
            <v>7.5000000000000178E-2</v>
          </cell>
          <cell r="D211">
            <v>-7.3054859383212788E-3</v>
          </cell>
        </row>
        <row r="212">
          <cell r="A212">
            <v>4.18</v>
          </cell>
          <cell r="B212">
            <v>3.839</v>
          </cell>
          <cell r="C212">
            <v>-3.2000000000000028E-2</v>
          </cell>
          <cell r="D212">
            <v>3.117007333683741E-3</v>
          </cell>
        </row>
        <row r="213">
          <cell r="A213">
            <v>4.2</v>
          </cell>
          <cell r="B213">
            <v>3.7440000000000002</v>
          </cell>
          <cell r="C213">
            <v>-0.12699999999999978</v>
          </cell>
          <cell r="D213">
            <v>1.2370622855557314E-2</v>
          </cell>
        </row>
        <row r="214">
          <cell r="A214">
            <v>4.22</v>
          </cell>
          <cell r="B214">
            <v>3.6560000000000001</v>
          </cell>
          <cell r="C214">
            <v>-0.21499999999999986</v>
          </cell>
          <cell r="D214">
            <v>2.0942393023187601E-2</v>
          </cell>
        </row>
        <row r="215">
          <cell r="A215">
            <v>4.24</v>
          </cell>
          <cell r="B215">
            <v>3.5550000000000002</v>
          </cell>
          <cell r="C215">
            <v>-0.31599999999999984</v>
          </cell>
          <cell r="D215">
            <v>3.0780447420126898E-2</v>
          </cell>
        </row>
        <row r="216">
          <cell r="A216">
            <v>4.26</v>
          </cell>
          <cell r="B216">
            <v>3.4860000000000002</v>
          </cell>
          <cell r="C216">
            <v>-0.38499999999999979</v>
          </cell>
          <cell r="D216">
            <v>3.7501494483382455E-2</v>
          </cell>
        </row>
        <row r="217">
          <cell r="A217">
            <v>4.28</v>
          </cell>
          <cell r="B217">
            <v>3.4159999999999999</v>
          </cell>
          <cell r="C217">
            <v>-0.45500000000000007</v>
          </cell>
          <cell r="D217">
            <v>4.431994802581566E-2</v>
          </cell>
        </row>
        <row r="218">
          <cell r="A218">
            <v>4.3</v>
          </cell>
          <cell r="B218">
            <v>3.3279999999999998</v>
          </cell>
          <cell r="C218">
            <v>-0.54300000000000015</v>
          </cell>
          <cell r="D218">
            <v>5.2891718193445944E-2</v>
          </cell>
        </row>
        <row r="219">
          <cell r="A219">
            <v>4.32</v>
          </cell>
          <cell r="B219">
            <v>3.2519999999999998</v>
          </cell>
          <cell r="C219">
            <v>-0.61900000000000022</v>
          </cell>
          <cell r="D219">
            <v>6.0294610610944835E-2</v>
          </cell>
        </row>
        <row r="220">
          <cell r="A220">
            <v>4.34</v>
          </cell>
          <cell r="B220">
            <v>3.202</v>
          </cell>
          <cell r="C220">
            <v>-0.66900000000000004</v>
          </cell>
          <cell r="D220">
            <v>6.5164934569825653E-2</v>
          </cell>
        </row>
        <row r="221">
          <cell r="A221">
            <v>4.3600000000000003</v>
          </cell>
          <cell r="B221">
            <v>3.1520000000000001</v>
          </cell>
          <cell r="C221">
            <v>-0.71899999999999986</v>
          </cell>
          <cell r="D221">
            <v>7.0035258528706484E-2</v>
          </cell>
        </row>
        <row r="222">
          <cell r="A222">
            <v>4.38</v>
          </cell>
          <cell r="B222">
            <v>3.089</v>
          </cell>
          <cell r="C222">
            <v>-0.78200000000000003</v>
          </cell>
          <cell r="D222">
            <v>7.6171866716896353E-2</v>
          </cell>
        </row>
        <row r="223">
          <cell r="A223">
            <v>4.4000000000000004</v>
          </cell>
          <cell r="B223">
            <v>3.0640000000000001</v>
          </cell>
          <cell r="C223">
            <v>-0.80699999999999994</v>
          </cell>
          <cell r="D223">
            <v>7.8607028696336761E-2</v>
          </cell>
        </row>
        <row r="224">
          <cell r="A224">
            <v>4.42</v>
          </cell>
          <cell r="B224">
            <v>3.0379999999999998</v>
          </cell>
          <cell r="C224">
            <v>-0.83300000000000018</v>
          </cell>
          <cell r="D224">
            <v>8.1139597154954834E-2</v>
          </cell>
        </row>
        <row r="225">
          <cell r="A225">
            <v>4.4400000000000004</v>
          </cell>
          <cell r="B225">
            <v>3.032</v>
          </cell>
          <cell r="C225">
            <v>-0.83899999999999997</v>
          </cell>
          <cell r="D225">
            <v>8.1724036030020514E-2</v>
          </cell>
        </row>
        <row r="226">
          <cell r="A226">
            <v>4.46</v>
          </cell>
          <cell r="B226">
            <v>3.0259999999999998</v>
          </cell>
          <cell r="C226">
            <v>-0.8450000000000002</v>
          </cell>
          <cell r="D226">
            <v>8.2308474905086235E-2</v>
          </cell>
        </row>
        <row r="227">
          <cell r="A227">
            <v>4.4800000000000004</v>
          </cell>
          <cell r="B227">
            <v>3.0190000000000001</v>
          </cell>
          <cell r="C227">
            <v>-0.85199999999999987</v>
          </cell>
          <cell r="D227">
            <v>8.2990320259329523E-2</v>
          </cell>
        </row>
        <row r="228">
          <cell r="A228">
            <v>4.5</v>
          </cell>
          <cell r="B228">
            <v>3.032</v>
          </cell>
          <cell r="C228">
            <v>-0.83899999999999997</v>
          </cell>
          <cell r="D228">
            <v>8.1724036030020514E-2</v>
          </cell>
        </row>
        <row r="229">
          <cell r="A229">
            <v>4.5199999999999996</v>
          </cell>
          <cell r="B229">
            <v>3.0640000000000001</v>
          </cell>
          <cell r="C229">
            <v>-0.80699999999999994</v>
          </cell>
          <cell r="D229">
            <v>7.8607028696336761E-2</v>
          </cell>
        </row>
        <row r="230">
          <cell r="A230">
            <v>4.54</v>
          </cell>
          <cell r="B230">
            <v>3.0830000000000002</v>
          </cell>
          <cell r="C230">
            <v>-0.78799999999999981</v>
          </cell>
          <cell r="D230">
            <v>7.6756305591962032E-2</v>
          </cell>
        </row>
        <row r="231">
          <cell r="A231">
            <v>4.5599999999999996</v>
          </cell>
          <cell r="B231">
            <v>3.133</v>
          </cell>
          <cell r="C231">
            <v>-0.73799999999999999</v>
          </cell>
          <cell r="D231">
            <v>7.1885981633081214E-2</v>
          </cell>
        </row>
        <row r="232">
          <cell r="A232">
            <v>4.58</v>
          </cell>
          <cell r="B232">
            <v>3.177</v>
          </cell>
          <cell r="C232">
            <v>-0.69399999999999995</v>
          </cell>
          <cell r="D232">
            <v>6.7600096549266062E-2</v>
          </cell>
        </row>
        <row r="233">
          <cell r="A233">
            <v>4.5999999999999996</v>
          </cell>
          <cell r="B233">
            <v>3.24</v>
          </cell>
          <cell r="C233">
            <v>-0.63099999999999978</v>
          </cell>
          <cell r="D233">
            <v>6.1463488361076193E-2</v>
          </cell>
        </row>
        <row r="234">
          <cell r="A234">
            <v>4.62</v>
          </cell>
          <cell r="B234">
            <v>3.2970000000000002</v>
          </cell>
          <cell r="C234">
            <v>-0.57399999999999984</v>
          </cell>
          <cell r="D234">
            <v>5.5911319047952039E-2</v>
          </cell>
        </row>
        <row r="235">
          <cell r="A235">
            <v>4.6399999999999997</v>
          </cell>
          <cell r="B235">
            <v>3.3719999999999999</v>
          </cell>
          <cell r="C235">
            <v>-0.49900000000000011</v>
          </cell>
          <cell r="D235">
            <v>4.8605833109630805E-2</v>
          </cell>
        </row>
        <row r="236">
          <cell r="A236">
            <v>4.66</v>
          </cell>
          <cell r="B236">
            <v>3.4350000000000001</v>
          </cell>
          <cell r="C236">
            <v>-0.43599999999999994</v>
          </cell>
          <cell r="D236">
            <v>4.246922492144093E-2</v>
          </cell>
        </row>
        <row r="237">
          <cell r="A237">
            <v>4.68</v>
          </cell>
          <cell r="B237">
            <v>3.524</v>
          </cell>
          <cell r="C237">
            <v>-0.34699999999999998</v>
          </cell>
          <cell r="D237">
            <v>3.3800048274633031E-2</v>
          </cell>
        </row>
        <row r="238">
          <cell r="A238">
            <v>4.7</v>
          </cell>
          <cell r="B238">
            <v>3.5990000000000002</v>
          </cell>
          <cell r="C238">
            <v>-0.2719999999999998</v>
          </cell>
          <cell r="D238">
            <v>2.6494562336311756E-2</v>
          </cell>
        </row>
        <row r="239">
          <cell r="A239">
            <v>4.72</v>
          </cell>
          <cell r="B239">
            <v>3.6880000000000002</v>
          </cell>
          <cell r="C239">
            <v>-0.18299999999999983</v>
          </cell>
          <cell r="D239">
            <v>1.7825385689503863E-2</v>
          </cell>
        </row>
        <row r="240">
          <cell r="A240">
            <v>4.74</v>
          </cell>
          <cell r="B240">
            <v>3.7759999999999998</v>
          </cell>
          <cell r="C240">
            <v>-9.5000000000000195E-2</v>
          </cell>
          <cell r="D240">
            <v>9.253615521873617E-3</v>
          </cell>
        </row>
        <row r="241">
          <cell r="A241">
            <v>4.76</v>
          </cell>
          <cell r="B241">
            <v>3.8580000000000001</v>
          </cell>
          <cell r="C241">
            <v>-1.2999999999999901E-2</v>
          </cell>
          <cell r="D241">
            <v>1.266284229309009E-3</v>
          </cell>
        </row>
        <row r="242">
          <cell r="A242">
            <v>4.78</v>
          </cell>
          <cell r="B242">
            <v>3.9529999999999998</v>
          </cell>
          <cell r="C242">
            <v>8.1999999999999851E-2</v>
          </cell>
          <cell r="D242">
            <v>-7.9873312925645649E-3</v>
          </cell>
        </row>
        <row r="243">
          <cell r="A243">
            <v>4.8</v>
          </cell>
          <cell r="B243">
            <v>4.0469999999999997</v>
          </cell>
          <cell r="C243">
            <v>0.17599999999999971</v>
          </cell>
          <cell r="D243">
            <v>-1.7143540335260533E-2</v>
          </cell>
        </row>
        <row r="244">
          <cell r="A244">
            <v>4.82</v>
          </cell>
          <cell r="B244">
            <v>4.1360000000000001</v>
          </cell>
          <cell r="C244">
            <v>0.26500000000000012</v>
          </cell>
          <cell r="D244">
            <v>-2.5812716982068468E-2</v>
          </cell>
        </row>
        <row r="245">
          <cell r="A245">
            <v>4.84</v>
          </cell>
          <cell r="B245">
            <v>4.218</v>
          </cell>
          <cell r="C245">
            <v>0.34699999999999998</v>
          </cell>
          <cell r="D245">
            <v>-3.3800048274633031E-2</v>
          </cell>
        </row>
        <row r="246">
          <cell r="A246">
            <v>4.8600000000000003</v>
          </cell>
          <cell r="B246">
            <v>4.2809999999999997</v>
          </cell>
          <cell r="C246">
            <v>0.4099999999999997</v>
          </cell>
          <cell r="D246">
            <v>-3.9936656462822864E-2</v>
          </cell>
        </row>
        <row r="247">
          <cell r="A247">
            <v>4.88</v>
          </cell>
          <cell r="B247">
            <v>4.3620000000000001</v>
          </cell>
          <cell r="C247">
            <v>0.4910000000000001</v>
          </cell>
          <cell r="D247">
            <v>-4.7826581276209867E-2</v>
          </cell>
        </row>
        <row r="248">
          <cell r="A248">
            <v>4.9000000000000004</v>
          </cell>
          <cell r="B248">
            <v>4.4320000000000004</v>
          </cell>
          <cell r="C248">
            <v>0.56100000000000039</v>
          </cell>
          <cell r="D248">
            <v>-5.4645034818643072E-2</v>
          </cell>
        </row>
        <row r="249">
          <cell r="A249">
            <v>4.92</v>
          </cell>
          <cell r="B249">
            <v>4.5010000000000003</v>
          </cell>
          <cell r="C249">
            <v>0.63000000000000034</v>
          </cell>
          <cell r="D249">
            <v>-6.1366081881898626E-2</v>
          </cell>
        </row>
        <row r="250">
          <cell r="A250">
            <v>4.9400000000000004</v>
          </cell>
          <cell r="B250">
            <v>4.5449999999999999</v>
          </cell>
          <cell r="C250">
            <v>0.67399999999999993</v>
          </cell>
          <cell r="D250">
            <v>-6.5651966965713723E-2</v>
          </cell>
        </row>
        <row r="251">
          <cell r="A251">
            <v>4.96</v>
          </cell>
          <cell r="B251">
            <v>4.5960000000000001</v>
          </cell>
          <cell r="C251">
            <v>0.72500000000000009</v>
          </cell>
          <cell r="D251">
            <v>-7.0619697403772205E-2</v>
          </cell>
        </row>
        <row r="252">
          <cell r="A252">
            <v>4.9800000000000004</v>
          </cell>
          <cell r="B252">
            <v>4.6459999999999999</v>
          </cell>
          <cell r="C252">
            <v>0.77499999999999991</v>
          </cell>
          <cell r="D252">
            <v>-7.5490021362653023E-2</v>
          </cell>
        </row>
        <row r="253">
          <cell r="A253">
            <v>5</v>
          </cell>
          <cell r="B253">
            <v>4.6589999999999998</v>
          </cell>
          <cell r="C253">
            <v>0.78799999999999981</v>
          </cell>
          <cell r="D253">
            <v>-7.6756305591962032E-2</v>
          </cell>
        </row>
        <row r="254">
          <cell r="A254">
            <v>5.0199999999999996</v>
          </cell>
          <cell r="B254">
            <v>4.6840000000000002</v>
          </cell>
          <cell r="C254">
            <v>0.81300000000000017</v>
          </cell>
          <cell r="D254">
            <v>-7.9191467571402496E-2</v>
          </cell>
        </row>
        <row r="255">
          <cell r="A255">
            <v>5.04</v>
          </cell>
          <cell r="B255">
            <v>4.6900000000000004</v>
          </cell>
          <cell r="C255">
            <v>0.81900000000000039</v>
          </cell>
          <cell r="D255">
            <v>-7.9775906446468217E-2</v>
          </cell>
        </row>
        <row r="256">
          <cell r="A256">
            <v>5.0599999999999996</v>
          </cell>
          <cell r="B256">
            <v>4.7030000000000003</v>
          </cell>
          <cell r="C256">
            <v>0.83200000000000029</v>
          </cell>
          <cell r="D256">
            <v>-8.1042190675777226E-2</v>
          </cell>
        </row>
        <row r="257">
          <cell r="A257">
            <v>5.08</v>
          </cell>
          <cell r="B257">
            <v>4.6900000000000004</v>
          </cell>
          <cell r="C257">
            <v>0.81900000000000039</v>
          </cell>
          <cell r="D257">
            <v>-7.9775906446468217E-2</v>
          </cell>
        </row>
        <row r="258">
          <cell r="A258">
            <v>5.0999999999999996</v>
          </cell>
          <cell r="B258">
            <v>4.6710000000000003</v>
          </cell>
          <cell r="C258">
            <v>0.80000000000000027</v>
          </cell>
          <cell r="D258">
            <v>-7.7925183342093488E-2</v>
          </cell>
        </row>
        <row r="259">
          <cell r="A259">
            <v>5.12</v>
          </cell>
          <cell r="B259">
            <v>4.6459999999999999</v>
          </cell>
          <cell r="C259">
            <v>0.77499999999999991</v>
          </cell>
          <cell r="D259">
            <v>-7.5490021362653023E-2</v>
          </cell>
        </row>
        <row r="260">
          <cell r="A260">
            <v>5.14</v>
          </cell>
          <cell r="B260">
            <v>4.6210000000000004</v>
          </cell>
          <cell r="C260">
            <v>0.75000000000000044</v>
          </cell>
          <cell r="D260">
            <v>-7.3054859383212656E-2</v>
          </cell>
        </row>
        <row r="261">
          <cell r="A261">
            <v>5.16</v>
          </cell>
          <cell r="B261">
            <v>4.577</v>
          </cell>
          <cell r="C261">
            <v>0.70599999999999996</v>
          </cell>
          <cell r="D261">
            <v>-6.8768974299397476E-2</v>
          </cell>
        </row>
        <row r="262">
          <cell r="A262">
            <v>5.18</v>
          </cell>
          <cell r="B262">
            <v>4.5199999999999996</v>
          </cell>
          <cell r="C262">
            <v>0.64899999999999958</v>
          </cell>
          <cell r="D262">
            <v>-6.3216804986273273E-2</v>
          </cell>
        </row>
        <row r="263">
          <cell r="A263">
            <v>5.2</v>
          </cell>
          <cell r="B263">
            <v>4.4569999999999999</v>
          </cell>
          <cell r="C263">
            <v>0.58599999999999985</v>
          </cell>
          <cell r="D263">
            <v>-5.7080196798083439E-2</v>
          </cell>
        </row>
        <row r="264">
          <cell r="A264">
            <v>5.22</v>
          </cell>
          <cell r="B264">
            <v>4.4059999999999997</v>
          </cell>
          <cell r="C264">
            <v>0.5349999999999997</v>
          </cell>
          <cell r="D264">
            <v>-5.2112466360024971E-2</v>
          </cell>
        </row>
        <row r="265">
          <cell r="A265">
            <v>5.24</v>
          </cell>
          <cell r="B265">
            <v>4.3310000000000004</v>
          </cell>
          <cell r="C265">
            <v>0.46000000000000041</v>
          </cell>
          <cell r="D265">
            <v>-4.4806980421703779E-2</v>
          </cell>
        </row>
        <row r="266">
          <cell r="A266">
            <v>5.26</v>
          </cell>
          <cell r="B266">
            <v>4.2610000000000001</v>
          </cell>
          <cell r="C266">
            <v>0.39000000000000012</v>
          </cell>
          <cell r="D266">
            <v>-3.7988526879270575E-2</v>
          </cell>
        </row>
        <row r="267">
          <cell r="A267">
            <v>5.28</v>
          </cell>
          <cell r="B267">
            <v>4.1989999999999998</v>
          </cell>
          <cell r="C267">
            <v>0.32799999999999985</v>
          </cell>
          <cell r="D267">
            <v>-3.1949325170258301E-2</v>
          </cell>
        </row>
        <row r="268">
          <cell r="A268">
            <v>5.3</v>
          </cell>
          <cell r="B268">
            <v>4.1289999999999996</v>
          </cell>
          <cell r="C268">
            <v>0.25799999999999956</v>
          </cell>
          <cell r="D268">
            <v>-2.5130871627825097E-2</v>
          </cell>
        </row>
        <row r="269">
          <cell r="A269">
            <v>5.32</v>
          </cell>
          <cell r="B269">
            <v>4.0410000000000004</v>
          </cell>
          <cell r="C269">
            <v>0.17000000000000037</v>
          </cell>
          <cell r="D269">
            <v>-1.6559101460194896E-2</v>
          </cell>
        </row>
        <row r="270">
          <cell r="A270">
            <v>5.34</v>
          </cell>
          <cell r="B270">
            <v>3.9529999999999998</v>
          </cell>
          <cell r="C270">
            <v>8.1999999999999851E-2</v>
          </cell>
          <cell r="D270">
            <v>-7.9873312925645649E-3</v>
          </cell>
        </row>
        <row r="271">
          <cell r="A271">
            <v>5.36</v>
          </cell>
          <cell r="B271">
            <v>3.8580000000000001</v>
          </cell>
          <cell r="C271">
            <v>-1.2999999999999901E-2</v>
          </cell>
          <cell r="D271">
            <v>1.266284229309009E-3</v>
          </cell>
        </row>
        <row r="272">
          <cell r="A272">
            <v>5.38</v>
          </cell>
          <cell r="B272">
            <v>3.782</v>
          </cell>
          <cell r="C272">
            <v>-8.8999999999999968E-2</v>
          </cell>
          <cell r="D272">
            <v>8.6691766468078944E-3</v>
          </cell>
        </row>
        <row r="273">
          <cell r="A273">
            <v>5.4</v>
          </cell>
          <cell r="B273">
            <v>3.7</v>
          </cell>
          <cell r="C273">
            <v>-0.17099999999999982</v>
          </cell>
          <cell r="D273">
            <v>1.6656507939372459E-2</v>
          </cell>
        </row>
        <row r="274">
          <cell r="A274">
            <v>5.42</v>
          </cell>
          <cell r="B274">
            <v>3.6120000000000001</v>
          </cell>
          <cell r="C274">
            <v>-0.2589999999999999</v>
          </cell>
          <cell r="D274">
            <v>2.5228278107002747E-2</v>
          </cell>
        </row>
        <row r="275">
          <cell r="A275">
            <v>5.44</v>
          </cell>
          <cell r="B275">
            <v>3.5430000000000001</v>
          </cell>
          <cell r="C275">
            <v>-0.32799999999999985</v>
          </cell>
          <cell r="D275">
            <v>3.1949325170258301E-2</v>
          </cell>
        </row>
        <row r="276">
          <cell r="A276">
            <v>5.46</v>
          </cell>
          <cell r="B276">
            <v>3.492</v>
          </cell>
          <cell r="C276">
            <v>-0.379</v>
          </cell>
          <cell r="D276">
            <v>3.6917055608316776E-2</v>
          </cell>
        </row>
        <row r="277">
          <cell r="A277">
            <v>5.48</v>
          </cell>
          <cell r="B277">
            <v>3.4159999999999999</v>
          </cell>
          <cell r="C277">
            <v>-0.45500000000000007</v>
          </cell>
          <cell r="D277">
            <v>4.431994802581566E-2</v>
          </cell>
        </row>
        <row r="278">
          <cell r="A278">
            <v>5.5</v>
          </cell>
          <cell r="B278">
            <v>3.347</v>
          </cell>
          <cell r="C278">
            <v>-0.52400000000000002</v>
          </cell>
          <cell r="D278">
            <v>5.1040995089071214E-2</v>
          </cell>
        </row>
        <row r="279">
          <cell r="A279">
            <v>5.52</v>
          </cell>
          <cell r="B279">
            <v>3.3029999999999999</v>
          </cell>
          <cell r="C279">
            <v>-0.56800000000000006</v>
          </cell>
          <cell r="D279">
            <v>5.532688017288636E-2</v>
          </cell>
        </row>
        <row r="280">
          <cell r="A280">
            <v>5.54</v>
          </cell>
          <cell r="B280">
            <v>3.2709999999999999</v>
          </cell>
          <cell r="C280">
            <v>-0.60000000000000009</v>
          </cell>
          <cell r="D280">
            <v>5.8443887506570098E-2</v>
          </cell>
        </row>
        <row r="281">
          <cell r="A281">
            <v>5.56</v>
          </cell>
          <cell r="B281">
            <v>3.2210000000000001</v>
          </cell>
          <cell r="C281">
            <v>-0.64999999999999991</v>
          </cell>
          <cell r="D281">
            <v>6.3314211465450923E-2</v>
          </cell>
        </row>
        <row r="282">
          <cell r="A282">
            <v>5.58</v>
          </cell>
          <cell r="B282">
            <v>3.1890000000000001</v>
          </cell>
          <cell r="C282">
            <v>-0.68199999999999994</v>
          </cell>
          <cell r="D282">
            <v>6.6431218799134661E-2</v>
          </cell>
        </row>
        <row r="283">
          <cell r="A283">
            <v>5.6</v>
          </cell>
          <cell r="B283">
            <v>3.17</v>
          </cell>
          <cell r="C283">
            <v>-0.70100000000000007</v>
          </cell>
          <cell r="D283">
            <v>6.8281941903509391E-2</v>
          </cell>
        </row>
        <row r="284">
          <cell r="A284">
            <v>5.62</v>
          </cell>
          <cell r="B284">
            <v>3.165</v>
          </cell>
          <cell r="C284">
            <v>-0.70599999999999996</v>
          </cell>
          <cell r="D284">
            <v>6.8768974299397476E-2</v>
          </cell>
        </row>
        <row r="285">
          <cell r="A285">
            <v>5.64</v>
          </cell>
          <cell r="B285">
            <v>3.1459999999999999</v>
          </cell>
          <cell r="C285">
            <v>-0.72500000000000009</v>
          </cell>
          <cell r="D285">
            <v>7.0619697403772205E-2</v>
          </cell>
        </row>
        <row r="286">
          <cell r="A286">
            <v>5.66</v>
          </cell>
          <cell r="B286">
            <v>3.1389999999999998</v>
          </cell>
          <cell r="C286">
            <v>-0.73200000000000021</v>
          </cell>
          <cell r="D286">
            <v>7.1301542758015535E-2</v>
          </cell>
        </row>
        <row r="287">
          <cell r="A287">
            <v>5.68</v>
          </cell>
          <cell r="B287">
            <v>3.17</v>
          </cell>
          <cell r="C287">
            <v>-0.70100000000000007</v>
          </cell>
          <cell r="D287">
            <v>6.8281941903509391E-2</v>
          </cell>
        </row>
        <row r="288">
          <cell r="A288">
            <v>5.7</v>
          </cell>
          <cell r="B288">
            <v>3.1890000000000001</v>
          </cell>
          <cell r="C288">
            <v>-0.68199999999999994</v>
          </cell>
          <cell r="D288">
            <v>6.6431218799134661E-2</v>
          </cell>
        </row>
        <row r="289">
          <cell r="A289">
            <v>5.72</v>
          </cell>
          <cell r="B289">
            <v>3.202</v>
          </cell>
          <cell r="C289">
            <v>-0.66900000000000004</v>
          </cell>
          <cell r="D289">
            <v>6.5164934569825653E-2</v>
          </cell>
        </row>
        <row r="290">
          <cell r="A290">
            <v>5.74</v>
          </cell>
          <cell r="B290">
            <v>3.234</v>
          </cell>
          <cell r="C290">
            <v>-0.63700000000000001</v>
          </cell>
          <cell r="D290">
            <v>6.2047927236141914E-2</v>
          </cell>
        </row>
        <row r="291">
          <cell r="A291">
            <v>5.76</v>
          </cell>
          <cell r="B291">
            <v>3.2839999999999998</v>
          </cell>
          <cell r="C291">
            <v>-0.58700000000000019</v>
          </cell>
          <cell r="D291">
            <v>5.717760327726109E-2</v>
          </cell>
        </row>
        <row r="292">
          <cell r="A292">
            <v>5.78</v>
          </cell>
          <cell r="B292">
            <v>3.3220000000000001</v>
          </cell>
          <cell r="C292">
            <v>-0.54899999999999993</v>
          </cell>
          <cell r="D292">
            <v>5.347615706851163E-2</v>
          </cell>
        </row>
        <row r="293">
          <cell r="A293">
            <v>5.8</v>
          </cell>
          <cell r="B293">
            <v>3.36</v>
          </cell>
          <cell r="C293">
            <v>-0.51100000000000012</v>
          </cell>
          <cell r="D293">
            <v>4.9774710859762206E-2</v>
          </cell>
        </row>
        <row r="294">
          <cell r="A294">
            <v>5.82</v>
          </cell>
          <cell r="B294">
            <v>3.423</v>
          </cell>
          <cell r="C294">
            <v>-0.44799999999999995</v>
          </cell>
          <cell r="D294">
            <v>4.3638102671572331E-2</v>
          </cell>
        </row>
        <row r="295">
          <cell r="A295">
            <v>5.84</v>
          </cell>
          <cell r="B295">
            <v>3.4980000000000002</v>
          </cell>
          <cell r="C295">
            <v>-0.37299999999999978</v>
          </cell>
          <cell r="D295">
            <v>3.6332616733251048E-2</v>
          </cell>
        </row>
        <row r="296">
          <cell r="A296">
            <v>5.86</v>
          </cell>
          <cell r="B296">
            <v>3.5619999999999998</v>
          </cell>
          <cell r="C296">
            <v>-0.30900000000000016</v>
          </cell>
          <cell r="D296">
            <v>3.0098602065883613E-2</v>
          </cell>
        </row>
        <row r="297">
          <cell r="A297">
            <v>5.88</v>
          </cell>
          <cell r="B297">
            <v>3.6179999999999999</v>
          </cell>
          <cell r="C297">
            <v>-0.25300000000000011</v>
          </cell>
          <cell r="D297">
            <v>2.4643839231937067E-2</v>
          </cell>
        </row>
        <row r="298">
          <cell r="A298">
            <v>5.9</v>
          </cell>
          <cell r="B298">
            <v>3.694</v>
          </cell>
          <cell r="C298">
            <v>-0.17700000000000005</v>
          </cell>
          <cell r="D298">
            <v>1.724094681443818E-2</v>
          </cell>
        </row>
        <row r="299">
          <cell r="A299">
            <v>5.92</v>
          </cell>
          <cell r="B299">
            <v>3.782</v>
          </cell>
          <cell r="C299">
            <v>-8.8999999999999968E-2</v>
          </cell>
          <cell r="D299">
            <v>8.6691766468078944E-3</v>
          </cell>
        </row>
        <row r="300">
          <cell r="A300">
            <v>5.94</v>
          </cell>
          <cell r="B300">
            <v>3.8450000000000002</v>
          </cell>
          <cell r="C300">
            <v>-2.5999999999999801E-2</v>
          </cell>
          <cell r="D300">
            <v>2.5325684586180179E-3</v>
          </cell>
        </row>
        <row r="301">
          <cell r="A301">
            <v>5.96</v>
          </cell>
          <cell r="B301">
            <v>3.9209999999999998</v>
          </cell>
          <cell r="C301">
            <v>4.9999999999999822E-2</v>
          </cell>
          <cell r="D301">
            <v>-4.8703239588808239E-3</v>
          </cell>
        </row>
        <row r="302">
          <cell r="A302">
            <v>5.98</v>
          </cell>
          <cell r="B302">
            <v>4.0030000000000001</v>
          </cell>
          <cell r="C302">
            <v>0.13200000000000012</v>
          </cell>
          <cell r="D302">
            <v>-1.2857655251445431E-2</v>
          </cell>
        </row>
        <row r="303">
          <cell r="A303">
            <v>6</v>
          </cell>
          <cell r="B303">
            <v>4.0979999999999999</v>
          </cell>
          <cell r="C303">
            <v>0.22699999999999987</v>
          </cell>
          <cell r="D303">
            <v>-2.2111270773319005E-2</v>
          </cell>
        </row>
        <row r="304">
          <cell r="A304">
            <v>6.02</v>
          </cell>
          <cell r="B304">
            <v>4.1539999999999999</v>
          </cell>
          <cell r="C304">
            <v>0.28299999999999992</v>
          </cell>
          <cell r="D304">
            <v>-2.7566033607265551E-2</v>
          </cell>
        </row>
        <row r="305">
          <cell r="A305">
            <v>6.04</v>
          </cell>
          <cell r="B305">
            <v>4.2110000000000003</v>
          </cell>
          <cell r="C305">
            <v>0.3400000000000003</v>
          </cell>
          <cell r="D305">
            <v>-3.311820292038975E-2</v>
          </cell>
        </row>
        <row r="306">
          <cell r="A306">
            <v>6.06</v>
          </cell>
          <cell r="B306">
            <v>4.274</v>
          </cell>
          <cell r="C306">
            <v>0.40300000000000002</v>
          </cell>
          <cell r="D306">
            <v>-3.9254811108579583E-2</v>
          </cell>
        </row>
        <row r="307">
          <cell r="A307">
            <v>6.08</v>
          </cell>
          <cell r="B307">
            <v>4.343</v>
          </cell>
          <cell r="C307">
            <v>0.47199999999999998</v>
          </cell>
          <cell r="D307">
            <v>-4.5975858171835138E-2</v>
          </cell>
        </row>
        <row r="308">
          <cell r="A308">
            <v>6.1</v>
          </cell>
          <cell r="B308">
            <v>4.3810000000000002</v>
          </cell>
          <cell r="C308">
            <v>0.51000000000000023</v>
          </cell>
          <cell r="D308">
            <v>-4.9677304380584597E-2</v>
          </cell>
        </row>
        <row r="309">
          <cell r="A309">
            <v>6.12</v>
          </cell>
          <cell r="B309">
            <v>4.4249999999999998</v>
          </cell>
          <cell r="C309">
            <v>0.55399999999999983</v>
          </cell>
          <cell r="D309">
            <v>-5.3963189464399701E-2</v>
          </cell>
        </row>
        <row r="310">
          <cell r="A310">
            <v>6.14</v>
          </cell>
          <cell r="B310">
            <v>4.476</v>
          </cell>
          <cell r="C310">
            <v>0.60499999999999998</v>
          </cell>
          <cell r="D310">
            <v>-5.8930919902458176E-2</v>
          </cell>
        </row>
        <row r="311">
          <cell r="A311">
            <v>6.16</v>
          </cell>
          <cell r="B311">
            <v>4.5259999999999998</v>
          </cell>
          <cell r="C311">
            <v>0.6549999999999998</v>
          </cell>
          <cell r="D311">
            <v>-6.3801243861338994E-2</v>
          </cell>
        </row>
        <row r="312">
          <cell r="A312">
            <v>6.18</v>
          </cell>
          <cell r="B312">
            <v>4.5389999999999997</v>
          </cell>
          <cell r="C312">
            <v>0.66799999999999971</v>
          </cell>
          <cell r="D312">
            <v>-6.5067528090648002E-2</v>
          </cell>
        </row>
        <row r="313">
          <cell r="A313">
            <v>6.2</v>
          </cell>
          <cell r="B313">
            <v>4.5449999999999999</v>
          </cell>
          <cell r="C313">
            <v>0.67399999999999993</v>
          </cell>
          <cell r="D313">
            <v>-6.5651966965713723E-2</v>
          </cell>
        </row>
        <row r="314">
          <cell r="A314">
            <v>6.22</v>
          </cell>
          <cell r="B314">
            <v>4.5510000000000002</v>
          </cell>
          <cell r="C314">
            <v>0.68000000000000016</v>
          </cell>
          <cell r="D314">
            <v>-6.6236405840779458E-2</v>
          </cell>
        </row>
        <row r="315">
          <cell r="A315">
            <v>6.24</v>
          </cell>
          <cell r="B315">
            <v>4.5579999999999998</v>
          </cell>
          <cell r="C315">
            <v>0.68699999999999983</v>
          </cell>
          <cell r="D315">
            <v>-6.6918251195022732E-2</v>
          </cell>
        </row>
        <row r="316">
          <cell r="A316">
            <v>6.26</v>
          </cell>
          <cell r="B316">
            <v>4.5579999999999998</v>
          </cell>
          <cell r="C316">
            <v>0.68699999999999983</v>
          </cell>
          <cell r="D316">
            <v>-6.6918251195022732E-2</v>
          </cell>
        </row>
        <row r="317">
          <cell r="A317">
            <v>6.28</v>
          </cell>
          <cell r="B317">
            <v>4.5510000000000002</v>
          </cell>
          <cell r="C317">
            <v>0.68000000000000016</v>
          </cell>
          <cell r="D317">
            <v>-6.6236405840779458E-2</v>
          </cell>
        </row>
        <row r="318">
          <cell r="A318">
            <v>6.3</v>
          </cell>
          <cell r="B318">
            <v>4.5330000000000004</v>
          </cell>
          <cell r="C318">
            <v>0.66200000000000037</v>
          </cell>
          <cell r="D318">
            <v>-6.4483089215582365E-2</v>
          </cell>
        </row>
        <row r="319">
          <cell r="A319">
            <v>6.32</v>
          </cell>
          <cell r="B319">
            <v>4.5199999999999996</v>
          </cell>
          <cell r="C319">
            <v>0.64899999999999958</v>
          </cell>
          <cell r="D319">
            <v>-6.3216804986273273E-2</v>
          </cell>
        </row>
        <row r="320">
          <cell r="A320">
            <v>6.34</v>
          </cell>
          <cell r="B320">
            <v>4.476</v>
          </cell>
          <cell r="C320">
            <v>0.60499999999999998</v>
          </cell>
          <cell r="D320">
            <v>-5.8930919902458176E-2</v>
          </cell>
        </row>
        <row r="321">
          <cell r="A321">
            <v>6.36</v>
          </cell>
          <cell r="B321">
            <v>4.4189999999999996</v>
          </cell>
          <cell r="C321">
            <v>0.5479999999999996</v>
          </cell>
          <cell r="D321">
            <v>-5.337875058933398E-2</v>
          </cell>
        </row>
        <row r="322">
          <cell r="A322">
            <v>6.38</v>
          </cell>
          <cell r="B322">
            <v>4.3810000000000002</v>
          </cell>
          <cell r="C322">
            <v>0.51000000000000023</v>
          </cell>
          <cell r="D322">
            <v>-4.9677304380584597E-2</v>
          </cell>
        </row>
        <row r="323">
          <cell r="A323">
            <v>6.4</v>
          </cell>
          <cell r="B323">
            <v>4.3369999999999997</v>
          </cell>
          <cell r="C323">
            <v>0.46599999999999975</v>
          </cell>
          <cell r="D323">
            <v>-4.539141929676941E-2</v>
          </cell>
        </row>
        <row r="324">
          <cell r="A324">
            <v>6.42</v>
          </cell>
          <cell r="B324">
            <v>4.274</v>
          </cell>
          <cell r="C324">
            <v>0.40300000000000002</v>
          </cell>
          <cell r="D324">
            <v>-3.9254811108579583E-2</v>
          </cell>
        </row>
        <row r="325">
          <cell r="A325">
            <v>6.44</v>
          </cell>
          <cell r="B325">
            <v>4.2229999999999999</v>
          </cell>
          <cell r="C325">
            <v>0.35199999999999987</v>
          </cell>
          <cell r="D325">
            <v>-3.4287080670521108E-2</v>
          </cell>
        </row>
        <row r="326">
          <cell r="A326">
            <v>6.46</v>
          </cell>
          <cell r="B326">
            <v>4.1609999999999996</v>
          </cell>
          <cell r="C326">
            <v>0.28999999999999959</v>
          </cell>
          <cell r="D326">
            <v>-2.8247878961508838E-2</v>
          </cell>
        </row>
        <row r="327">
          <cell r="A327">
            <v>6.48</v>
          </cell>
          <cell r="B327">
            <v>4.1100000000000003</v>
          </cell>
          <cell r="C327">
            <v>0.23900000000000032</v>
          </cell>
          <cell r="D327">
            <v>-2.328014852345045E-2</v>
          </cell>
        </row>
        <row r="328">
          <cell r="A328">
            <v>6.5</v>
          </cell>
          <cell r="B328">
            <v>4.0279999999999996</v>
          </cell>
          <cell r="C328">
            <v>0.15699999999999958</v>
          </cell>
          <cell r="D328">
            <v>-1.52928172308858E-2</v>
          </cell>
        </row>
        <row r="329">
          <cell r="A329">
            <v>6.52</v>
          </cell>
          <cell r="B329">
            <v>3.9529999999999998</v>
          </cell>
          <cell r="C329">
            <v>8.1999999999999851E-2</v>
          </cell>
          <cell r="D329">
            <v>-7.9873312925645649E-3</v>
          </cell>
        </row>
        <row r="330">
          <cell r="A330">
            <v>6.54</v>
          </cell>
          <cell r="B330">
            <v>3.8769999999999998</v>
          </cell>
          <cell r="C330">
            <v>5.9999999999997833E-3</v>
          </cell>
          <cell r="D330">
            <v>-5.8443887506567981E-4</v>
          </cell>
        </row>
        <row r="331">
          <cell r="A331">
            <v>6.56</v>
          </cell>
          <cell r="B331">
            <v>3.82</v>
          </cell>
          <cell r="C331">
            <v>-5.1000000000000156E-2</v>
          </cell>
          <cell r="D331">
            <v>4.9677304380584732E-3</v>
          </cell>
        </row>
        <row r="332">
          <cell r="A332">
            <v>6.58</v>
          </cell>
          <cell r="B332">
            <v>3.7440000000000002</v>
          </cell>
          <cell r="C332">
            <v>-0.12699999999999978</v>
          </cell>
          <cell r="D332">
            <v>1.2370622855557314E-2</v>
          </cell>
        </row>
        <row r="333">
          <cell r="A333">
            <v>6.6</v>
          </cell>
          <cell r="B333">
            <v>3.669</v>
          </cell>
          <cell r="C333">
            <v>-0.20199999999999996</v>
          </cell>
          <cell r="D333">
            <v>1.9676108793878593E-2</v>
          </cell>
        </row>
        <row r="334">
          <cell r="A334">
            <v>6.62</v>
          </cell>
          <cell r="B334">
            <v>3.625</v>
          </cell>
          <cell r="C334">
            <v>-0.246</v>
          </cell>
          <cell r="D334">
            <v>2.3961993877693738E-2</v>
          </cell>
        </row>
        <row r="335">
          <cell r="A335">
            <v>6.64</v>
          </cell>
          <cell r="B335">
            <v>3.5680000000000001</v>
          </cell>
          <cell r="C335">
            <v>-0.30299999999999994</v>
          </cell>
          <cell r="D335">
            <v>2.9514163190817889E-2</v>
          </cell>
        </row>
        <row r="336">
          <cell r="A336">
            <v>6.66</v>
          </cell>
          <cell r="B336">
            <v>3.5110000000000001</v>
          </cell>
          <cell r="C336">
            <v>-0.35999999999999988</v>
          </cell>
          <cell r="D336">
            <v>3.506633250394204E-2</v>
          </cell>
        </row>
        <row r="337">
          <cell r="A337">
            <v>6.68</v>
          </cell>
          <cell r="B337">
            <v>3.4540000000000002</v>
          </cell>
          <cell r="C337">
            <v>-0.41699999999999982</v>
          </cell>
          <cell r="D337">
            <v>4.0618501817066194E-2</v>
          </cell>
        </row>
        <row r="338">
          <cell r="A338">
            <v>6.7</v>
          </cell>
          <cell r="B338">
            <v>3.423</v>
          </cell>
          <cell r="C338">
            <v>-0.44799999999999995</v>
          </cell>
          <cell r="D338">
            <v>4.3638102671572331E-2</v>
          </cell>
        </row>
        <row r="339">
          <cell r="A339">
            <v>6.72</v>
          </cell>
          <cell r="B339">
            <v>3.3719999999999999</v>
          </cell>
          <cell r="C339">
            <v>-0.49900000000000011</v>
          </cell>
          <cell r="D339">
            <v>4.8605833109630805E-2</v>
          </cell>
        </row>
        <row r="340">
          <cell r="A340">
            <v>6.74</v>
          </cell>
          <cell r="B340">
            <v>3.3410000000000002</v>
          </cell>
          <cell r="C340">
            <v>-0.5299999999999998</v>
          </cell>
          <cell r="D340">
            <v>5.1625433964136894E-2</v>
          </cell>
        </row>
        <row r="341">
          <cell r="A341">
            <v>6.76</v>
          </cell>
          <cell r="B341">
            <v>3.3090000000000002</v>
          </cell>
          <cell r="C341">
            <v>-0.56199999999999983</v>
          </cell>
          <cell r="D341">
            <v>5.4742441297820639E-2</v>
          </cell>
        </row>
        <row r="342">
          <cell r="A342">
            <v>6.78</v>
          </cell>
          <cell r="B342">
            <v>3.29</v>
          </cell>
          <cell r="C342">
            <v>-0.58099999999999996</v>
          </cell>
          <cell r="D342">
            <v>5.6593164402195369E-2</v>
          </cell>
        </row>
        <row r="343">
          <cell r="A343">
            <v>6.8</v>
          </cell>
          <cell r="B343">
            <v>3.2839999999999998</v>
          </cell>
          <cell r="C343">
            <v>-0.58700000000000019</v>
          </cell>
          <cell r="D343">
            <v>5.717760327726109E-2</v>
          </cell>
        </row>
        <row r="344">
          <cell r="A344">
            <v>6.82</v>
          </cell>
          <cell r="B344">
            <v>3.2839999999999998</v>
          </cell>
          <cell r="C344">
            <v>-0.58700000000000019</v>
          </cell>
          <cell r="D344">
            <v>5.717760327726109E-2</v>
          </cell>
        </row>
        <row r="345">
          <cell r="A345">
            <v>6.84</v>
          </cell>
          <cell r="B345">
            <v>3.2839999999999998</v>
          </cell>
          <cell r="C345">
            <v>-0.58700000000000019</v>
          </cell>
          <cell r="D345">
            <v>5.717760327726109E-2</v>
          </cell>
        </row>
        <row r="346">
          <cell r="A346">
            <v>6.86</v>
          </cell>
          <cell r="B346">
            <v>3.29</v>
          </cell>
          <cell r="C346">
            <v>-0.58099999999999996</v>
          </cell>
          <cell r="D346">
            <v>5.6593164402195369E-2</v>
          </cell>
        </row>
        <row r="347">
          <cell r="A347">
            <v>6.88</v>
          </cell>
          <cell r="B347">
            <v>3.29</v>
          </cell>
          <cell r="C347">
            <v>-0.58099999999999996</v>
          </cell>
          <cell r="D347">
            <v>5.6593164402195369E-2</v>
          </cell>
        </row>
        <row r="348">
          <cell r="A348">
            <v>6.9</v>
          </cell>
          <cell r="B348">
            <v>3.3029999999999999</v>
          </cell>
          <cell r="C348">
            <v>-0.56800000000000006</v>
          </cell>
          <cell r="D348">
            <v>5.532688017288636E-2</v>
          </cell>
        </row>
        <row r="349">
          <cell r="A349">
            <v>6.92</v>
          </cell>
          <cell r="B349">
            <v>3.3410000000000002</v>
          </cell>
          <cell r="C349">
            <v>-0.5299999999999998</v>
          </cell>
          <cell r="D349">
            <v>5.1625433964136894E-2</v>
          </cell>
        </row>
        <row r="350">
          <cell r="A350">
            <v>6.94</v>
          </cell>
          <cell r="B350">
            <v>3.3719999999999999</v>
          </cell>
          <cell r="C350">
            <v>-0.49900000000000011</v>
          </cell>
          <cell r="D350">
            <v>4.8605833109630805E-2</v>
          </cell>
        </row>
        <row r="351">
          <cell r="A351">
            <v>6.96</v>
          </cell>
          <cell r="B351">
            <v>3.4159999999999999</v>
          </cell>
          <cell r="C351">
            <v>-0.45500000000000007</v>
          </cell>
          <cell r="D351">
            <v>4.431994802581566E-2</v>
          </cell>
        </row>
        <row r="352">
          <cell r="A352">
            <v>6.98</v>
          </cell>
          <cell r="B352">
            <v>3.448</v>
          </cell>
          <cell r="C352">
            <v>-0.42300000000000004</v>
          </cell>
          <cell r="D352">
            <v>4.1202940692131922E-2</v>
          </cell>
        </row>
        <row r="353">
          <cell r="A353">
            <v>7</v>
          </cell>
          <cell r="B353">
            <v>3.5110000000000001</v>
          </cell>
          <cell r="C353">
            <v>-0.35999999999999988</v>
          </cell>
          <cell r="D353">
            <v>3.506633250394204E-2</v>
          </cell>
        </row>
        <row r="354">
          <cell r="A354">
            <v>7.02</v>
          </cell>
          <cell r="B354">
            <v>3.5550000000000002</v>
          </cell>
          <cell r="C354">
            <v>-0.31599999999999984</v>
          </cell>
          <cell r="D354">
            <v>3.0780447420126898E-2</v>
          </cell>
        </row>
        <row r="355">
          <cell r="A355">
            <v>7.04</v>
          </cell>
          <cell r="B355">
            <v>3.5990000000000002</v>
          </cell>
          <cell r="C355">
            <v>-0.2719999999999998</v>
          </cell>
          <cell r="D355">
            <v>2.6494562336311756E-2</v>
          </cell>
        </row>
        <row r="356">
          <cell r="A356">
            <v>7.06</v>
          </cell>
          <cell r="B356">
            <v>3.6619999999999999</v>
          </cell>
          <cell r="C356">
            <v>-0.20900000000000007</v>
          </cell>
          <cell r="D356">
            <v>2.0357954148121922E-2</v>
          </cell>
        </row>
        <row r="357">
          <cell r="A357">
            <v>7.08</v>
          </cell>
          <cell r="B357">
            <v>3.7130000000000001</v>
          </cell>
          <cell r="C357">
            <v>-0.15799999999999992</v>
          </cell>
          <cell r="D357">
            <v>1.5390223710063449E-2</v>
          </cell>
        </row>
        <row r="358">
          <cell r="A358">
            <v>7.1</v>
          </cell>
          <cell r="B358">
            <v>3.7759999999999998</v>
          </cell>
          <cell r="C358">
            <v>-9.5000000000000195E-2</v>
          </cell>
          <cell r="D358">
            <v>9.253615521873617E-3</v>
          </cell>
        </row>
        <row r="359">
          <cell r="A359">
            <v>7.12</v>
          </cell>
          <cell r="B359">
            <v>3.8260000000000001</v>
          </cell>
          <cell r="C359">
            <v>-4.4999999999999929E-2</v>
          </cell>
          <cell r="D359">
            <v>4.3832915629927497E-3</v>
          </cell>
        </row>
        <row r="360">
          <cell r="A360">
            <v>7.14</v>
          </cell>
          <cell r="B360">
            <v>3.9079999999999999</v>
          </cell>
          <cell r="C360">
            <v>3.6999999999999922E-2</v>
          </cell>
          <cell r="D360">
            <v>-3.6040397295718147E-3</v>
          </cell>
        </row>
        <row r="361">
          <cell r="A361">
            <v>7.16</v>
          </cell>
          <cell r="B361">
            <v>3.9780000000000002</v>
          </cell>
          <cell r="C361">
            <v>0.10700000000000021</v>
          </cell>
          <cell r="D361">
            <v>-1.0422493272005019E-2</v>
          </cell>
        </row>
        <row r="362">
          <cell r="A362">
            <v>7.18</v>
          </cell>
          <cell r="B362">
            <v>4.0410000000000004</v>
          </cell>
          <cell r="C362">
            <v>0.17000000000000037</v>
          </cell>
          <cell r="D362">
            <v>-1.6559101460194896E-2</v>
          </cell>
        </row>
        <row r="363">
          <cell r="A363">
            <v>7.2</v>
          </cell>
          <cell r="B363">
            <v>4.0979999999999999</v>
          </cell>
          <cell r="C363">
            <v>0.22699999999999987</v>
          </cell>
          <cell r="D363">
            <v>-2.2111270773319005E-2</v>
          </cell>
        </row>
        <row r="364">
          <cell r="A364">
            <v>7.22</v>
          </cell>
          <cell r="B364">
            <v>4.1479999999999997</v>
          </cell>
          <cell r="C364">
            <v>0.27699999999999969</v>
          </cell>
          <cell r="D364">
            <v>-2.698159473219983E-2</v>
          </cell>
        </row>
        <row r="365">
          <cell r="A365">
            <v>7.24</v>
          </cell>
          <cell r="B365">
            <v>4.2050000000000001</v>
          </cell>
          <cell r="C365">
            <v>0.33400000000000007</v>
          </cell>
          <cell r="D365">
            <v>-3.2533764045324022E-2</v>
          </cell>
        </row>
        <row r="366">
          <cell r="A366">
            <v>7.26</v>
          </cell>
          <cell r="B366">
            <v>4.2549999999999999</v>
          </cell>
          <cell r="C366">
            <v>0.3839999999999999</v>
          </cell>
          <cell r="D366">
            <v>-3.7404088004204847E-2</v>
          </cell>
        </row>
        <row r="367">
          <cell r="A367">
            <v>7.28</v>
          </cell>
          <cell r="B367">
            <v>4.2869999999999999</v>
          </cell>
          <cell r="C367">
            <v>0.41599999999999993</v>
          </cell>
          <cell r="D367">
            <v>-4.0521095337888592E-2</v>
          </cell>
        </row>
        <row r="368">
          <cell r="A368">
            <v>7.3</v>
          </cell>
          <cell r="B368">
            <v>4.3239999999999998</v>
          </cell>
          <cell r="C368">
            <v>0.45299999999999985</v>
          </cell>
          <cell r="D368">
            <v>-4.4125135067460401E-2</v>
          </cell>
        </row>
        <row r="369">
          <cell r="A369">
            <v>7.32</v>
          </cell>
          <cell r="B369">
            <v>4.3810000000000002</v>
          </cell>
          <cell r="C369">
            <v>0.51000000000000023</v>
          </cell>
          <cell r="D369">
            <v>-4.9677304380584597E-2</v>
          </cell>
        </row>
        <row r="370">
          <cell r="A370">
            <v>7.34</v>
          </cell>
          <cell r="B370">
            <v>4.4000000000000004</v>
          </cell>
          <cell r="C370">
            <v>0.52900000000000036</v>
          </cell>
          <cell r="D370">
            <v>-5.1528027484959334E-2</v>
          </cell>
        </row>
        <row r="371">
          <cell r="A371">
            <v>7.36</v>
          </cell>
          <cell r="B371">
            <v>4.4189999999999996</v>
          </cell>
          <cell r="C371">
            <v>0.5479999999999996</v>
          </cell>
          <cell r="D371">
            <v>-5.337875058933398E-2</v>
          </cell>
        </row>
        <row r="372">
          <cell r="A372">
            <v>7.38</v>
          </cell>
          <cell r="B372">
            <v>4.4320000000000004</v>
          </cell>
          <cell r="C372">
            <v>0.56100000000000039</v>
          </cell>
          <cell r="D372">
            <v>-5.4645034818643072E-2</v>
          </cell>
        </row>
        <row r="373">
          <cell r="A373">
            <v>7.4</v>
          </cell>
          <cell r="B373">
            <v>4.4509999999999996</v>
          </cell>
          <cell r="C373">
            <v>0.57999999999999963</v>
          </cell>
          <cell r="D373">
            <v>-5.6495757923017718E-2</v>
          </cell>
        </row>
        <row r="374">
          <cell r="A374">
            <v>7.42</v>
          </cell>
          <cell r="B374">
            <v>4.4509999999999996</v>
          </cell>
          <cell r="C374">
            <v>0.57999999999999963</v>
          </cell>
          <cell r="D374">
            <v>-5.6495757923017718E-2</v>
          </cell>
        </row>
        <row r="375">
          <cell r="A375">
            <v>7.44</v>
          </cell>
          <cell r="B375">
            <v>4.444</v>
          </cell>
          <cell r="C375">
            <v>0.57299999999999995</v>
          </cell>
          <cell r="D375">
            <v>-5.5813912568774431E-2</v>
          </cell>
        </row>
        <row r="376">
          <cell r="A376">
            <v>7.46</v>
          </cell>
          <cell r="B376">
            <v>4.4320000000000004</v>
          </cell>
          <cell r="C376">
            <v>0.56100000000000039</v>
          </cell>
          <cell r="D376">
            <v>-5.4645034818643072E-2</v>
          </cell>
        </row>
        <row r="377">
          <cell r="A377">
            <v>7.48</v>
          </cell>
          <cell r="B377">
            <v>4.4130000000000003</v>
          </cell>
          <cell r="C377">
            <v>0.54200000000000026</v>
          </cell>
          <cell r="D377">
            <v>-5.2794311714268342E-2</v>
          </cell>
        </row>
        <row r="378">
          <cell r="A378">
            <v>7.5</v>
          </cell>
          <cell r="B378">
            <v>4.4000000000000004</v>
          </cell>
          <cell r="C378">
            <v>0.52900000000000036</v>
          </cell>
          <cell r="D378">
            <v>-5.1528027484959334E-2</v>
          </cell>
        </row>
        <row r="379">
          <cell r="A379">
            <v>7.52</v>
          </cell>
          <cell r="B379">
            <v>4.375</v>
          </cell>
          <cell r="C379">
            <v>0.504</v>
          </cell>
          <cell r="D379">
            <v>-4.9092865505518876E-2</v>
          </cell>
        </row>
        <row r="380">
          <cell r="A380">
            <v>7.54</v>
          </cell>
          <cell r="B380">
            <v>4.3499999999999996</v>
          </cell>
          <cell r="C380">
            <v>0.47899999999999965</v>
          </cell>
          <cell r="D380">
            <v>-4.6657703526078419E-2</v>
          </cell>
        </row>
        <row r="381">
          <cell r="A381">
            <v>7.56</v>
          </cell>
          <cell r="B381">
            <v>4.2990000000000004</v>
          </cell>
          <cell r="C381">
            <v>0.42800000000000038</v>
          </cell>
          <cell r="D381">
            <v>-4.1689973088020034E-2</v>
          </cell>
        </row>
        <row r="382">
          <cell r="A382">
            <v>7.58</v>
          </cell>
          <cell r="B382">
            <v>4.2549999999999999</v>
          </cell>
          <cell r="C382">
            <v>0.3839999999999999</v>
          </cell>
          <cell r="D382">
            <v>-3.7404088004204847E-2</v>
          </cell>
        </row>
        <row r="383">
          <cell r="A383">
            <v>7.6</v>
          </cell>
          <cell r="B383">
            <v>4.2050000000000001</v>
          </cell>
          <cell r="C383">
            <v>0.33400000000000007</v>
          </cell>
          <cell r="D383">
            <v>-3.2533764045324022E-2</v>
          </cell>
        </row>
        <row r="384">
          <cell r="A384">
            <v>7.62</v>
          </cell>
          <cell r="B384">
            <v>4.1669999999999998</v>
          </cell>
          <cell r="C384">
            <v>0.29599999999999982</v>
          </cell>
          <cell r="D384">
            <v>-2.8832317836574559E-2</v>
          </cell>
        </row>
        <row r="385">
          <cell r="A385">
            <v>7.64</v>
          </cell>
          <cell r="B385">
            <v>4.1230000000000002</v>
          </cell>
          <cell r="C385">
            <v>0.25200000000000022</v>
          </cell>
          <cell r="D385">
            <v>-2.4546432752759459E-2</v>
          </cell>
        </row>
        <row r="386">
          <cell r="A386">
            <v>7.66</v>
          </cell>
          <cell r="B386">
            <v>4.0720000000000001</v>
          </cell>
          <cell r="C386">
            <v>0.20100000000000007</v>
          </cell>
          <cell r="D386">
            <v>-1.9578702314700987E-2</v>
          </cell>
        </row>
        <row r="387">
          <cell r="A387">
            <v>7.68</v>
          </cell>
          <cell r="B387">
            <v>4.016</v>
          </cell>
          <cell r="C387">
            <v>0.14500000000000002</v>
          </cell>
          <cell r="D387">
            <v>-1.412393948075444E-2</v>
          </cell>
        </row>
        <row r="388">
          <cell r="A388">
            <v>7.7</v>
          </cell>
          <cell r="B388">
            <v>3.9590000000000001</v>
          </cell>
          <cell r="C388">
            <v>8.8000000000000078E-2</v>
          </cell>
          <cell r="D388">
            <v>-8.5717701676302875E-3</v>
          </cell>
        </row>
        <row r="389">
          <cell r="A389">
            <v>7.72</v>
          </cell>
          <cell r="B389">
            <v>3.89</v>
          </cell>
          <cell r="C389">
            <v>1.9000000000000128E-2</v>
          </cell>
          <cell r="D389">
            <v>-1.850723104374732E-3</v>
          </cell>
        </row>
        <row r="390">
          <cell r="A390">
            <v>7.74</v>
          </cell>
          <cell r="B390">
            <v>3.8330000000000002</v>
          </cell>
          <cell r="C390">
            <v>-3.7999999999999812E-2</v>
          </cell>
          <cell r="D390">
            <v>3.7014462087494207E-3</v>
          </cell>
        </row>
        <row r="391">
          <cell r="A391">
            <v>7.76</v>
          </cell>
          <cell r="B391">
            <v>3.7890000000000001</v>
          </cell>
          <cell r="C391">
            <v>-8.1999999999999851E-2</v>
          </cell>
          <cell r="D391">
            <v>7.9873312925645649E-3</v>
          </cell>
        </row>
        <row r="392">
          <cell r="A392">
            <v>7.78</v>
          </cell>
          <cell r="B392">
            <v>3.726</v>
          </cell>
          <cell r="C392">
            <v>-0.14500000000000002</v>
          </cell>
          <cell r="D392">
            <v>1.412393948075444E-2</v>
          </cell>
        </row>
        <row r="393">
          <cell r="A393">
            <v>7.8</v>
          </cell>
          <cell r="B393">
            <v>3.694</v>
          </cell>
          <cell r="C393">
            <v>-0.17700000000000005</v>
          </cell>
          <cell r="D393">
            <v>1.724094681443818E-2</v>
          </cell>
        </row>
        <row r="394">
          <cell r="A394">
            <v>7.82</v>
          </cell>
          <cell r="B394">
            <v>3.6440000000000001</v>
          </cell>
          <cell r="C394">
            <v>-0.22699999999999987</v>
          </cell>
          <cell r="D394">
            <v>2.2111270773319005E-2</v>
          </cell>
        </row>
        <row r="395">
          <cell r="A395">
            <v>7.84</v>
          </cell>
          <cell r="B395">
            <v>3.6059999999999999</v>
          </cell>
          <cell r="C395">
            <v>-0.26500000000000012</v>
          </cell>
          <cell r="D395">
            <v>2.5812716982068468E-2</v>
          </cell>
        </row>
        <row r="396">
          <cell r="A396">
            <v>7.86</v>
          </cell>
          <cell r="B396">
            <v>3.5550000000000002</v>
          </cell>
          <cell r="C396">
            <v>-0.31599999999999984</v>
          </cell>
          <cell r="D396">
            <v>3.0780447420126898E-2</v>
          </cell>
        </row>
        <row r="397">
          <cell r="A397">
            <v>7.88</v>
          </cell>
          <cell r="B397">
            <v>3.5110000000000001</v>
          </cell>
          <cell r="C397">
            <v>-0.35999999999999988</v>
          </cell>
          <cell r="D397">
            <v>3.506633250394204E-2</v>
          </cell>
        </row>
        <row r="398">
          <cell r="A398">
            <v>7.9</v>
          </cell>
          <cell r="B398">
            <v>3.4729999999999999</v>
          </cell>
          <cell r="C398">
            <v>-0.39800000000000013</v>
          </cell>
          <cell r="D398">
            <v>3.8767778712691506E-2</v>
          </cell>
        </row>
        <row r="399">
          <cell r="A399">
            <v>7.92</v>
          </cell>
          <cell r="B399">
            <v>3.4540000000000002</v>
          </cell>
          <cell r="C399">
            <v>-0.41699999999999982</v>
          </cell>
          <cell r="D399">
            <v>4.0618501817066194E-2</v>
          </cell>
        </row>
        <row r="400">
          <cell r="A400">
            <v>7.94</v>
          </cell>
          <cell r="B400">
            <v>3.4289999999999998</v>
          </cell>
          <cell r="C400">
            <v>-0.44200000000000017</v>
          </cell>
          <cell r="D400">
            <v>4.3053663796506651E-2</v>
          </cell>
        </row>
        <row r="401">
          <cell r="A401">
            <v>7.96</v>
          </cell>
          <cell r="B401">
            <v>3.41</v>
          </cell>
          <cell r="C401">
            <v>-0.46099999999999985</v>
          </cell>
          <cell r="D401">
            <v>4.4904386900881339E-2</v>
          </cell>
        </row>
        <row r="402">
          <cell r="A402">
            <v>7.98</v>
          </cell>
          <cell r="B402">
            <v>3.391</v>
          </cell>
          <cell r="C402">
            <v>-0.48</v>
          </cell>
          <cell r="D402">
            <v>4.6755110005256069E-2</v>
          </cell>
        </row>
        <row r="403">
          <cell r="A403">
            <v>8</v>
          </cell>
          <cell r="B403">
            <v>3.3980000000000001</v>
          </cell>
          <cell r="C403">
            <v>-0.47299999999999986</v>
          </cell>
          <cell r="D403">
            <v>4.6073264651012739E-2</v>
          </cell>
        </row>
        <row r="404">
          <cell r="A404">
            <v>8.02</v>
          </cell>
          <cell r="B404">
            <v>3.391</v>
          </cell>
          <cell r="C404">
            <v>-0.48</v>
          </cell>
          <cell r="D404">
            <v>4.6755110005256069E-2</v>
          </cell>
        </row>
        <row r="405">
          <cell r="A405">
            <v>8.0399999999999991</v>
          </cell>
          <cell r="B405">
            <v>3.4039999999999999</v>
          </cell>
          <cell r="C405">
            <v>-0.46700000000000008</v>
          </cell>
          <cell r="D405">
            <v>4.548882577594706E-2</v>
          </cell>
        </row>
        <row r="406">
          <cell r="A406">
            <v>8.06</v>
          </cell>
          <cell r="B406">
            <v>3.4039999999999999</v>
          </cell>
          <cell r="C406">
            <v>-0.46700000000000008</v>
          </cell>
          <cell r="D406">
            <v>4.548882577594706E-2</v>
          </cell>
        </row>
        <row r="407">
          <cell r="A407">
            <v>8.08</v>
          </cell>
          <cell r="B407">
            <v>3.423</v>
          </cell>
          <cell r="C407">
            <v>-0.44799999999999995</v>
          </cell>
          <cell r="D407">
            <v>4.3638102671572331E-2</v>
          </cell>
        </row>
        <row r="408">
          <cell r="A408">
            <v>8.1</v>
          </cell>
          <cell r="B408">
            <v>3.448</v>
          </cell>
          <cell r="C408">
            <v>-0.42300000000000004</v>
          </cell>
          <cell r="D408">
            <v>4.1202940692131922E-2</v>
          </cell>
        </row>
        <row r="409">
          <cell r="A409">
            <v>8.1199999999999992</v>
          </cell>
          <cell r="B409">
            <v>3.4670000000000001</v>
          </cell>
          <cell r="C409">
            <v>-0.40399999999999991</v>
          </cell>
          <cell r="D409">
            <v>3.9352217587757185E-2</v>
          </cell>
        </row>
        <row r="410">
          <cell r="A410">
            <v>8.14</v>
          </cell>
          <cell r="B410">
            <v>3.5049999999999999</v>
          </cell>
          <cell r="C410">
            <v>-0.3660000000000001</v>
          </cell>
          <cell r="D410">
            <v>3.5650771379007767E-2</v>
          </cell>
        </row>
        <row r="411">
          <cell r="A411">
            <v>8.16</v>
          </cell>
          <cell r="B411">
            <v>3.536</v>
          </cell>
          <cell r="C411">
            <v>-0.33499999999999996</v>
          </cell>
          <cell r="D411">
            <v>3.2631170524501631E-2</v>
          </cell>
        </row>
        <row r="412">
          <cell r="A412">
            <v>8.18</v>
          </cell>
          <cell r="B412">
            <v>3.5739999999999998</v>
          </cell>
          <cell r="C412">
            <v>-0.29700000000000015</v>
          </cell>
          <cell r="D412">
            <v>2.892972431575221E-2</v>
          </cell>
        </row>
        <row r="413">
          <cell r="A413">
            <v>8.1999999999999993</v>
          </cell>
          <cell r="B413">
            <v>3.6120000000000001</v>
          </cell>
          <cell r="C413">
            <v>-0.2589999999999999</v>
          </cell>
          <cell r="D413">
            <v>2.5228278107002747E-2</v>
          </cell>
        </row>
        <row r="414">
          <cell r="A414">
            <v>8.2200000000000006</v>
          </cell>
          <cell r="B414">
            <v>3.65</v>
          </cell>
          <cell r="C414">
            <v>-0.22100000000000009</v>
          </cell>
          <cell r="D414">
            <v>2.1526831898253326E-2</v>
          </cell>
        </row>
        <row r="415">
          <cell r="A415">
            <v>8.24</v>
          </cell>
          <cell r="B415">
            <v>3.7</v>
          </cell>
          <cell r="C415">
            <v>-0.17099999999999982</v>
          </cell>
          <cell r="D415">
            <v>1.6656507939372459E-2</v>
          </cell>
        </row>
        <row r="416">
          <cell r="A416">
            <v>8.26</v>
          </cell>
          <cell r="B416">
            <v>3.7440000000000002</v>
          </cell>
          <cell r="C416">
            <v>-0.12699999999999978</v>
          </cell>
          <cell r="D416">
            <v>1.2370622855557314E-2</v>
          </cell>
        </row>
        <row r="417">
          <cell r="A417">
            <v>8.2799999999999994</v>
          </cell>
          <cell r="B417">
            <v>3.8010000000000002</v>
          </cell>
          <cell r="C417">
            <v>-6.999999999999984E-2</v>
          </cell>
          <cell r="D417">
            <v>6.8184535424331621E-3</v>
          </cell>
        </row>
        <row r="418">
          <cell r="A418">
            <v>8.3000000000000007</v>
          </cell>
          <cell r="B418">
            <v>3.839</v>
          </cell>
          <cell r="C418">
            <v>-3.2000000000000028E-2</v>
          </cell>
          <cell r="D418">
            <v>3.117007333683741E-3</v>
          </cell>
        </row>
        <row r="419">
          <cell r="A419">
            <v>8.32</v>
          </cell>
          <cell r="B419">
            <v>3.883</v>
          </cell>
          <cell r="C419">
            <v>1.2000000000000011E-2</v>
          </cell>
          <cell r="D419">
            <v>-1.1688777501314028E-3</v>
          </cell>
        </row>
        <row r="420">
          <cell r="A420">
            <v>8.34</v>
          </cell>
          <cell r="B420">
            <v>3.9529999999999998</v>
          </cell>
          <cell r="C420">
            <v>8.1999999999999851E-2</v>
          </cell>
          <cell r="D420">
            <v>-7.9873312925645649E-3</v>
          </cell>
        </row>
        <row r="421">
          <cell r="A421">
            <v>8.36</v>
          </cell>
          <cell r="B421">
            <v>4.0030000000000001</v>
          </cell>
          <cell r="C421">
            <v>0.13200000000000012</v>
          </cell>
          <cell r="D421">
            <v>-1.2857655251445431E-2</v>
          </cell>
        </row>
        <row r="422">
          <cell r="A422">
            <v>8.3800000000000008</v>
          </cell>
          <cell r="B422">
            <v>4.0599999999999996</v>
          </cell>
          <cell r="C422">
            <v>0.18899999999999961</v>
          </cell>
          <cell r="D422">
            <v>-1.8409824564569542E-2</v>
          </cell>
        </row>
        <row r="423">
          <cell r="A423">
            <v>8.4</v>
          </cell>
          <cell r="B423">
            <v>4.085</v>
          </cell>
          <cell r="C423">
            <v>0.21399999999999997</v>
          </cell>
          <cell r="D423">
            <v>-2.0844986544009996E-2</v>
          </cell>
        </row>
        <row r="424">
          <cell r="A424">
            <v>8.42</v>
          </cell>
          <cell r="B424">
            <v>4.1230000000000002</v>
          </cell>
          <cell r="C424">
            <v>0.25200000000000022</v>
          </cell>
          <cell r="D424">
            <v>-2.4546432752759459E-2</v>
          </cell>
        </row>
        <row r="425">
          <cell r="A425">
            <v>8.44</v>
          </cell>
          <cell r="B425">
            <v>4.173</v>
          </cell>
          <cell r="C425">
            <v>0.30200000000000005</v>
          </cell>
          <cell r="D425">
            <v>-2.9416756711640284E-2</v>
          </cell>
        </row>
        <row r="426">
          <cell r="A426">
            <v>8.4600000000000009</v>
          </cell>
          <cell r="B426">
            <v>4.1989999999999998</v>
          </cell>
          <cell r="C426">
            <v>0.32799999999999985</v>
          </cell>
          <cell r="D426">
            <v>-3.1949325170258301E-2</v>
          </cell>
        </row>
        <row r="427">
          <cell r="A427">
            <v>8.48</v>
          </cell>
          <cell r="B427">
            <v>4.2300000000000004</v>
          </cell>
          <cell r="C427">
            <v>0.35900000000000043</v>
          </cell>
          <cell r="D427">
            <v>-3.496892602476448E-2</v>
          </cell>
        </row>
        <row r="428">
          <cell r="A428">
            <v>8.5</v>
          </cell>
          <cell r="B428">
            <v>4.274</v>
          </cell>
          <cell r="C428">
            <v>0.40300000000000002</v>
          </cell>
          <cell r="D428">
            <v>-3.9254811108579583E-2</v>
          </cell>
        </row>
        <row r="429">
          <cell r="A429">
            <v>8.52</v>
          </cell>
          <cell r="B429">
            <v>4.3049999999999997</v>
          </cell>
          <cell r="C429">
            <v>0.43399999999999972</v>
          </cell>
          <cell r="D429">
            <v>-4.2274411963085672E-2</v>
          </cell>
        </row>
        <row r="430">
          <cell r="A430">
            <v>8.5399999999999991</v>
          </cell>
          <cell r="B430">
            <v>4.3120000000000003</v>
          </cell>
          <cell r="C430">
            <v>0.44100000000000028</v>
          </cell>
          <cell r="D430">
            <v>-4.2956257317329043E-2</v>
          </cell>
        </row>
        <row r="431">
          <cell r="A431">
            <v>8.56</v>
          </cell>
          <cell r="B431">
            <v>4.3239999999999998</v>
          </cell>
          <cell r="C431">
            <v>0.45299999999999985</v>
          </cell>
          <cell r="D431">
            <v>-4.4125135067460401E-2</v>
          </cell>
        </row>
        <row r="432">
          <cell r="A432">
            <v>8.58</v>
          </cell>
          <cell r="B432">
            <v>4.3310000000000004</v>
          </cell>
          <cell r="C432">
            <v>0.46000000000000041</v>
          </cell>
          <cell r="D432">
            <v>-4.4806980421703779E-2</v>
          </cell>
        </row>
        <row r="433">
          <cell r="A433">
            <v>8.6</v>
          </cell>
          <cell r="B433">
            <v>4.3239999999999998</v>
          </cell>
          <cell r="C433">
            <v>0.45299999999999985</v>
          </cell>
          <cell r="D433">
            <v>-4.4125135067460401E-2</v>
          </cell>
        </row>
        <row r="434">
          <cell r="A434">
            <v>8.6199999999999992</v>
          </cell>
          <cell r="B434">
            <v>4.3239999999999998</v>
          </cell>
          <cell r="C434">
            <v>0.45299999999999985</v>
          </cell>
          <cell r="D434">
            <v>-4.4125135067460401E-2</v>
          </cell>
        </row>
        <row r="435">
          <cell r="A435">
            <v>8.64</v>
          </cell>
          <cell r="B435">
            <v>4.3120000000000003</v>
          </cell>
          <cell r="C435">
            <v>0.44100000000000028</v>
          </cell>
          <cell r="D435">
            <v>-4.2956257317329043E-2</v>
          </cell>
        </row>
        <row r="436">
          <cell r="A436">
            <v>8.66</v>
          </cell>
          <cell r="B436">
            <v>4.3120000000000003</v>
          </cell>
          <cell r="C436">
            <v>0.44100000000000028</v>
          </cell>
          <cell r="D436">
            <v>-4.2956257317329043E-2</v>
          </cell>
        </row>
        <row r="437">
          <cell r="A437">
            <v>8.68</v>
          </cell>
          <cell r="B437">
            <v>4.3049999999999997</v>
          </cell>
          <cell r="C437">
            <v>0.43399999999999972</v>
          </cell>
          <cell r="D437">
            <v>-4.2274411963085672E-2</v>
          </cell>
        </row>
        <row r="438">
          <cell r="A438">
            <v>8.6999999999999993</v>
          </cell>
          <cell r="B438">
            <v>4.2809999999999997</v>
          </cell>
          <cell r="C438">
            <v>0.4099999999999997</v>
          </cell>
          <cell r="D438">
            <v>-3.9936656462822864E-2</v>
          </cell>
        </row>
        <row r="439">
          <cell r="A439">
            <v>8.7200000000000006</v>
          </cell>
          <cell r="B439">
            <v>4.2489999999999997</v>
          </cell>
          <cell r="C439">
            <v>0.37799999999999967</v>
          </cell>
          <cell r="D439">
            <v>-3.6819649129139126E-2</v>
          </cell>
        </row>
        <row r="440">
          <cell r="A440">
            <v>8.74</v>
          </cell>
          <cell r="B440">
            <v>4.2229999999999999</v>
          </cell>
          <cell r="C440">
            <v>0.35199999999999987</v>
          </cell>
          <cell r="D440">
            <v>-3.4287080670521108E-2</v>
          </cell>
        </row>
        <row r="441">
          <cell r="A441">
            <v>8.76</v>
          </cell>
          <cell r="B441">
            <v>4.1920000000000002</v>
          </cell>
          <cell r="C441">
            <v>0.32100000000000017</v>
          </cell>
          <cell r="D441">
            <v>-3.1267479816015013E-2</v>
          </cell>
        </row>
        <row r="442">
          <cell r="A442">
            <v>8.7799999999999994</v>
          </cell>
          <cell r="B442">
            <v>4.1479999999999997</v>
          </cell>
          <cell r="C442">
            <v>0.27699999999999969</v>
          </cell>
          <cell r="D442">
            <v>-2.698159473219983E-2</v>
          </cell>
        </row>
        <row r="443">
          <cell r="A443">
            <v>8.8000000000000007</v>
          </cell>
          <cell r="B443">
            <v>4.117</v>
          </cell>
          <cell r="C443">
            <v>0.246</v>
          </cell>
          <cell r="D443">
            <v>-2.3961993877693738E-2</v>
          </cell>
        </row>
        <row r="444">
          <cell r="A444">
            <v>8.82</v>
          </cell>
          <cell r="B444">
            <v>4.085</v>
          </cell>
          <cell r="C444">
            <v>0.21399999999999997</v>
          </cell>
          <cell r="D444">
            <v>-2.0844986544009996E-2</v>
          </cell>
        </row>
        <row r="445">
          <cell r="A445">
            <v>8.84</v>
          </cell>
          <cell r="B445">
            <v>4.0469999999999997</v>
          </cell>
          <cell r="C445">
            <v>0.17599999999999971</v>
          </cell>
          <cell r="D445">
            <v>-1.7143540335260533E-2</v>
          </cell>
        </row>
        <row r="446">
          <cell r="A446">
            <v>8.86</v>
          </cell>
          <cell r="B446">
            <v>4.0030000000000001</v>
          </cell>
          <cell r="C446">
            <v>0.13200000000000012</v>
          </cell>
          <cell r="D446">
            <v>-1.2857655251445431E-2</v>
          </cell>
        </row>
        <row r="447">
          <cell r="A447">
            <v>8.8800000000000008</v>
          </cell>
          <cell r="B447">
            <v>3.9460000000000002</v>
          </cell>
          <cell r="C447">
            <v>7.5000000000000178E-2</v>
          </cell>
          <cell r="D447">
            <v>-7.3054859383212788E-3</v>
          </cell>
        </row>
        <row r="448">
          <cell r="A448">
            <v>8.9</v>
          </cell>
          <cell r="B448">
            <v>3.9079999999999999</v>
          </cell>
          <cell r="C448">
            <v>3.6999999999999922E-2</v>
          </cell>
          <cell r="D448">
            <v>-3.6040397295718147E-3</v>
          </cell>
        </row>
        <row r="449">
          <cell r="A449">
            <v>8.92</v>
          </cell>
          <cell r="B449">
            <v>3.8519999999999999</v>
          </cell>
          <cell r="C449">
            <v>-1.9000000000000128E-2</v>
          </cell>
          <cell r="D449">
            <v>1.850723104374732E-3</v>
          </cell>
        </row>
        <row r="450">
          <cell r="A450">
            <v>8.94</v>
          </cell>
          <cell r="B450">
            <v>3.8079999999999998</v>
          </cell>
          <cell r="C450">
            <v>-6.3000000000000167E-2</v>
          </cell>
          <cell r="D450">
            <v>6.136608188189876E-3</v>
          </cell>
        </row>
        <row r="451">
          <cell r="A451">
            <v>8.9600000000000009</v>
          </cell>
          <cell r="B451">
            <v>3.77</v>
          </cell>
          <cell r="C451">
            <v>-0.10099999999999998</v>
          </cell>
          <cell r="D451">
            <v>9.8380543969392963E-3</v>
          </cell>
        </row>
        <row r="452">
          <cell r="A452">
            <v>8.98</v>
          </cell>
          <cell r="B452">
            <v>3.7320000000000002</v>
          </cell>
          <cell r="C452">
            <v>-0.13899999999999979</v>
          </cell>
          <cell r="D452">
            <v>1.3539500605688717E-2</v>
          </cell>
        </row>
        <row r="453">
          <cell r="A453">
            <v>9</v>
          </cell>
          <cell r="B453">
            <v>3.7</v>
          </cell>
          <cell r="C453">
            <v>-0.17099999999999982</v>
          </cell>
          <cell r="D453">
            <v>1.6656507939372459E-2</v>
          </cell>
        </row>
        <row r="454">
          <cell r="A454">
            <v>9.02</v>
          </cell>
          <cell r="B454">
            <v>3.6619999999999999</v>
          </cell>
          <cell r="C454">
            <v>-0.20900000000000007</v>
          </cell>
          <cell r="D454">
            <v>2.0357954148121922E-2</v>
          </cell>
        </row>
        <row r="455">
          <cell r="A455">
            <v>9.0399999999999991</v>
          </cell>
          <cell r="B455">
            <v>3.6179999999999999</v>
          </cell>
          <cell r="C455">
            <v>-0.25300000000000011</v>
          </cell>
          <cell r="D455">
            <v>2.4643839231937067E-2</v>
          </cell>
        </row>
        <row r="456">
          <cell r="A456">
            <v>9.06</v>
          </cell>
          <cell r="B456">
            <v>3.593</v>
          </cell>
          <cell r="C456">
            <v>-0.27800000000000002</v>
          </cell>
          <cell r="D456">
            <v>2.7079001211377476E-2</v>
          </cell>
        </row>
        <row r="457">
          <cell r="A457">
            <v>9.08</v>
          </cell>
          <cell r="B457">
            <v>3.5739999999999998</v>
          </cell>
          <cell r="C457">
            <v>-0.29700000000000015</v>
          </cell>
          <cell r="D457">
            <v>2.892972431575221E-2</v>
          </cell>
        </row>
        <row r="458">
          <cell r="A458">
            <v>9.1</v>
          </cell>
          <cell r="B458">
            <v>3.5489999999999999</v>
          </cell>
          <cell r="C458">
            <v>-0.32200000000000006</v>
          </cell>
          <cell r="D458">
            <v>3.1364886295192622E-2</v>
          </cell>
        </row>
        <row r="459">
          <cell r="A459">
            <v>9.1199999999999992</v>
          </cell>
          <cell r="B459">
            <v>3.524</v>
          </cell>
          <cell r="C459">
            <v>-0.34699999999999998</v>
          </cell>
          <cell r="D459">
            <v>3.3800048274633031E-2</v>
          </cell>
        </row>
        <row r="460">
          <cell r="A460">
            <v>9.14</v>
          </cell>
          <cell r="B460">
            <v>3.5169999999999999</v>
          </cell>
          <cell r="C460">
            <v>-0.35400000000000009</v>
          </cell>
          <cell r="D460">
            <v>3.448189362887636E-2</v>
          </cell>
        </row>
        <row r="461">
          <cell r="A461">
            <v>9.16</v>
          </cell>
          <cell r="B461">
            <v>3.5169999999999999</v>
          </cell>
          <cell r="C461">
            <v>-0.35400000000000009</v>
          </cell>
          <cell r="D461">
            <v>3.448189362887636E-2</v>
          </cell>
        </row>
        <row r="462">
          <cell r="A462">
            <v>9.18</v>
          </cell>
          <cell r="B462">
            <v>3.5110000000000001</v>
          </cell>
          <cell r="C462">
            <v>-0.35999999999999988</v>
          </cell>
          <cell r="D462">
            <v>3.506633250394204E-2</v>
          </cell>
        </row>
        <row r="463">
          <cell r="A463">
            <v>9.1999999999999993</v>
          </cell>
          <cell r="B463">
            <v>3.4980000000000002</v>
          </cell>
          <cell r="C463">
            <v>-0.37299999999999978</v>
          </cell>
          <cell r="D463">
            <v>3.6332616733251048E-2</v>
          </cell>
        </row>
        <row r="464">
          <cell r="A464">
            <v>9.2200000000000006</v>
          </cell>
          <cell r="B464">
            <v>3.4980000000000002</v>
          </cell>
          <cell r="C464">
            <v>-0.37299999999999978</v>
          </cell>
          <cell r="D464">
            <v>3.6332616733251048E-2</v>
          </cell>
        </row>
        <row r="465">
          <cell r="A465">
            <v>9.24</v>
          </cell>
          <cell r="B465">
            <v>3.524</v>
          </cell>
          <cell r="C465">
            <v>-0.34699999999999998</v>
          </cell>
          <cell r="D465">
            <v>3.3800048274633031E-2</v>
          </cell>
        </row>
        <row r="466">
          <cell r="A466">
            <v>9.26</v>
          </cell>
          <cell r="B466">
            <v>3.5169999999999999</v>
          </cell>
          <cell r="C466">
            <v>-0.35400000000000009</v>
          </cell>
          <cell r="D466">
            <v>3.448189362887636E-2</v>
          </cell>
        </row>
        <row r="467">
          <cell r="A467">
            <v>9.2799999999999994</v>
          </cell>
          <cell r="B467">
            <v>3.536</v>
          </cell>
          <cell r="C467">
            <v>-0.33499999999999996</v>
          </cell>
          <cell r="D467">
            <v>3.2631170524501631E-2</v>
          </cell>
        </row>
        <row r="468">
          <cell r="A468">
            <v>9.3000000000000007</v>
          </cell>
          <cell r="B468">
            <v>3.5680000000000001</v>
          </cell>
          <cell r="C468">
            <v>-0.30299999999999994</v>
          </cell>
          <cell r="D468">
            <v>2.9514163190817889E-2</v>
          </cell>
        </row>
        <row r="469">
          <cell r="A469">
            <v>9.32</v>
          </cell>
          <cell r="B469">
            <v>3.5870000000000002</v>
          </cell>
          <cell r="C469">
            <v>-0.28399999999999981</v>
          </cell>
          <cell r="D469">
            <v>2.7663440086443159E-2</v>
          </cell>
        </row>
        <row r="470">
          <cell r="A470">
            <v>9.34</v>
          </cell>
          <cell r="B470">
            <v>3.5990000000000002</v>
          </cell>
          <cell r="C470">
            <v>-0.2719999999999998</v>
          </cell>
          <cell r="D470">
            <v>2.6494562336311756E-2</v>
          </cell>
        </row>
        <row r="471">
          <cell r="A471">
            <v>9.36</v>
          </cell>
          <cell r="B471">
            <v>3.637</v>
          </cell>
          <cell r="C471">
            <v>-0.23399999999999999</v>
          </cell>
          <cell r="D471">
            <v>2.2793116127562334E-2</v>
          </cell>
        </row>
        <row r="472">
          <cell r="A472">
            <v>9.3800000000000008</v>
          </cell>
          <cell r="B472">
            <v>3.681</v>
          </cell>
          <cell r="C472">
            <v>-0.18999999999999995</v>
          </cell>
          <cell r="D472">
            <v>1.8507231043747189E-2</v>
          </cell>
        </row>
        <row r="473">
          <cell r="A473">
            <v>9.4</v>
          </cell>
          <cell r="B473">
            <v>3.7</v>
          </cell>
          <cell r="C473">
            <v>-0.17099999999999982</v>
          </cell>
          <cell r="D473">
            <v>1.6656507939372459E-2</v>
          </cell>
        </row>
        <row r="474">
          <cell r="A474">
            <v>9.42</v>
          </cell>
          <cell r="B474">
            <v>3.7320000000000002</v>
          </cell>
          <cell r="C474">
            <v>-0.13899999999999979</v>
          </cell>
          <cell r="D474">
            <v>1.3539500605688717E-2</v>
          </cell>
        </row>
        <row r="475">
          <cell r="A475">
            <v>9.44</v>
          </cell>
          <cell r="B475">
            <v>3.7759999999999998</v>
          </cell>
          <cell r="C475">
            <v>-9.5000000000000195E-2</v>
          </cell>
          <cell r="D475">
            <v>9.253615521873617E-3</v>
          </cell>
        </row>
        <row r="476">
          <cell r="A476">
            <v>9.4600000000000009</v>
          </cell>
          <cell r="B476">
            <v>3.8079999999999998</v>
          </cell>
          <cell r="C476">
            <v>-6.3000000000000167E-2</v>
          </cell>
          <cell r="D476">
            <v>6.136608188189876E-3</v>
          </cell>
        </row>
        <row r="477">
          <cell r="A477">
            <v>9.48</v>
          </cell>
          <cell r="B477">
            <v>3.8519999999999999</v>
          </cell>
          <cell r="C477">
            <v>-1.9000000000000128E-2</v>
          </cell>
          <cell r="D477">
            <v>1.850723104374732E-3</v>
          </cell>
        </row>
        <row r="478">
          <cell r="A478">
            <v>9.5</v>
          </cell>
          <cell r="B478">
            <v>3.9079999999999999</v>
          </cell>
          <cell r="C478">
            <v>3.6999999999999922E-2</v>
          </cell>
          <cell r="D478">
            <v>-3.6040397295718147E-3</v>
          </cell>
        </row>
        <row r="479">
          <cell r="A479">
            <v>9.52</v>
          </cell>
          <cell r="B479">
            <v>3.9460000000000002</v>
          </cell>
          <cell r="C479">
            <v>7.5000000000000178E-2</v>
          </cell>
          <cell r="D479">
            <v>-7.3054859383212788E-3</v>
          </cell>
        </row>
        <row r="480">
          <cell r="A480">
            <v>9.5399999999999991</v>
          </cell>
          <cell r="B480">
            <v>3.9780000000000002</v>
          </cell>
          <cell r="C480">
            <v>0.10700000000000021</v>
          </cell>
          <cell r="D480">
            <v>-1.0422493272005019E-2</v>
          </cell>
        </row>
        <row r="481">
          <cell r="A481">
            <v>9.56</v>
          </cell>
          <cell r="B481">
            <v>3.9969999999999999</v>
          </cell>
          <cell r="C481">
            <v>0.12599999999999989</v>
          </cell>
          <cell r="D481">
            <v>-1.2273216376379709E-2</v>
          </cell>
        </row>
        <row r="482">
          <cell r="A482">
            <v>9.58</v>
          </cell>
          <cell r="B482">
            <v>4.0279999999999996</v>
          </cell>
          <cell r="C482">
            <v>0.15699999999999958</v>
          </cell>
          <cell r="D482">
            <v>-1.52928172308858E-2</v>
          </cell>
        </row>
        <row r="483">
          <cell r="A483">
            <v>9.6</v>
          </cell>
          <cell r="B483">
            <v>4.0599999999999996</v>
          </cell>
          <cell r="C483">
            <v>0.18899999999999961</v>
          </cell>
          <cell r="D483">
            <v>-1.8409824564569542E-2</v>
          </cell>
        </row>
        <row r="484">
          <cell r="A484">
            <v>9.6199999999999992</v>
          </cell>
          <cell r="B484">
            <v>4.0979999999999999</v>
          </cell>
          <cell r="C484">
            <v>0.22699999999999987</v>
          </cell>
          <cell r="D484">
            <v>-2.2111270773319005E-2</v>
          </cell>
        </row>
        <row r="485">
          <cell r="A485">
            <v>9.64</v>
          </cell>
          <cell r="B485">
            <v>4.1289999999999996</v>
          </cell>
          <cell r="C485">
            <v>0.25799999999999956</v>
          </cell>
          <cell r="D485">
            <v>-2.5130871627825097E-2</v>
          </cell>
        </row>
        <row r="486">
          <cell r="A486">
            <v>9.66</v>
          </cell>
          <cell r="B486">
            <v>4.1420000000000003</v>
          </cell>
          <cell r="C486">
            <v>0.27100000000000035</v>
          </cell>
          <cell r="D486">
            <v>-2.6397155857134192E-2</v>
          </cell>
        </row>
        <row r="487">
          <cell r="A487">
            <v>9.68</v>
          </cell>
          <cell r="B487">
            <v>4.173</v>
          </cell>
          <cell r="C487">
            <v>0.30200000000000005</v>
          </cell>
          <cell r="D487">
            <v>-2.9416756711640284E-2</v>
          </cell>
        </row>
        <row r="488">
          <cell r="A488">
            <v>9.6999999999999993</v>
          </cell>
          <cell r="B488">
            <v>4.2110000000000003</v>
          </cell>
          <cell r="C488">
            <v>0.3400000000000003</v>
          </cell>
          <cell r="D488">
            <v>-3.311820292038975E-2</v>
          </cell>
        </row>
        <row r="489">
          <cell r="A489">
            <v>9.7200000000000006</v>
          </cell>
          <cell r="B489">
            <v>4.2050000000000001</v>
          </cell>
          <cell r="C489">
            <v>0.33400000000000007</v>
          </cell>
          <cell r="D489">
            <v>-3.2533764045324022E-2</v>
          </cell>
        </row>
        <row r="490">
          <cell r="A490">
            <v>9.74</v>
          </cell>
          <cell r="B490">
            <v>4.2110000000000003</v>
          </cell>
          <cell r="C490">
            <v>0.3400000000000003</v>
          </cell>
          <cell r="D490">
            <v>-3.311820292038975E-2</v>
          </cell>
        </row>
        <row r="491">
          <cell r="A491">
            <v>9.76</v>
          </cell>
          <cell r="B491">
            <v>4.2110000000000003</v>
          </cell>
          <cell r="C491">
            <v>0.3400000000000003</v>
          </cell>
          <cell r="D491">
            <v>-3.311820292038975E-2</v>
          </cell>
        </row>
        <row r="492">
          <cell r="A492">
            <v>9.7799999999999994</v>
          </cell>
          <cell r="B492">
            <v>4.2229999999999999</v>
          </cell>
          <cell r="C492">
            <v>0.35199999999999987</v>
          </cell>
          <cell r="D492">
            <v>-3.4287080670521108E-2</v>
          </cell>
        </row>
        <row r="493">
          <cell r="A493">
            <v>9.8000000000000007</v>
          </cell>
          <cell r="B493">
            <v>4.2110000000000003</v>
          </cell>
          <cell r="C493">
            <v>0.3400000000000003</v>
          </cell>
          <cell r="D493">
            <v>-3.311820292038975E-2</v>
          </cell>
        </row>
        <row r="494">
          <cell r="A494">
            <v>9.82</v>
          </cell>
          <cell r="B494">
            <v>4.2050000000000001</v>
          </cell>
          <cell r="C494">
            <v>0.33400000000000007</v>
          </cell>
          <cell r="D494">
            <v>-3.2533764045324022E-2</v>
          </cell>
        </row>
        <row r="495">
          <cell r="A495">
            <v>9.84</v>
          </cell>
          <cell r="B495">
            <v>4.2050000000000001</v>
          </cell>
          <cell r="C495">
            <v>0.33400000000000007</v>
          </cell>
          <cell r="D495">
            <v>-3.2533764045324022E-2</v>
          </cell>
        </row>
        <row r="496">
          <cell r="A496">
            <v>9.86</v>
          </cell>
          <cell r="B496">
            <v>4.1989999999999998</v>
          </cell>
          <cell r="C496">
            <v>0.32799999999999985</v>
          </cell>
          <cell r="D496">
            <v>-3.1949325170258301E-2</v>
          </cell>
        </row>
        <row r="497">
          <cell r="A497">
            <v>9.8800000000000008</v>
          </cell>
          <cell r="B497">
            <v>4.173</v>
          </cell>
          <cell r="C497">
            <v>0.30200000000000005</v>
          </cell>
          <cell r="D497">
            <v>-2.9416756711640284E-2</v>
          </cell>
        </row>
        <row r="498">
          <cell r="A498">
            <v>9.9</v>
          </cell>
          <cell r="B498">
            <v>4.1479999999999997</v>
          </cell>
          <cell r="C498">
            <v>0.27699999999999969</v>
          </cell>
          <cell r="D498">
            <v>-2.698159473219983E-2</v>
          </cell>
        </row>
        <row r="499">
          <cell r="A499">
            <v>9.92</v>
          </cell>
          <cell r="B499">
            <v>4.1479999999999997</v>
          </cell>
          <cell r="C499">
            <v>0.27699999999999969</v>
          </cell>
          <cell r="D499">
            <v>-2.698159473219983E-2</v>
          </cell>
        </row>
        <row r="500">
          <cell r="A500">
            <v>9.94</v>
          </cell>
          <cell r="B500">
            <v>4.1100000000000003</v>
          </cell>
          <cell r="C500">
            <v>0.23900000000000032</v>
          </cell>
          <cell r="D500">
            <v>-2.328014852345045E-2</v>
          </cell>
        </row>
        <row r="501">
          <cell r="A501">
            <v>9.9600000000000009</v>
          </cell>
          <cell r="B501">
            <v>4.0789999999999997</v>
          </cell>
          <cell r="C501">
            <v>0.20799999999999974</v>
          </cell>
          <cell r="D501">
            <v>-2.0260547668944272E-2</v>
          </cell>
        </row>
        <row r="502">
          <cell r="A502">
            <v>9.98</v>
          </cell>
          <cell r="B502">
            <v>4.0540000000000003</v>
          </cell>
          <cell r="C502">
            <v>0.18300000000000027</v>
          </cell>
          <cell r="D502">
            <v>-1.7825385689503905E-2</v>
          </cell>
        </row>
        <row r="503">
          <cell r="A503">
            <v>10</v>
          </cell>
          <cell r="B503">
            <v>4.0279999999999996</v>
          </cell>
          <cell r="C503">
            <v>0.15699999999999958</v>
          </cell>
          <cell r="D503">
            <v>-1.52928172308858E-2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os e Forças(madeira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e 1"/>
      <sheetName val="Madeira 2"/>
    </sheetNames>
    <sheetDataSet>
      <sheetData sheetId="0">
        <row r="20">
          <cell r="A20">
            <v>10.2662575266327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9392B-E487-48AA-AFD2-12995DAC6AE0}" name="Tabela1" displayName="Tabela1" ref="A1:C2" totalsRowShown="0">
  <autoFilter ref="A1:C2" xr:uid="{0607E2D1-B426-4AFC-9F2A-0881963A0CE7}"/>
  <tableColumns count="3">
    <tableColumn id="1" xr3:uid="{27E5BD82-955F-4997-9DDD-B462C20EE563}" name="Massa da mola (g)"/>
    <tableColumn id="2" xr3:uid="{808AF38A-30DA-4FB9-81D7-3044BBDC0651}" name="Massa da esfera (g)"/>
    <tableColumn id="3" xr3:uid="{7BCA6763-1504-4FE1-9697-84E6D92ACEB1}" name="Diâmetro da esfera (m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9018D7-6E0C-467B-ADD3-4D6324796FFC}" name="Tabela2" displayName="Tabela2" ref="A6:B16" totalsRowShown="0">
  <autoFilter ref="A6:B16" xr:uid="{06EC7407-343C-4BF8-90C8-6F21C1550FCE}"/>
  <tableColumns count="2">
    <tableColumn id="1" xr3:uid="{5D4D1EC7-99AF-47D0-BA92-3A4E5C3AB4B9}" name="Posição do sensor (m)"/>
    <tableColumn id="2" xr3:uid="{36F792D5-1F29-4408-8DC7-161C9689749C}" name="Força (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opLeftCell="A4" workbookViewId="0">
      <selection activeCell="C20" sqref="C20"/>
    </sheetView>
  </sheetViews>
  <sheetFormatPr defaultRowHeight="15" x14ac:dyDescent="0.25"/>
  <cols>
    <col min="1" max="1" width="22.85546875" bestFit="1" customWidth="1"/>
    <col min="2" max="2" width="20.5703125" bestFit="1" customWidth="1"/>
    <col min="3" max="3" width="24.140625" bestFit="1" customWidth="1"/>
    <col min="4" max="4" width="10.28515625" customWidth="1"/>
    <col min="7" max="7" width="12" bestFit="1" customWidth="1"/>
    <col min="8" max="8" width="9.5703125" bestFit="1" customWidth="1"/>
    <col min="9" max="9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16.95</v>
      </c>
      <c r="B2">
        <v>0.37568000000000001</v>
      </c>
      <c r="C2">
        <v>4.3999999999999997E-2</v>
      </c>
    </row>
    <row r="6" spans="1:3" x14ac:dyDescent="0.25">
      <c r="A6" t="s">
        <v>4</v>
      </c>
      <c r="B6" t="s">
        <v>3</v>
      </c>
    </row>
    <row r="7" spans="1:3" x14ac:dyDescent="0.25">
      <c r="A7">
        <v>0.43</v>
      </c>
      <c r="B7">
        <v>-1.76</v>
      </c>
    </row>
    <row r="8" spans="1:3" x14ac:dyDescent="0.25">
      <c r="A8">
        <v>0.51</v>
      </c>
      <c r="B8">
        <v>-2.5880000000000001</v>
      </c>
    </row>
    <row r="9" spans="1:3" x14ac:dyDescent="0.25">
      <c r="A9">
        <v>0.56000000000000005</v>
      </c>
      <c r="B9">
        <v>-3.109</v>
      </c>
    </row>
    <row r="10" spans="1:3" x14ac:dyDescent="0.25">
      <c r="A10">
        <v>0.3</v>
      </c>
      <c r="B10">
        <v>-0.46700000000000003</v>
      </c>
    </row>
    <row r="11" spans="1:3" x14ac:dyDescent="0.25">
      <c r="A11">
        <v>0.36</v>
      </c>
      <c r="B11">
        <v>-1.07</v>
      </c>
    </row>
    <row r="12" spans="1:3" x14ac:dyDescent="0.25">
      <c r="A12">
        <v>0.4</v>
      </c>
      <c r="B12">
        <v>-1.427</v>
      </c>
    </row>
    <row r="13" spans="1:3" x14ac:dyDescent="0.25">
      <c r="A13">
        <v>0.45</v>
      </c>
      <c r="B13">
        <v>-1.9550000000000001</v>
      </c>
    </row>
    <row r="14" spans="1:3" x14ac:dyDescent="0.25">
      <c r="A14">
        <v>0.6</v>
      </c>
      <c r="B14">
        <v>-3.5329999999999999</v>
      </c>
    </row>
    <row r="15" spans="1:3" x14ac:dyDescent="0.25">
      <c r="A15">
        <v>0.33</v>
      </c>
      <c r="B15">
        <v>-0.71499999999999997</v>
      </c>
    </row>
    <row r="16" spans="1:3" x14ac:dyDescent="0.25">
      <c r="A16">
        <v>0.48</v>
      </c>
      <c r="B16">
        <v>-2.2389999999999999</v>
      </c>
    </row>
    <row r="20" spans="1:14" x14ac:dyDescent="0.25">
      <c r="A20">
        <f>-LINEST(Tabela2[Força (N)],Tabela2[Posição do sensor (m)])</f>
        <v>10.2662575266327</v>
      </c>
      <c r="B20">
        <f>SQRT(A20/Tabela1[Massa da esfera (g)])</f>
        <v>5.2275360864888105</v>
      </c>
      <c r="C20">
        <f>B20/(PI()*2)</f>
        <v>0.83198820835595588</v>
      </c>
      <c r="D20">
        <f>1/C20</f>
        <v>1.2019401115985076</v>
      </c>
      <c r="M20" t="s">
        <v>29</v>
      </c>
    </row>
    <row r="21" spans="1:14" x14ac:dyDescent="0.25">
      <c r="G21" s="13"/>
      <c r="H21" s="13"/>
    </row>
    <row r="22" spans="1:14" x14ac:dyDescent="0.25">
      <c r="A22">
        <f t="array" ref="A22:B24">LINEST(B7:B16,A7:A16,TRUE,TRUE)</f>
        <v>-10.2662575266327</v>
      </c>
      <c r="B22">
        <v>2.6513858267716537</v>
      </c>
      <c r="G22" s="13"/>
    </row>
    <row r="23" spans="1:14" x14ac:dyDescent="0.25">
      <c r="A23">
        <v>9.1020652573748195E-2</v>
      </c>
      <c r="B23">
        <v>4.1110714853551243E-2</v>
      </c>
    </row>
    <row r="24" spans="1:14" x14ac:dyDescent="0.25">
      <c r="A24">
        <v>0.99937154736871059</v>
      </c>
      <c r="B24">
        <v>2.6748304695362778E-2</v>
      </c>
      <c r="E24" s="14">
        <f>PI()*SQRT((((A20)/((A2+B2)^3))*(0.01^2))+((A23^2)/((A2+B2)*A20)))</f>
        <v>2.1486067093834896E-2</v>
      </c>
    </row>
    <row r="28" spans="1:14" x14ac:dyDescent="0.25">
      <c r="A28" s="1" t="s">
        <v>5</v>
      </c>
      <c r="B28" s="2">
        <v>0</v>
      </c>
      <c r="D28" s="1" t="s">
        <v>5</v>
      </c>
      <c r="E28" s="2">
        <v>1.7999999999999999E-2</v>
      </c>
      <c r="G28" s="1" t="s">
        <v>5</v>
      </c>
      <c r="H28" s="2">
        <v>3.6999999999999998E-2</v>
      </c>
      <c r="J28" s="1" t="s">
        <v>5</v>
      </c>
      <c r="K28" s="2">
        <v>5.7000000000000002E-2</v>
      </c>
      <c r="M28" s="1" t="s">
        <v>5</v>
      </c>
      <c r="N28" s="2">
        <v>7.5999999999999998E-2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F42F-E05D-4F81-BEA4-40C0AE9F8D38}">
  <dimension ref="A1:Z502"/>
  <sheetViews>
    <sheetView tabSelected="1" topLeftCell="E54" zoomScale="70" workbookViewId="0">
      <selection activeCell="N105" sqref="N105"/>
    </sheetView>
  </sheetViews>
  <sheetFormatPr defaultRowHeight="15" x14ac:dyDescent="0.25"/>
  <cols>
    <col min="8" max="8" width="14.85546875" bestFit="1" customWidth="1"/>
    <col min="9" max="9" width="12.28515625" bestFit="1" customWidth="1"/>
    <col min="10" max="10" width="10.28515625" bestFit="1" customWidth="1"/>
    <col min="22" max="22" width="14.85546875" bestFit="1" customWidth="1"/>
  </cols>
  <sheetData>
    <row r="1" spans="1:7" x14ac:dyDescent="0.25">
      <c r="A1" t="s">
        <v>35</v>
      </c>
      <c r="B1" t="s">
        <v>34</v>
      </c>
      <c r="C1" t="s">
        <v>10</v>
      </c>
      <c r="D1" t="s">
        <v>11</v>
      </c>
      <c r="F1" s="27" t="s">
        <v>33</v>
      </c>
      <c r="G1">
        <v>10.266</v>
      </c>
    </row>
    <row r="2" spans="1:7" x14ac:dyDescent="0.25">
      <c r="A2" s="4"/>
      <c r="B2" s="4"/>
      <c r="C2" s="4"/>
      <c r="D2" s="4"/>
    </row>
    <row r="3" spans="1:7" x14ac:dyDescent="0.25">
      <c r="A3" s="4"/>
      <c r="B3" s="4"/>
      <c r="C3" s="4"/>
      <c r="D3" s="4"/>
    </row>
    <row r="4" spans="1:7" x14ac:dyDescent="0.25">
      <c r="A4" s="4"/>
      <c r="B4" s="4"/>
      <c r="C4" s="4"/>
      <c r="D4" s="4"/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</row>
    <row r="14" spans="1:7" x14ac:dyDescent="0.25">
      <c r="A14" s="4"/>
      <c r="B14" s="4"/>
      <c r="C14" s="4"/>
      <c r="D14" s="4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>
        <v>0.68</v>
      </c>
      <c r="B36" s="4">
        <v>3.9529999999999998</v>
      </c>
      <c r="C36" s="4">
        <f>B36-3.953</f>
        <v>0</v>
      </c>
      <c r="D36" s="4">
        <f>C36/$G$1</f>
        <v>0</v>
      </c>
    </row>
    <row r="37" spans="1:4" x14ac:dyDescent="0.25">
      <c r="A37" s="4">
        <v>0.7</v>
      </c>
      <c r="B37" s="4">
        <v>4.1040000000000001</v>
      </c>
      <c r="C37" s="4">
        <f>B37-3.953</f>
        <v>0.15100000000000025</v>
      </c>
      <c r="D37" s="4">
        <f>C37/$G$1</f>
        <v>1.4708747321254651E-2</v>
      </c>
    </row>
    <row r="38" spans="1:4" x14ac:dyDescent="0.25">
      <c r="A38" s="4">
        <v>0.72</v>
      </c>
      <c r="B38" s="4">
        <v>4.2489999999999997</v>
      </c>
      <c r="C38" s="4">
        <f>B38-3.953</f>
        <v>0.29599999999999982</v>
      </c>
      <c r="D38" s="4">
        <f>C38/$G$1</f>
        <v>2.8833041106565344E-2</v>
      </c>
    </row>
    <row r="39" spans="1:4" x14ac:dyDescent="0.25">
      <c r="A39" s="4">
        <v>0.74</v>
      </c>
      <c r="B39" s="4">
        <v>4.3940000000000001</v>
      </c>
      <c r="C39" s="4">
        <f>B39-3.953</f>
        <v>0.44100000000000028</v>
      </c>
      <c r="D39" s="4">
        <f>C39/$G$1</f>
        <v>4.2957334891876121E-2</v>
      </c>
    </row>
    <row r="40" spans="1:4" x14ac:dyDescent="0.25">
      <c r="A40" s="4">
        <v>0.76</v>
      </c>
      <c r="B40" s="4">
        <v>4.5330000000000004</v>
      </c>
      <c r="C40" s="4">
        <f>B40-3.953</f>
        <v>0.58000000000000052</v>
      </c>
      <c r="D40" s="4">
        <f>C40/$G$1</f>
        <v>5.6497175141242986E-2</v>
      </c>
    </row>
    <row r="41" spans="1:4" x14ac:dyDescent="0.25">
      <c r="A41" s="4">
        <v>0.78</v>
      </c>
      <c r="B41" s="4">
        <v>4.6710000000000003</v>
      </c>
      <c r="C41" s="4">
        <f>B41-3.953</f>
        <v>0.71800000000000042</v>
      </c>
      <c r="D41" s="4">
        <f>C41/$G$1</f>
        <v>6.9939606467952511E-2</v>
      </c>
    </row>
    <row r="42" spans="1:4" x14ac:dyDescent="0.25">
      <c r="A42" s="4">
        <v>0.8</v>
      </c>
      <c r="B42" s="4">
        <v>4.8040000000000003</v>
      </c>
      <c r="C42" s="4">
        <f>B42-3.953</f>
        <v>0.85100000000000042</v>
      </c>
      <c r="D42" s="4">
        <f>C42/$G$1</f>
        <v>8.2894993181375456E-2</v>
      </c>
    </row>
    <row r="43" spans="1:4" x14ac:dyDescent="0.25">
      <c r="A43" s="4">
        <v>0.82</v>
      </c>
      <c r="B43" s="4">
        <v>4.93</v>
      </c>
      <c r="C43" s="4">
        <f>B43-3.953</f>
        <v>0.97699999999999987</v>
      </c>
      <c r="D43" s="4">
        <f>C43/$G$1</f>
        <v>9.5168517436197142E-2</v>
      </c>
    </row>
    <row r="44" spans="1:4" x14ac:dyDescent="0.25">
      <c r="A44" s="4">
        <v>0.84</v>
      </c>
      <c r="B44" s="4">
        <v>5.0309999999999997</v>
      </c>
      <c r="C44" s="4">
        <f>B44-3.953</f>
        <v>1.0779999999999998</v>
      </c>
      <c r="D44" s="4">
        <f>C44/$G$1</f>
        <v>0.105006818624586</v>
      </c>
    </row>
    <row r="45" spans="1:4" x14ac:dyDescent="0.25">
      <c r="A45" s="4">
        <v>0.86</v>
      </c>
      <c r="B45" s="4">
        <v>5.1130000000000004</v>
      </c>
      <c r="C45" s="4">
        <f>B45-3.953</f>
        <v>1.1600000000000006</v>
      </c>
      <c r="D45" s="4">
        <f>C45/$G$1</f>
        <v>0.11299435028248593</v>
      </c>
    </row>
    <row r="46" spans="1:4" x14ac:dyDescent="0.25">
      <c r="A46" s="4">
        <v>0.88</v>
      </c>
      <c r="B46" s="4">
        <v>5.1879999999999997</v>
      </c>
      <c r="C46" s="4">
        <f>B46-3.953</f>
        <v>1.2349999999999999</v>
      </c>
      <c r="D46" s="4">
        <f>C46/$G$1</f>
        <v>0.12030001948178452</v>
      </c>
    </row>
    <row r="47" spans="1:4" x14ac:dyDescent="0.25">
      <c r="A47" s="4">
        <v>0.9</v>
      </c>
      <c r="B47" s="4">
        <v>5.258</v>
      </c>
      <c r="C47" s="4">
        <f>B47-3.953</f>
        <v>1.3050000000000002</v>
      </c>
      <c r="D47" s="4">
        <f>C47/$G$1</f>
        <v>0.12711864406779663</v>
      </c>
    </row>
    <row r="48" spans="1:4" x14ac:dyDescent="0.25">
      <c r="A48" s="4">
        <v>0.92</v>
      </c>
      <c r="B48" s="4">
        <v>5.2949999999999999</v>
      </c>
      <c r="C48" s="4">
        <f>B48-3.953</f>
        <v>1.3420000000000001</v>
      </c>
      <c r="D48" s="4">
        <f>C48/$G$1</f>
        <v>0.13072277420611728</v>
      </c>
    </row>
    <row r="49" spans="1:26" x14ac:dyDescent="0.25">
      <c r="A49" s="4">
        <v>0.94</v>
      </c>
      <c r="B49" s="4">
        <v>5.3209999999999997</v>
      </c>
      <c r="C49" s="4">
        <f>B49-3.953</f>
        <v>1.3679999999999999</v>
      </c>
      <c r="D49" s="4">
        <f>C49/$G$1</f>
        <v>0.13325540619520748</v>
      </c>
    </row>
    <row r="50" spans="1:26" x14ac:dyDescent="0.25">
      <c r="A50" s="4">
        <v>0.96</v>
      </c>
      <c r="B50" s="4">
        <v>5.34</v>
      </c>
      <c r="C50" s="4">
        <f>B50-3.953</f>
        <v>1.387</v>
      </c>
      <c r="D50" s="4">
        <f>C50/$G$1</f>
        <v>0.13510617572569647</v>
      </c>
    </row>
    <row r="51" spans="1:26" x14ac:dyDescent="0.25">
      <c r="A51" s="4">
        <v>0.98</v>
      </c>
      <c r="B51" s="4">
        <v>5.3339999999999996</v>
      </c>
      <c r="C51" s="4">
        <f>B51-3.953</f>
        <v>1.3809999999999998</v>
      </c>
      <c r="D51" s="4">
        <f>C51/$G$1</f>
        <v>0.13452172218975256</v>
      </c>
    </row>
    <row r="52" spans="1:26" x14ac:dyDescent="0.25">
      <c r="A52" s="4">
        <v>1</v>
      </c>
      <c r="B52" s="4">
        <v>5.3140000000000001</v>
      </c>
      <c r="C52" s="4">
        <f>B52-3.953</f>
        <v>1.3610000000000002</v>
      </c>
      <c r="D52" s="4">
        <f>C52/$G$1</f>
        <v>0.13257354373660629</v>
      </c>
    </row>
    <row r="53" spans="1:26" x14ac:dyDescent="0.25">
      <c r="A53" s="4">
        <v>1.02</v>
      </c>
      <c r="B53" s="4">
        <v>5.2640000000000002</v>
      </c>
      <c r="C53" s="4">
        <f>B53-3.953</f>
        <v>1.3110000000000004</v>
      </c>
      <c r="D53" s="4">
        <f>C53/$G$1</f>
        <v>0.12770309760374055</v>
      </c>
    </row>
    <row r="54" spans="1:26" ht="15.75" thickBot="1" x14ac:dyDescent="0.3">
      <c r="A54" s="4">
        <v>1.04</v>
      </c>
      <c r="B54" s="4">
        <v>5.2140000000000004</v>
      </c>
      <c r="C54" s="4">
        <f>B54-3.953</f>
        <v>1.2610000000000006</v>
      </c>
      <c r="D54" s="4">
        <f>C54/$G$1</f>
        <v>0.12283265147087478</v>
      </c>
    </row>
    <row r="55" spans="1:26" ht="60" x14ac:dyDescent="0.25">
      <c r="A55" s="4">
        <v>1.06</v>
      </c>
      <c r="B55" s="4">
        <v>5.157</v>
      </c>
      <c r="C55" s="4">
        <f>B55-3.953</f>
        <v>1.2040000000000002</v>
      </c>
      <c r="D55" s="4">
        <f>C55/$G$1</f>
        <v>0.11728034287940776</v>
      </c>
      <c r="P55" s="7" t="s">
        <v>12</v>
      </c>
      <c r="Q55" s="10" t="s">
        <v>14</v>
      </c>
      <c r="R55" s="10" t="s">
        <v>15</v>
      </c>
      <c r="S55" s="10" t="s">
        <v>17</v>
      </c>
      <c r="T55" s="10" t="s">
        <v>18</v>
      </c>
      <c r="U55" s="10" t="s">
        <v>20</v>
      </c>
      <c r="V55" s="10" t="s">
        <v>21</v>
      </c>
      <c r="W55" s="10" t="s">
        <v>17</v>
      </c>
    </row>
    <row r="56" spans="1:26" ht="30" x14ac:dyDescent="0.25">
      <c r="A56" s="4">
        <v>1.08</v>
      </c>
      <c r="B56" s="4">
        <v>5.0750000000000002</v>
      </c>
      <c r="C56" s="4">
        <f>B56-3.953</f>
        <v>1.1220000000000003</v>
      </c>
      <c r="D56" s="4">
        <f>C56/$G$1</f>
        <v>0.10929281122150793</v>
      </c>
      <c r="P56" s="8" t="s">
        <v>13</v>
      </c>
      <c r="Q56" s="11" t="s">
        <v>13</v>
      </c>
      <c r="R56" s="11" t="s">
        <v>16</v>
      </c>
      <c r="S56" s="11" t="s">
        <v>13</v>
      </c>
      <c r="T56" s="11" t="s">
        <v>19</v>
      </c>
      <c r="U56" s="11" t="s">
        <v>19</v>
      </c>
      <c r="V56" s="11" t="s">
        <v>19</v>
      </c>
      <c r="W56" s="11" t="s">
        <v>19</v>
      </c>
      <c r="Z56">
        <f>V58*4*(PI()^2)*Tabela1[Massa da esfera (g)]*H96</f>
        <v>-7.5316442183854082E-2</v>
      </c>
    </row>
    <row r="57" spans="1:26" ht="15.75" thickBot="1" x14ac:dyDescent="0.3">
      <c r="A57" s="4">
        <v>1.1000000000000001</v>
      </c>
      <c r="B57" s="4">
        <v>4.9800000000000004</v>
      </c>
      <c r="C57" s="4">
        <f>B57-3.953</f>
        <v>1.0270000000000006</v>
      </c>
      <c r="D57" s="4">
        <f>C57/$G$1</f>
        <v>0.10003896356906299</v>
      </c>
      <c r="P57" s="9"/>
      <c r="Q57" s="12"/>
      <c r="R57" s="6" t="s">
        <v>13</v>
      </c>
      <c r="S57" s="12"/>
      <c r="T57" s="12"/>
      <c r="U57" s="12"/>
      <c r="V57" s="12"/>
      <c r="W57" s="12"/>
    </row>
    <row r="58" spans="1:26" x14ac:dyDescent="0.25">
      <c r="A58" s="4">
        <v>1.1200000000000001</v>
      </c>
      <c r="B58" s="4">
        <v>4.8730000000000002</v>
      </c>
      <c r="C58" s="4">
        <f>B58-3.953</f>
        <v>0.92000000000000037</v>
      </c>
      <c r="D58" s="4">
        <f>C58/$G$1</f>
        <v>8.9616208844730219E-2</v>
      </c>
      <c r="P58">
        <v>1.18</v>
      </c>
      <c r="R58" s="25">
        <f>AVERAGE(P58:P62)</f>
        <v>1.1839999999999997</v>
      </c>
      <c r="S58" s="24">
        <f>AVEDEV(P59:P64)</f>
        <v>7.4999999999999512E-3</v>
      </c>
      <c r="T58" s="4">
        <f>1/P61</f>
        <v>0.84745762711864414</v>
      </c>
      <c r="V58" s="24">
        <f>1/R58</f>
        <v>0.84459459459459485</v>
      </c>
      <c r="W58" s="24">
        <f>AVEDEV(T58:T62)</f>
        <v>4.5197740112994603E-3</v>
      </c>
    </row>
    <row r="59" spans="1:26" x14ac:dyDescent="0.25">
      <c r="A59" s="4">
        <v>1.1399999999999999</v>
      </c>
      <c r="B59" s="4">
        <v>4.7530000000000001</v>
      </c>
      <c r="C59" s="4">
        <f>B59-3.953</f>
        <v>0.80000000000000027</v>
      </c>
      <c r="D59" s="4">
        <f>C59/$G$1</f>
        <v>7.7927138125852349E-2</v>
      </c>
      <c r="P59">
        <v>1.18</v>
      </c>
      <c r="R59" s="20"/>
      <c r="S59" s="23"/>
      <c r="T59" s="4">
        <f>1/P59</f>
        <v>0.84745762711864414</v>
      </c>
      <c r="V59" s="23"/>
      <c r="W59" s="23"/>
      <c r="Z59">
        <f>SQRT((Tabela1[Massa da esfera (g)]*4*(PI()^2)*0.005*H96)^2+(4*(PI()^2)*0.845*0.00001*H96)^2+((4*(PI()^2))*Tabela1[Massa da esfera (g)]*0.845*H97)^2)</f>
        <v>1.3258500575718574E-3</v>
      </c>
    </row>
    <row r="60" spans="1:26" x14ac:dyDescent="0.25">
      <c r="A60" s="4">
        <v>1.1599999999999999</v>
      </c>
      <c r="B60" s="4">
        <v>4.5960000000000001</v>
      </c>
      <c r="C60" s="4">
        <f>B60-3.953</f>
        <v>0.64300000000000024</v>
      </c>
      <c r="D60" s="4">
        <f>C60/$G$1</f>
        <v>6.2633937268653836E-2</v>
      </c>
      <c r="P60">
        <v>1.2</v>
      </c>
      <c r="R60" s="20"/>
      <c r="S60" s="23"/>
      <c r="T60" s="4">
        <f>1/P60</f>
        <v>0.83333333333333337</v>
      </c>
      <c r="V60" s="23"/>
      <c r="W60" s="23"/>
    </row>
    <row r="61" spans="1:26" x14ac:dyDescent="0.25">
      <c r="A61" s="4">
        <v>1.18</v>
      </c>
      <c r="B61" s="4">
        <v>4.476</v>
      </c>
      <c r="C61" s="4">
        <f>B61-3.953</f>
        <v>0.52300000000000013</v>
      </c>
      <c r="D61" s="4">
        <f>C61/$G$1</f>
        <v>5.0944866549775973E-2</v>
      </c>
      <c r="P61">
        <v>1.18</v>
      </c>
      <c r="R61" s="20"/>
      <c r="S61" s="23"/>
      <c r="T61" s="4">
        <f>1/P61</f>
        <v>0.84745762711864414</v>
      </c>
      <c r="V61" s="23"/>
      <c r="W61" s="23"/>
    </row>
    <row r="62" spans="1:26" x14ac:dyDescent="0.25">
      <c r="A62" s="4">
        <v>1.2</v>
      </c>
      <c r="B62" s="4">
        <v>4.3369999999999997</v>
      </c>
      <c r="C62" s="4">
        <f>B62-3.953</f>
        <v>0.3839999999999999</v>
      </c>
      <c r="D62" s="4">
        <f>C62/$G$1</f>
        <v>3.7405026300409108E-2</v>
      </c>
      <c r="P62">
        <v>1.18</v>
      </c>
      <c r="R62" s="20"/>
      <c r="S62" s="23"/>
      <c r="T62" s="4">
        <f>1/P62</f>
        <v>0.84745762711864414</v>
      </c>
      <c r="V62" s="23"/>
      <c r="W62" s="23"/>
    </row>
    <row r="63" spans="1:26" x14ac:dyDescent="0.25">
      <c r="A63" s="4">
        <v>1.22</v>
      </c>
      <c r="B63" s="4">
        <v>4.1920000000000002</v>
      </c>
      <c r="C63" s="4">
        <f>B63-3.953</f>
        <v>0.23900000000000032</v>
      </c>
      <c r="D63" s="4">
        <f>C63/$G$1</f>
        <v>2.3280732515098414E-2</v>
      </c>
    </row>
    <row r="64" spans="1:26" x14ac:dyDescent="0.25">
      <c r="A64" s="4">
        <v>1.24</v>
      </c>
      <c r="B64" s="4">
        <v>4.0410000000000004</v>
      </c>
      <c r="C64" s="4">
        <f>B64-3.953</f>
        <v>8.8000000000000522E-2</v>
      </c>
      <c r="D64" s="4">
        <f>C64/$G$1</f>
        <v>8.5719851938438063E-3</v>
      </c>
    </row>
    <row r="65" spans="1:10" x14ac:dyDescent="0.25">
      <c r="A65" s="4">
        <v>1.26</v>
      </c>
      <c r="B65" s="4">
        <v>3.8769999999999998</v>
      </c>
      <c r="C65" s="4">
        <f>B65-3.953</f>
        <v>-7.6000000000000068E-2</v>
      </c>
      <c r="D65" s="4">
        <f>C65/$G$1</f>
        <v>-7.4030781219559779E-3</v>
      </c>
    </row>
    <row r="66" spans="1:10" x14ac:dyDescent="0.25">
      <c r="A66" s="4">
        <v>1.28</v>
      </c>
      <c r="B66" s="4">
        <v>3.7440000000000002</v>
      </c>
      <c r="C66" s="4">
        <f>B66-3.953</f>
        <v>-0.20899999999999963</v>
      </c>
      <c r="D66" s="4">
        <f>C66/$G$1</f>
        <v>-2.0358464835378884E-2</v>
      </c>
      <c r="H66" t="s">
        <v>31</v>
      </c>
      <c r="I66" t="s">
        <v>30</v>
      </c>
      <c r="J66" t="s">
        <v>32</v>
      </c>
    </row>
    <row r="67" spans="1:10" x14ac:dyDescent="0.25">
      <c r="A67" s="4">
        <v>1.3</v>
      </c>
      <c r="B67" s="4">
        <v>3.5990000000000002</v>
      </c>
      <c r="C67" s="4">
        <f>B67-3.953</f>
        <v>-0.35399999999999965</v>
      </c>
      <c r="D67" s="4">
        <f>C67/$G$1</f>
        <v>-3.448275862068962E-2</v>
      </c>
      <c r="H67">
        <v>0.13500000000000001</v>
      </c>
      <c r="I67">
        <v>0.98</v>
      </c>
      <c r="J67" s="22">
        <f>($G$1*H67*H67)/2</f>
        <v>9.3548925000000019E-2</v>
      </c>
    </row>
    <row r="68" spans="1:10" x14ac:dyDescent="0.25">
      <c r="A68" s="4">
        <v>1.32</v>
      </c>
      <c r="B68" s="4">
        <v>3.4540000000000002</v>
      </c>
      <c r="C68" s="4">
        <f>B68-3.953</f>
        <v>-0.49899999999999967</v>
      </c>
      <c r="D68" s="4">
        <f>C68/$G$1</f>
        <v>-4.8607052406000356E-2</v>
      </c>
      <c r="H68">
        <v>-0.13900000000000001</v>
      </c>
      <c r="I68">
        <v>1.56</v>
      </c>
      <c r="J68" s="22">
        <f>($G$1*H68*H68)/2</f>
        <v>9.9174693000000022E-2</v>
      </c>
    </row>
    <row r="69" spans="1:10" x14ac:dyDescent="0.25">
      <c r="A69" s="4">
        <v>1.34</v>
      </c>
      <c r="B69" s="4">
        <v>3.3340000000000001</v>
      </c>
      <c r="C69" s="4">
        <f>B69-3.953</f>
        <v>-0.61899999999999977</v>
      </c>
      <c r="D69" s="4">
        <f>C69/$G$1</f>
        <v>-6.0296123124878219E-2</v>
      </c>
      <c r="H69">
        <v>0.126</v>
      </c>
      <c r="I69">
        <v>2.1800000000000002</v>
      </c>
      <c r="J69" s="22">
        <f>($G$1*H69*H69)/2</f>
        <v>8.1491508000000004E-2</v>
      </c>
    </row>
    <row r="70" spans="1:10" x14ac:dyDescent="0.25">
      <c r="A70" s="4">
        <v>1.36</v>
      </c>
      <c r="B70" s="4">
        <v>3.2080000000000002</v>
      </c>
      <c r="C70" s="4">
        <f>B70-3.953</f>
        <v>-0.74499999999999966</v>
      </c>
      <c r="D70" s="4">
        <f>C70/$G$1</f>
        <v>-7.2569647379699953E-2</v>
      </c>
      <c r="H70">
        <v>-0.13200000000000001</v>
      </c>
      <c r="I70">
        <v>2.74</v>
      </c>
      <c r="J70" s="22">
        <f>($G$1*H70*H70)/2</f>
        <v>8.9437392000000004E-2</v>
      </c>
    </row>
    <row r="71" spans="1:10" x14ac:dyDescent="0.25">
      <c r="A71" s="4">
        <v>1.38</v>
      </c>
      <c r="B71" s="4">
        <v>3.0830000000000002</v>
      </c>
      <c r="C71" s="4">
        <f>B71-3.953</f>
        <v>-0.86999999999999966</v>
      </c>
      <c r="D71" s="4">
        <f>C71/$G$1</f>
        <v>-8.4745762711864375E-2</v>
      </c>
      <c r="H71">
        <v>0.12</v>
      </c>
      <c r="I71">
        <v>3.34</v>
      </c>
      <c r="J71" s="22">
        <f>($G$1*H71*H71)/2</f>
        <v>7.3915199999999986E-2</v>
      </c>
    </row>
    <row r="72" spans="1:10" x14ac:dyDescent="0.25">
      <c r="A72" s="4">
        <v>1.4</v>
      </c>
      <c r="B72" s="4">
        <v>2.9630000000000001</v>
      </c>
      <c r="C72" s="4">
        <f>B72-3.953</f>
        <v>-0.98999999999999977</v>
      </c>
      <c r="D72" s="4">
        <f>C72/$G$1</f>
        <v>-9.6434833430742231E-2</v>
      </c>
      <c r="H72">
        <v>-0.125</v>
      </c>
      <c r="I72">
        <v>3.9</v>
      </c>
      <c r="J72" s="22">
        <f>($G$1*H72*H72)/2</f>
        <v>8.0203125E-2</v>
      </c>
    </row>
    <row r="73" spans="1:10" x14ac:dyDescent="0.25">
      <c r="A73" s="4">
        <v>1.42</v>
      </c>
      <c r="B73" s="4">
        <v>2.8679999999999999</v>
      </c>
      <c r="C73" s="4">
        <f>B73-3.953</f>
        <v>-1.085</v>
      </c>
      <c r="D73" s="4">
        <f>C73/$G$1</f>
        <v>-0.10568868108318721</v>
      </c>
      <c r="H73">
        <v>0.114</v>
      </c>
      <c r="I73">
        <v>4.54</v>
      </c>
      <c r="J73" s="22">
        <f>($G$1*H73*H73)/2</f>
        <v>6.6708468000000007E-2</v>
      </c>
    </row>
    <row r="74" spans="1:10" x14ac:dyDescent="0.25">
      <c r="A74" s="4">
        <v>1.44</v>
      </c>
      <c r="B74" s="4">
        <v>2.78</v>
      </c>
      <c r="C74" s="4">
        <f>B74-3.953</f>
        <v>-1.173</v>
      </c>
      <c r="D74" s="4">
        <f>C74/$G$1</f>
        <v>-0.11426066627703098</v>
      </c>
      <c r="H74">
        <v>-0.11799999999999999</v>
      </c>
      <c r="I74">
        <v>5.12</v>
      </c>
      <c r="J74" s="22">
        <f>($G$1*H74*H74)/2</f>
        <v>7.1471891999999995E-2</v>
      </c>
    </row>
    <row r="75" spans="1:10" x14ac:dyDescent="0.25">
      <c r="A75" s="4">
        <v>1.46</v>
      </c>
      <c r="B75" s="4">
        <v>2.698</v>
      </c>
      <c r="C75" s="4">
        <f>B75-3.953</f>
        <v>-1.2549999999999999</v>
      </c>
      <c r="D75" s="4">
        <f>C75/$G$1</f>
        <v>-0.12224819793493083</v>
      </c>
      <c r="H75">
        <v>0.106</v>
      </c>
      <c r="I75">
        <v>5.72</v>
      </c>
      <c r="J75" s="22">
        <f>($G$1*H75*H75)/2</f>
        <v>5.7674387999999993E-2</v>
      </c>
    </row>
    <row r="76" spans="1:10" x14ac:dyDescent="0.25">
      <c r="A76" s="4">
        <v>1.48</v>
      </c>
      <c r="B76" s="4">
        <v>2.6280000000000001</v>
      </c>
      <c r="C76" s="4">
        <f>B76-3.953</f>
        <v>-1.3249999999999997</v>
      </c>
      <c r="D76" s="4">
        <f>C76/$G$1</f>
        <v>-0.1290668225209429</v>
      </c>
      <c r="H76">
        <v>-0.111</v>
      </c>
      <c r="I76">
        <v>6.28</v>
      </c>
      <c r="J76" s="22">
        <f>($G$1*H76*H76)/2</f>
        <v>6.3243693000000004E-2</v>
      </c>
    </row>
    <row r="77" spans="1:10" x14ac:dyDescent="0.25">
      <c r="A77" s="4">
        <v>1.5</v>
      </c>
      <c r="B77" s="4">
        <v>2.6030000000000002</v>
      </c>
      <c r="C77" s="4">
        <f>B77-3.953</f>
        <v>-1.3499999999999996</v>
      </c>
      <c r="D77" s="4">
        <f>C77/$G$1</f>
        <v>-0.13150204558737577</v>
      </c>
      <c r="H77">
        <v>9.8000000000000004E-2</v>
      </c>
      <c r="I77">
        <v>6.9</v>
      </c>
      <c r="J77" s="22">
        <f>($G$1*H77*H77)/2</f>
        <v>4.9297331999999999E-2</v>
      </c>
    </row>
    <row r="78" spans="1:10" x14ac:dyDescent="0.25">
      <c r="A78" s="4">
        <v>1.52</v>
      </c>
      <c r="B78" s="4">
        <v>2.5649999999999999</v>
      </c>
      <c r="C78" s="4">
        <f>B78-3.953</f>
        <v>-1.3879999999999999</v>
      </c>
      <c r="D78" s="4">
        <f>C78/$G$1</f>
        <v>-0.13520358464835378</v>
      </c>
      <c r="H78">
        <v>-0.104</v>
      </c>
      <c r="I78">
        <v>7.46</v>
      </c>
      <c r="J78" s="22">
        <f>($G$1*H78*H78)/2</f>
        <v>5.5518527999999998E-2</v>
      </c>
    </row>
    <row r="79" spans="1:10" x14ac:dyDescent="0.25">
      <c r="A79" s="4">
        <v>1.54</v>
      </c>
      <c r="B79" s="4">
        <v>2.5459999999999998</v>
      </c>
      <c r="C79" s="4">
        <f>B79-3.953</f>
        <v>-1.407</v>
      </c>
      <c r="D79" s="4">
        <f>C79/$G$1</f>
        <v>-0.13705435417884279</v>
      </c>
      <c r="H79" s="4">
        <v>9.2051431911163051E-2</v>
      </c>
      <c r="I79" s="4">
        <v>8.0399999999999991</v>
      </c>
      <c r="J79" s="22">
        <f>($G$1*H79*H79)/2</f>
        <v>4.3494301578024537E-2</v>
      </c>
    </row>
    <row r="80" spans="1:10" x14ac:dyDescent="0.25">
      <c r="A80" s="4">
        <v>1.56</v>
      </c>
      <c r="B80" s="4">
        <v>2.5270000000000001</v>
      </c>
      <c r="C80" s="4">
        <f>B80-3.953</f>
        <v>-1.4259999999999997</v>
      </c>
      <c r="D80" s="4">
        <f>C80/$G$1</f>
        <v>-0.13890512370933175</v>
      </c>
      <c r="H80" s="4">
        <v>-9.770114942528732E-2</v>
      </c>
      <c r="I80" s="4">
        <v>8.66</v>
      </c>
      <c r="J80" s="22">
        <f>($G$1*H80*H80)/2</f>
        <v>4.8997126436781578E-2</v>
      </c>
    </row>
    <row r="81" spans="1:23" x14ac:dyDescent="0.25">
      <c r="A81" s="4">
        <v>1.58</v>
      </c>
      <c r="B81" s="4">
        <v>2.5590000000000002</v>
      </c>
      <c r="C81" s="4">
        <f>B81-3.953</f>
        <v>-1.3939999999999997</v>
      </c>
      <c r="D81" s="4">
        <f>C81/$G$1</f>
        <v>-0.13578803818429766</v>
      </c>
      <c r="H81" s="4">
        <v>8.4745762711864459E-2</v>
      </c>
      <c r="I81" s="4">
        <v>9.25</v>
      </c>
      <c r="J81" s="22">
        <f>($G$1*H81*H81)/2</f>
        <v>3.686440677966106E-2</v>
      </c>
    </row>
    <row r="82" spans="1:23" x14ac:dyDescent="0.25">
      <c r="A82" s="4">
        <v>1.6</v>
      </c>
      <c r="B82" s="4">
        <v>2.5910000000000002</v>
      </c>
      <c r="C82" s="4">
        <f>B82-3.953</f>
        <v>-1.3619999999999997</v>
      </c>
      <c r="D82" s="4">
        <f>C82/$G$1</f>
        <v>-0.13267095265926354</v>
      </c>
      <c r="H82" s="4">
        <v>-8.9713617767387469E-2</v>
      </c>
      <c r="I82" s="4">
        <v>9.84</v>
      </c>
      <c r="J82" s="22">
        <f>($G$1*H82*H82)/2</f>
        <v>4.1313120981881918E-2</v>
      </c>
    </row>
    <row r="83" spans="1:23" x14ac:dyDescent="0.25">
      <c r="A83" s="4">
        <v>1.62</v>
      </c>
      <c r="B83" s="4">
        <v>2.609</v>
      </c>
      <c r="C83" s="4">
        <f>B83-3.953</f>
        <v>-1.3439999999999999</v>
      </c>
      <c r="D83" s="4">
        <f>C83/$G$1</f>
        <v>-0.13091759205143189</v>
      </c>
      <c r="H83" t="s">
        <v>31</v>
      </c>
      <c r="I83" t="s">
        <v>30</v>
      </c>
    </row>
    <row r="84" spans="1:23" x14ac:dyDescent="0.25">
      <c r="A84" s="4">
        <v>1.64</v>
      </c>
      <c r="B84" s="4">
        <v>2.6659999999999999</v>
      </c>
      <c r="C84" s="4">
        <f>B84-3.953</f>
        <v>-1.2869999999999999</v>
      </c>
      <c r="D84" s="4">
        <f>C84/$G$1</f>
        <v>-0.12536528345996492</v>
      </c>
      <c r="H84">
        <v>0.13500000000000001</v>
      </c>
      <c r="I84">
        <v>0.98</v>
      </c>
    </row>
    <row r="85" spans="1:23" x14ac:dyDescent="0.25">
      <c r="A85" s="4">
        <v>1.66</v>
      </c>
      <c r="B85" s="4">
        <v>2.7360000000000002</v>
      </c>
      <c r="C85" s="4">
        <f>B85-3.953</f>
        <v>-1.2169999999999996</v>
      </c>
      <c r="D85" s="4">
        <f>C85/$G$1</f>
        <v>-0.11854665887395281</v>
      </c>
      <c r="H85">
        <v>0.126</v>
      </c>
      <c r="I85">
        <v>2.1800000000000002</v>
      </c>
      <c r="V85" t="s">
        <v>36</v>
      </c>
      <c r="W85" t="s">
        <v>37</v>
      </c>
    </row>
    <row r="86" spans="1:23" x14ac:dyDescent="0.25">
      <c r="A86" s="4">
        <v>1.68</v>
      </c>
      <c r="B86" s="4">
        <v>2.8050000000000002</v>
      </c>
      <c r="C86" s="4">
        <f>B86-3.953</f>
        <v>-1.1479999999999997</v>
      </c>
      <c r="D86" s="4">
        <f>C86/$G$1</f>
        <v>-0.11182544321059806</v>
      </c>
      <c r="H86">
        <v>0.12</v>
      </c>
      <c r="I86">
        <v>3.34</v>
      </c>
      <c r="V86" s="4">
        <f>SQRT((1/4)*((C51^2)/(G1^4))*(0.09^2)+((0.001^2)/(G1^2)))</f>
        <v>5.9765426736230762E-4</v>
      </c>
      <c r="W86" s="22">
        <f>(1/2)*SQRT((H67^4)*(0.09^2)+4*(H67^2)*($G$1^2)*(V86^2))</f>
        <v>1.16562329471892E-3</v>
      </c>
    </row>
    <row r="87" spans="1:23" x14ac:dyDescent="0.25">
      <c r="A87" s="4">
        <v>1.7</v>
      </c>
      <c r="B87" s="4">
        <v>2.8929999999999998</v>
      </c>
      <c r="C87" s="4">
        <f>B87-3.953</f>
        <v>-1.06</v>
      </c>
      <c r="D87" s="4">
        <f>C87/$G$1</f>
        <v>-0.10325345801675434</v>
      </c>
      <c r="H87">
        <v>0.114</v>
      </c>
      <c r="I87">
        <v>4.54</v>
      </c>
      <c r="V87" s="4">
        <f>SQRT((1/4)*((C80^2)/(G1^4))*(0.09^2)+((0.001^2)/(G1^2)))</f>
        <v>6.1661950546458588E-4</v>
      </c>
      <c r="W87" s="22">
        <f t="shared" ref="W87:W101" si="0">(1/2)*SQRT((H68^4)*(0.09^2)+4*(H68^2)*($G$1^2)*(V87^2))</f>
        <v>1.2369958051183557E-3</v>
      </c>
    </row>
    <row r="88" spans="1:23" x14ac:dyDescent="0.25">
      <c r="A88" s="4">
        <v>1.72</v>
      </c>
      <c r="B88" s="4">
        <v>2.9940000000000002</v>
      </c>
      <c r="C88" s="4">
        <f>B88-3.953</f>
        <v>-0.95899999999999963</v>
      </c>
      <c r="D88" s="4">
        <f>C88/$G$1</f>
        <v>-9.3415156828365445E-2</v>
      </c>
      <c r="H88">
        <v>0.106</v>
      </c>
      <c r="I88">
        <v>5.72</v>
      </c>
      <c r="V88" s="4">
        <f>SQRT((1/4)*((C111^2)/(G1^4))*(0.09^2)+((0.001^2)/(G1^2)))</f>
        <v>5.6019520956143904E-4</v>
      </c>
      <c r="W88" s="22">
        <f t="shared" si="0"/>
        <v>1.0175815477835297E-3</v>
      </c>
    </row>
    <row r="89" spans="1:23" x14ac:dyDescent="0.25">
      <c r="A89" s="4">
        <v>1.74</v>
      </c>
      <c r="B89" s="4">
        <v>3.133</v>
      </c>
      <c r="C89" s="4">
        <f>B89-3.953</f>
        <v>-0.81999999999999984</v>
      </c>
      <c r="D89" s="4">
        <f>C89/$G$1</f>
        <v>-7.9875316578998615E-2</v>
      </c>
      <c r="H89">
        <v>9.8000000000000004E-2</v>
      </c>
      <c r="I89">
        <v>6.9</v>
      </c>
      <c r="V89" s="4">
        <f>SQRT((1/4)*((C139^2)/(G1^4))*(0.09^2)+((0.001^2)/(G1^2)))</f>
        <v>5.8712501970212402E-4</v>
      </c>
      <c r="W89" s="22">
        <f t="shared" si="0"/>
        <v>1.1170465007862482E-3</v>
      </c>
    </row>
    <row r="90" spans="1:23" x14ac:dyDescent="0.25">
      <c r="A90" s="4">
        <v>1.76</v>
      </c>
      <c r="B90" s="4">
        <v>3.24</v>
      </c>
      <c r="C90" s="4">
        <f>B90-3.953</f>
        <v>-0.71299999999999963</v>
      </c>
      <c r="D90" s="4">
        <f>C90/$G$1</f>
        <v>-6.9452561854665848E-2</v>
      </c>
      <c r="H90" s="4">
        <v>9.2051431911163051E-2</v>
      </c>
      <c r="I90" s="4">
        <v>8.0399999999999991</v>
      </c>
      <c r="V90" s="4">
        <f>SQRT((1/4)*((C169^2)/(G1^4))*(0.09^2)+((0.001^2)/(G1^2)))</f>
        <v>5.3624467222834163E-4</v>
      </c>
      <c r="W90" s="22">
        <f t="shared" si="0"/>
        <v>9.2537034806729407E-4</v>
      </c>
    </row>
    <row r="91" spans="1:23" x14ac:dyDescent="0.25">
      <c r="A91" s="4">
        <v>1.78</v>
      </c>
      <c r="B91" s="4">
        <v>3.36</v>
      </c>
      <c r="C91" s="4">
        <f>B91-3.953</f>
        <v>-0.59299999999999997</v>
      </c>
      <c r="D91" s="4">
        <f>C91/$G$1</f>
        <v>-5.7763491135788034E-2</v>
      </c>
      <c r="H91" s="4">
        <v>8.4745762711864459E-2</v>
      </c>
      <c r="I91" s="4">
        <v>9.25</v>
      </c>
      <c r="V91" s="4">
        <f>SQRT((1/4)*((C197^2)/(G1^4))*(0.09^2)+((0.001^2)/(G1^2)))</f>
        <v>5.5515019042758616E-4</v>
      </c>
      <c r="W91" s="22">
        <f t="shared" si="0"/>
        <v>1.0009463087500444E-3</v>
      </c>
    </row>
    <row r="92" spans="1:23" x14ac:dyDescent="0.25">
      <c r="A92" s="4">
        <v>1.8</v>
      </c>
      <c r="B92" s="4">
        <v>3.4860000000000002</v>
      </c>
      <c r="C92" s="4">
        <f>B92-3.953</f>
        <v>-0.46699999999999964</v>
      </c>
      <c r="D92" s="4">
        <f>C92/$G$1</f>
        <v>-4.5489966880966258E-2</v>
      </c>
      <c r="V92" s="4">
        <f>SQRT((1/4)*((C229^2)/(G1^4))*(0.09^2)+((0.001^2)/(G1^2)))</f>
        <v>5.0730126418121221E-4</v>
      </c>
      <c r="W92" s="22">
        <f t="shared" si="0"/>
        <v>8.3336801585226754E-4</v>
      </c>
    </row>
    <row r="93" spans="1:23" x14ac:dyDescent="0.25">
      <c r="A93" s="4">
        <v>1.82</v>
      </c>
      <c r="B93" s="4">
        <v>3.65</v>
      </c>
      <c r="C93" s="4">
        <f>B93-3.953</f>
        <v>-0.30299999999999994</v>
      </c>
      <c r="D93" s="4">
        <f>C93/$G$1</f>
        <v>-2.9514903565166561E-2</v>
      </c>
      <c r="V93" s="4">
        <f>SQRT((1/4)*((C258^2)/(G1^4))*(0.09^2)+((0.001^2)/(G1^2)))</f>
        <v>5.2617087359649295E-4</v>
      </c>
      <c r="W93" s="22">
        <f t="shared" si="0"/>
        <v>8.9379949475710803E-4</v>
      </c>
    </row>
    <row r="94" spans="1:23" x14ac:dyDescent="0.25">
      <c r="A94" s="4">
        <v>1.84</v>
      </c>
      <c r="B94" s="4">
        <v>3.7759999999999998</v>
      </c>
      <c r="C94" s="4">
        <f>B94-3.953</f>
        <v>-0.17700000000000005</v>
      </c>
      <c r="D94" s="4">
        <f>C94/$G$1</f>
        <v>-1.7241379310344831E-2</v>
      </c>
      <c r="V94" s="4">
        <f>SQRT((1/4)*((C288^2)/(G1^4))*(0.09^2)+((0.001^2)/(G1^2)))</f>
        <v>4.729879936149816E-4</v>
      </c>
      <c r="W94" s="22">
        <f t="shared" si="0"/>
        <v>7.2150635770483224E-4</v>
      </c>
    </row>
    <row r="95" spans="1:23" x14ac:dyDescent="0.25">
      <c r="A95" s="4">
        <v>1.86</v>
      </c>
      <c r="B95" s="4">
        <v>3.927</v>
      </c>
      <c r="C95" s="4">
        <f>B95-3.953</f>
        <v>-2.5999999999999801E-2</v>
      </c>
      <c r="D95" s="4">
        <f>C95/$G$1</f>
        <v>-2.5326319890901813E-3</v>
      </c>
      <c r="E95" t="s">
        <v>11</v>
      </c>
      <c r="V95" s="4">
        <f>SQRT((1/4)*((C316^2)/(G1^4))*(0.09^2)+((0.001^2)/(G1^2)))</f>
        <v>4.9724826424195573E-4</v>
      </c>
      <c r="W95" s="22">
        <f t="shared" si="0"/>
        <v>7.9276464609281591E-4</v>
      </c>
    </row>
    <row r="96" spans="1:23" x14ac:dyDescent="0.25">
      <c r="A96" s="4">
        <v>1.88</v>
      </c>
      <c r="B96" s="4">
        <v>4.0599999999999996</v>
      </c>
      <c r="C96" s="4">
        <f>B96-3.953</f>
        <v>0.10699999999999976</v>
      </c>
      <c r="D96" s="4">
        <f>C96/$G$1</f>
        <v>1.0422754724332725E-2</v>
      </c>
      <c r="H96">
        <f t="array" ref="H96:I97">LINEST(H84:H91,I84:I91,TRUE,TRUE)</f>
        <v>-6.0126190285885511E-3</v>
      </c>
      <c r="I96">
        <v>0.14025174298046605</v>
      </c>
      <c r="V96" s="4">
        <f>SQRT((1/4)*((C347^2)/(G1^4))*(0.09^2)+((0.001^2)/(G1^2)))</f>
        <v>4.4128355593577972E-4</v>
      </c>
      <c r="W96" s="22">
        <f t="shared" si="0"/>
        <v>6.1958143679719348E-4</v>
      </c>
    </row>
    <row r="97" spans="1:23" x14ac:dyDescent="0.25">
      <c r="A97" s="4">
        <v>1.9</v>
      </c>
      <c r="B97" s="4">
        <v>4.2229999999999999</v>
      </c>
      <c r="C97" s="4">
        <f>B97-3.953</f>
        <v>0.27</v>
      </c>
      <c r="D97" s="4">
        <f>C97/$G$1</f>
        <v>2.6300409117475162E-2</v>
      </c>
      <c r="H97" s="22">
        <v>9.9631913240327323E-5</v>
      </c>
      <c r="I97">
        <v>5.7667483709468285E-4</v>
      </c>
      <c r="V97" s="4">
        <f>SQRT((1/4)*((C375^2)/(G1^4))*(0.09^2)+((0.001^2)/(G1^2)))</f>
        <v>4.6546975285272768E-4</v>
      </c>
      <c r="W97" s="22">
        <f t="shared" si="0"/>
        <v>6.9560827052638635E-4</v>
      </c>
    </row>
    <row r="98" spans="1:23" x14ac:dyDescent="0.25">
      <c r="A98" s="4">
        <v>1.92</v>
      </c>
      <c r="B98" s="4">
        <v>4.3559999999999999</v>
      </c>
      <c r="C98" s="4">
        <f>B98-3.953</f>
        <v>0.40300000000000002</v>
      </c>
      <c r="D98" s="4">
        <f>C98/$G$1</f>
        <v>3.925579583089811E-2</v>
      </c>
      <c r="V98" s="4">
        <f>SQRT((1/4)*((C404^2)/(G1^4))*(0.09^2)+((0.001^2)/(G1^2)))</f>
        <v>4.150896844497105E-4</v>
      </c>
      <c r="W98" s="22">
        <f t="shared" si="0"/>
        <v>5.4704840704941984E-4</v>
      </c>
    </row>
    <row r="99" spans="1:23" x14ac:dyDescent="0.25">
      <c r="A99" s="4">
        <v>1.94</v>
      </c>
      <c r="B99" s="4">
        <v>4.4820000000000002</v>
      </c>
      <c r="C99" s="4">
        <f>B99-3.953</f>
        <v>0.52900000000000036</v>
      </c>
      <c r="D99" s="4">
        <f>C99/$G$1</f>
        <v>5.1529320085719886E-2</v>
      </c>
      <c r="V99" s="4">
        <f>SQRT((1/4)*((C435^2)/(G1^4))*(0.09^2)+((0.001^2)/(G1^2)))</f>
        <v>4.3920155919989013E-4</v>
      </c>
      <c r="W99" s="22">
        <f t="shared" si="0"/>
        <v>6.1527941042068262E-4</v>
      </c>
    </row>
    <row r="100" spans="1:23" x14ac:dyDescent="0.25">
      <c r="A100" s="4">
        <v>1.96</v>
      </c>
      <c r="B100" s="4">
        <v>4.6079999999999997</v>
      </c>
      <c r="C100" s="4">
        <f>B100-3.953</f>
        <v>0.6549999999999998</v>
      </c>
      <c r="D100" s="4">
        <f>C100/$G$1</f>
        <v>6.3802844340541578E-2</v>
      </c>
      <c r="V100" s="4">
        <f>SQRT((1/4)*((D464^2)/(G1^4))*(0.09^2)+((0.001^2)/(G1^2)))</f>
        <v>1.0391269835115441E-4</v>
      </c>
      <c r="W100" s="22">
        <f t="shared" si="0"/>
        <v>3.3558924153568199E-4</v>
      </c>
    </row>
    <row r="101" spans="1:23" x14ac:dyDescent="0.25">
      <c r="A101" s="4">
        <v>1.98</v>
      </c>
      <c r="B101" s="4">
        <v>4.7530000000000001</v>
      </c>
      <c r="C101" s="4">
        <f>B101-3.953</f>
        <v>0.80000000000000027</v>
      </c>
      <c r="D101" s="4">
        <f>C101/$G$1</f>
        <v>7.7927138125852349E-2</v>
      </c>
      <c r="I101" s="28"/>
      <c r="J101" s="28"/>
      <c r="V101" s="4">
        <f>SQRT((1/4)*((C494^2)/(G1^4))*(0.09^2)+((0.001^2)/(G1^2)))</f>
        <v>4.051354052149331E-4</v>
      </c>
      <c r="W101" s="22">
        <f t="shared" si="0"/>
        <v>5.2000290871718135E-4</v>
      </c>
    </row>
    <row r="102" spans="1:23" x14ac:dyDescent="0.25">
      <c r="A102" s="4">
        <v>2</v>
      </c>
      <c r="B102" s="4">
        <v>4.8609999999999998</v>
      </c>
      <c r="C102" s="4">
        <f>B102-3.953</f>
        <v>0.90799999999999992</v>
      </c>
      <c r="D102" s="4">
        <f>C102/$G$1</f>
        <v>8.8447301772842379E-2</v>
      </c>
      <c r="I102" s="28"/>
      <c r="J102" s="28"/>
    </row>
    <row r="103" spans="1:23" x14ac:dyDescent="0.25">
      <c r="A103" s="4">
        <v>2.02</v>
      </c>
      <c r="B103" s="4">
        <v>4.9489999999999998</v>
      </c>
      <c r="C103" s="4">
        <f>B103-3.953</f>
        <v>0.996</v>
      </c>
      <c r="D103" s="4">
        <f>C103/$G$1</f>
        <v>9.7019286966686144E-2</v>
      </c>
    </row>
    <row r="104" spans="1:23" x14ac:dyDescent="0.25">
      <c r="A104" s="4">
        <v>2.04</v>
      </c>
      <c r="B104" s="4">
        <v>5.0309999999999997</v>
      </c>
      <c r="C104" s="4">
        <f>B104-3.953</f>
        <v>1.0779999999999998</v>
      </c>
      <c r="D104" s="4">
        <f>C104/$G$1</f>
        <v>0.105006818624586</v>
      </c>
      <c r="N104">
        <f>0.845*2*PI()</f>
        <v>5.3092915845667505</v>
      </c>
    </row>
    <row r="105" spans="1:23" x14ac:dyDescent="0.25">
      <c r="A105" s="4">
        <v>2.06</v>
      </c>
      <c r="B105" s="4">
        <v>5.1130000000000004</v>
      </c>
      <c r="C105" s="4">
        <f>B105-3.953</f>
        <v>1.1600000000000006</v>
      </c>
      <c r="D105" s="4">
        <f>C105/$G$1</f>
        <v>0.11299435028248593</v>
      </c>
    </row>
    <row r="106" spans="1:23" x14ac:dyDescent="0.25">
      <c r="A106" s="4">
        <v>2.08</v>
      </c>
      <c r="B106" s="4">
        <v>5.1760000000000002</v>
      </c>
      <c r="C106" s="4">
        <f>B106-3.953</f>
        <v>1.2230000000000003</v>
      </c>
      <c r="D106" s="4">
        <f>C106/$G$1</f>
        <v>0.11913111240989678</v>
      </c>
    </row>
    <row r="107" spans="1:23" x14ac:dyDescent="0.25">
      <c r="A107" s="4">
        <v>2.1</v>
      </c>
      <c r="B107" s="4">
        <v>5.22</v>
      </c>
      <c r="C107" s="4">
        <f>B107-3.953</f>
        <v>1.2669999999999999</v>
      </c>
      <c r="D107" s="4">
        <f>C107/$G$1</f>
        <v>0.12341710500681861</v>
      </c>
    </row>
    <row r="108" spans="1:23" x14ac:dyDescent="0.25">
      <c r="A108" s="4">
        <v>2.12</v>
      </c>
      <c r="B108" s="4">
        <v>5.258</v>
      </c>
      <c r="C108" s="4">
        <f>B108-3.953</f>
        <v>1.3050000000000002</v>
      </c>
      <c r="D108" s="4">
        <f>C108/$G$1</f>
        <v>0.12711864406779663</v>
      </c>
    </row>
    <row r="109" spans="1:23" x14ac:dyDescent="0.25">
      <c r="A109" s="4">
        <v>2.14</v>
      </c>
      <c r="B109" s="4">
        <v>5.27</v>
      </c>
      <c r="C109" s="4">
        <f>B109-3.953</f>
        <v>1.3169999999999997</v>
      </c>
      <c r="D109" s="4">
        <f>C109/$G$1</f>
        <v>0.12828755113968437</v>
      </c>
    </row>
    <row r="110" spans="1:23" x14ac:dyDescent="0.25">
      <c r="A110" s="4">
        <v>2.16</v>
      </c>
      <c r="B110" s="4">
        <v>5.258</v>
      </c>
      <c r="C110" s="4">
        <f>B110-3.953</f>
        <v>1.3050000000000002</v>
      </c>
      <c r="D110" s="4">
        <f>C110/$G$1</f>
        <v>0.12711864406779663</v>
      </c>
    </row>
    <row r="111" spans="1:23" x14ac:dyDescent="0.25">
      <c r="A111" s="4">
        <v>2.1800000000000002</v>
      </c>
      <c r="B111" s="4">
        <v>5.2450000000000001</v>
      </c>
      <c r="C111" s="4">
        <f>B111-3.953</f>
        <v>1.2920000000000003</v>
      </c>
      <c r="D111" s="4">
        <f>C111/$G$1</f>
        <v>0.12585232807325153</v>
      </c>
    </row>
    <row r="112" spans="1:23" x14ac:dyDescent="0.25">
      <c r="A112" s="4">
        <v>2.2000000000000002</v>
      </c>
      <c r="B112" s="4">
        <v>5.2069999999999999</v>
      </c>
      <c r="C112" s="4">
        <f>B112-3.953</f>
        <v>1.254</v>
      </c>
      <c r="D112" s="4">
        <f>C112/$G$1</f>
        <v>0.12215078901227353</v>
      </c>
    </row>
    <row r="113" spans="1:4" x14ac:dyDescent="0.25">
      <c r="A113" s="4">
        <v>2.2200000000000002</v>
      </c>
      <c r="B113" s="4">
        <v>5.17</v>
      </c>
      <c r="C113" s="4">
        <f>B113-3.953</f>
        <v>1.2170000000000001</v>
      </c>
      <c r="D113" s="4">
        <f>C113/$G$1</f>
        <v>0.11854665887395287</v>
      </c>
    </row>
    <row r="114" spans="1:4" x14ac:dyDescent="0.25">
      <c r="A114" s="4">
        <v>2.2400000000000002</v>
      </c>
      <c r="B114" s="4">
        <v>5.0999999999999996</v>
      </c>
      <c r="C114" s="4">
        <f>B114-3.953</f>
        <v>1.1469999999999998</v>
      </c>
      <c r="D114" s="4">
        <f>C114/$G$1</f>
        <v>0.11172803428794076</v>
      </c>
    </row>
    <row r="115" spans="1:4" x14ac:dyDescent="0.25">
      <c r="A115" s="4">
        <v>2.2599999999999998</v>
      </c>
      <c r="B115" s="4">
        <v>5.0179999999999998</v>
      </c>
      <c r="C115" s="4">
        <f>B115-3.953</f>
        <v>1.0649999999999999</v>
      </c>
      <c r="D115" s="4">
        <f>C115/$G$1</f>
        <v>0.10374050263004091</v>
      </c>
    </row>
    <row r="116" spans="1:4" x14ac:dyDescent="0.25">
      <c r="A116" s="4">
        <v>2.2799999999999998</v>
      </c>
      <c r="B116" s="4">
        <v>4.9489999999999998</v>
      </c>
      <c r="C116" s="4">
        <f>B116-3.953</f>
        <v>0.996</v>
      </c>
      <c r="D116" s="4">
        <f>C116/$G$1</f>
        <v>9.7019286966686144E-2</v>
      </c>
    </row>
    <row r="117" spans="1:4" x14ac:dyDescent="0.25">
      <c r="A117" s="4">
        <v>2.2999999999999998</v>
      </c>
      <c r="B117" s="4">
        <v>4.835</v>
      </c>
      <c r="C117" s="4">
        <f>B117-3.953</f>
        <v>0.88200000000000012</v>
      </c>
      <c r="D117" s="4">
        <f>C117/$G$1</f>
        <v>8.5914669783752201E-2</v>
      </c>
    </row>
    <row r="118" spans="1:4" x14ac:dyDescent="0.25">
      <c r="A118" s="4">
        <v>2.3199999999999998</v>
      </c>
      <c r="B118" s="4">
        <v>4.7279999999999998</v>
      </c>
      <c r="C118" s="4">
        <f>B118-3.953</f>
        <v>0.77499999999999991</v>
      </c>
      <c r="D118" s="4">
        <f>C118/$G$1</f>
        <v>7.5491915059419434E-2</v>
      </c>
    </row>
    <row r="119" spans="1:4" x14ac:dyDescent="0.25">
      <c r="A119" s="4">
        <v>2.34</v>
      </c>
      <c r="B119" s="4">
        <v>4.5830000000000002</v>
      </c>
      <c r="C119" s="4">
        <f>B119-3.953</f>
        <v>0.63000000000000034</v>
      </c>
      <c r="D119" s="4">
        <f>C119/$G$1</f>
        <v>6.136762127410874E-2</v>
      </c>
    </row>
    <row r="120" spans="1:4" x14ac:dyDescent="0.25">
      <c r="A120" s="4">
        <v>2.36</v>
      </c>
      <c r="B120" s="4">
        <v>4.476</v>
      </c>
      <c r="C120" s="4">
        <f>B120-3.953</f>
        <v>0.52300000000000013</v>
      </c>
      <c r="D120" s="4">
        <f>C120/$G$1</f>
        <v>5.0944866549775973E-2</v>
      </c>
    </row>
    <row r="121" spans="1:4" x14ac:dyDescent="0.25">
      <c r="A121" s="4">
        <v>2.38</v>
      </c>
      <c r="B121" s="4">
        <v>4.343</v>
      </c>
      <c r="C121" s="4">
        <f>B121-3.953</f>
        <v>0.39000000000000012</v>
      </c>
      <c r="D121" s="4">
        <f>C121/$G$1</f>
        <v>3.7989479836353021E-2</v>
      </c>
    </row>
    <row r="122" spans="1:4" x14ac:dyDescent="0.25">
      <c r="A122" s="4">
        <v>2.4</v>
      </c>
      <c r="B122" s="4">
        <v>4.2050000000000001</v>
      </c>
      <c r="C122" s="4">
        <f>B122-3.953</f>
        <v>0.25200000000000022</v>
      </c>
      <c r="D122" s="4">
        <f>C122/$G$1</f>
        <v>2.4547048509643506E-2</v>
      </c>
    </row>
    <row r="123" spans="1:4" x14ac:dyDescent="0.25">
      <c r="A123" s="4">
        <v>2.42</v>
      </c>
      <c r="B123" s="4">
        <v>4.0599999999999996</v>
      </c>
      <c r="C123" s="4">
        <f>B123-3.953</f>
        <v>0.10699999999999976</v>
      </c>
      <c r="D123" s="4">
        <f>C123/$G$1</f>
        <v>1.0422754724332725E-2</v>
      </c>
    </row>
    <row r="124" spans="1:4" x14ac:dyDescent="0.25">
      <c r="A124" s="4">
        <v>2.44</v>
      </c>
      <c r="B124" s="4">
        <v>3.927</v>
      </c>
      <c r="C124" s="4">
        <f>B124-3.953</f>
        <v>-2.5999999999999801E-2</v>
      </c>
      <c r="D124" s="4">
        <f>C124/$G$1</f>
        <v>-2.5326319890901813E-3</v>
      </c>
    </row>
    <row r="125" spans="1:4" x14ac:dyDescent="0.25">
      <c r="A125" s="4">
        <v>2.46</v>
      </c>
      <c r="B125" s="4">
        <v>3.782</v>
      </c>
      <c r="C125" s="4">
        <f>B125-3.953</f>
        <v>-0.17099999999999982</v>
      </c>
      <c r="D125" s="4">
        <f>C125/$G$1</f>
        <v>-1.6656925774400918E-2</v>
      </c>
    </row>
    <row r="126" spans="1:4" x14ac:dyDescent="0.25">
      <c r="A126" s="4">
        <v>2.48</v>
      </c>
      <c r="B126" s="4">
        <v>3.6309999999999998</v>
      </c>
      <c r="C126" s="4">
        <f>B126-3.953</f>
        <v>-0.32200000000000006</v>
      </c>
      <c r="D126" s="4">
        <f>C126/$G$1</f>
        <v>-3.136567309565557E-2</v>
      </c>
    </row>
    <row r="127" spans="1:4" x14ac:dyDescent="0.25">
      <c r="A127" s="4">
        <v>2.5</v>
      </c>
      <c r="B127" s="4">
        <v>3.4980000000000002</v>
      </c>
      <c r="C127" s="4">
        <f>B127-3.953</f>
        <v>-0.45499999999999963</v>
      </c>
      <c r="D127" s="4">
        <f>C127/$G$1</f>
        <v>-4.4321059809078474E-2</v>
      </c>
    </row>
    <row r="128" spans="1:4" x14ac:dyDescent="0.25">
      <c r="A128" s="4">
        <v>2.52</v>
      </c>
      <c r="B128" s="4">
        <v>3.3849999999999998</v>
      </c>
      <c r="C128" s="4">
        <f>B128-3.953</f>
        <v>-0.56800000000000006</v>
      </c>
      <c r="D128" s="4">
        <f>C128/$G$1</f>
        <v>-5.532826806935516E-2</v>
      </c>
    </row>
    <row r="129" spans="1:4" x14ac:dyDescent="0.25">
      <c r="A129" s="4">
        <v>2.54</v>
      </c>
      <c r="B129" s="4">
        <v>3.2650000000000001</v>
      </c>
      <c r="C129" s="4">
        <f>B129-3.953</f>
        <v>-0.68799999999999972</v>
      </c>
      <c r="D129" s="4">
        <f>C129/$G$1</f>
        <v>-6.7017338788232975E-2</v>
      </c>
    </row>
    <row r="130" spans="1:4" x14ac:dyDescent="0.25">
      <c r="A130" s="4">
        <v>2.56</v>
      </c>
      <c r="B130" s="4">
        <v>3.1389999999999998</v>
      </c>
      <c r="C130" s="4">
        <f>B130-3.953</f>
        <v>-0.81400000000000006</v>
      </c>
      <c r="D130" s="4">
        <f>C130/$G$1</f>
        <v>-7.9290863043054743E-2</v>
      </c>
    </row>
    <row r="131" spans="1:4" x14ac:dyDescent="0.25">
      <c r="A131" s="4">
        <v>2.58</v>
      </c>
      <c r="B131" s="4">
        <v>3.0259999999999998</v>
      </c>
      <c r="C131" s="4">
        <f>B131-3.953</f>
        <v>-0.92700000000000005</v>
      </c>
      <c r="D131" s="4">
        <f>C131/$G$1</f>
        <v>-9.0298071303331395E-2</v>
      </c>
    </row>
    <row r="132" spans="1:4" x14ac:dyDescent="0.25">
      <c r="A132" s="4">
        <v>2.6</v>
      </c>
      <c r="B132" s="4">
        <v>2.9369999999999998</v>
      </c>
      <c r="C132" s="4">
        <f>B132-3.953</f>
        <v>-1.016</v>
      </c>
      <c r="D132" s="4">
        <f>C132/$G$1</f>
        <v>-9.8967465419832451E-2</v>
      </c>
    </row>
    <row r="133" spans="1:4" x14ac:dyDescent="0.25">
      <c r="A133" s="4">
        <v>2.62</v>
      </c>
      <c r="B133" s="4">
        <v>2.843</v>
      </c>
      <c r="C133" s="4">
        <f>B133-3.953</f>
        <v>-1.1099999999999999</v>
      </c>
      <c r="D133" s="4">
        <f>C133/$G$1</f>
        <v>-0.10812390414962009</v>
      </c>
    </row>
    <row r="134" spans="1:4" x14ac:dyDescent="0.25">
      <c r="A134" s="4">
        <v>2.64</v>
      </c>
      <c r="B134" s="4">
        <v>2.7610000000000001</v>
      </c>
      <c r="C134" s="4">
        <f>B134-3.953</f>
        <v>-1.1919999999999997</v>
      </c>
      <c r="D134" s="4">
        <f>C134/$G$1</f>
        <v>-0.11611143580751994</v>
      </c>
    </row>
    <row r="135" spans="1:4" x14ac:dyDescent="0.25">
      <c r="A135" s="4">
        <v>2.66</v>
      </c>
      <c r="B135" s="4">
        <v>2.71</v>
      </c>
      <c r="C135" s="4">
        <f>B135-3.953</f>
        <v>-1.2429999999999999</v>
      </c>
      <c r="D135" s="4">
        <f>C135/$G$1</f>
        <v>-0.12107929086304305</v>
      </c>
    </row>
    <row r="136" spans="1:4" x14ac:dyDescent="0.25">
      <c r="A136" s="4">
        <v>2.68</v>
      </c>
      <c r="B136" s="4">
        <v>2.6789999999999998</v>
      </c>
      <c r="C136" s="4">
        <f>B136-3.953</f>
        <v>-1.274</v>
      </c>
      <c r="D136" s="4">
        <f>C136/$G$1</f>
        <v>-0.12409896746541983</v>
      </c>
    </row>
    <row r="137" spans="1:4" x14ac:dyDescent="0.25">
      <c r="A137" s="4">
        <v>2.7</v>
      </c>
      <c r="B137" s="4">
        <v>2.6349999999999998</v>
      </c>
      <c r="C137" s="4">
        <f>B137-3.953</f>
        <v>-1.3180000000000001</v>
      </c>
      <c r="D137" s="4">
        <f>C137/$G$1</f>
        <v>-0.12838496006234171</v>
      </c>
    </row>
    <row r="138" spans="1:4" x14ac:dyDescent="0.25">
      <c r="A138" s="4">
        <v>2.72</v>
      </c>
      <c r="B138" s="4">
        <v>2.609</v>
      </c>
      <c r="C138" s="4">
        <f>B138-3.953</f>
        <v>-1.3439999999999999</v>
      </c>
      <c r="D138" s="4">
        <f>C138/$G$1</f>
        <v>-0.13091759205143189</v>
      </c>
    </row>
    <row r="139" spans="1:4" x14ac:dyDescent="0.25">
      <c r="A139" s="4">
        <v>2.74</v>
      </c>
      <c r="B139" s="4">
        <v>2.597</v>
      </c>
      <c r="C139" s="4">
        <f>B139-3.953</f>
        <v>-1.3559999999999999</v>
      </c>
      <c r="D139" s="4">
        <f>C139/$G$1</f>
        <v>-0.13208649912331968</v>
      </c>
    </row>
    <row r="140" spans="1:4" x14ac:dyDescent="0.25">
      <c r="A140" s="4">
        <v>2.76</v>
      </c>
      <c r="B140" s="4">
        <v>2.6219999999999999</v>
      </c>
      <c r="C140" s="4">
        <f>B140-3.953</f>
        <v>-1.331</v>
      </c>
      <c r="D140" s="4">
        <f>C140/$G$1</f>
        <v>-0.12965127605688681</v>
      </c>
    </row>
    <row r="141" spans="1:4" x14ac:dyDescent="0.25">
      <c r="A141" s="4">
        <v>2.78</v>
      </c>
      <c r="B141" s="4">
        <v>2.641</v>
      </c>
      <c r="C141" s="4">
        <f>B141-3.953</f>
        <v>-1.3119999999999998</v>
      </c>
      <c r="D141" s="4">
        <f>C141/$G$1</f>
        <v>-0.12780050652639779</v>
      </c>
    </row>
    <row r="142" spans="1:4" x14ac:dyDescent="0.25">
      <c r="A142" s="4">
        <v>2.8</v>
      </c>
      <c r="B142" s="4">
        <v>2.66</v>
      </c>
      <c r="C142" s="4">
        <f>B142-3.953</f>
        <v>-1.2929999999999997</v>
      </c>
      <c r="D142" s="4">
        <f>C142/$G$1</f>
        <v>-0.12594973699590881</v>
      </c>
    </row>
    <row r="143" spans="1:4" x14ac:dyDescent="0.25">
      <c r="A143" s="4">
        <v>2.82</v>
      </c>
      <c r="B143" s="4">
        <v>2.7170000000000001</v>
      </c>
      <c r="C143" s="4">
        <f>B143-3.953</f>
        <v>-1.2359999999999998</v>
      </c>
      <c r="D143" s="4">
        <f>C143/$G$1</f>
        <v>-0.12039742840444183</v>
      </c>
    </row>
    <row r="144" spans="1:4" x14ac:dyDescent="0.25">
      <c r="A144" s="4">
        <v>2.84</v>
      </c>
      <c r="B144" s="4">
        <v>2.78</v>
      </c>
      <c r="C144" s="4">
        <f>B144-3.953</f>
        <v>-1.173</v>
      </c>
      <c r="D144" s="4">
        <f>C144/$G$1</f>
        <v>-0.11426066627703098</v>
      </c>
    </row>
    <row r="145" spans="1:5" x14ac:dyDescent="0.25">
      <c r="A145" s="4">
        <v>2.86</v>
      </c>
      <c r="B145" s="4">
        <v>2.8490000000000002</v>
      </c>
      <c r="C145" s="4">
        <f>B145-3.953</f>
        <v>-1.1039999999999996</v>
      </c>
      <c r="D145" s="4">
        <f>C145/$G$1</f>
        <v>-0.10753945061367617</v>
      </c>
    </row>
    <row r="146" spans="1:5" x14ac:dyDescent="0.25">
      <c r="A146" s="4">
        <v>2.88</v>
      </c>
      <c r="B146" s="4">
        <v>2.931</v>
      </c>
      <c r="C146" s="4">
        <f>B146-3.953</f>
        <v>-1.0219999999999998</v>
      </c>
      <c r="D146" s="4">
        <f>C146/$G$1</f>
        <v>-9.9551918955776322E-2</v>
      </c>
    </row>
    <row r="147" spans="1:5" x14ac:dyDescent="0.25">
      <c r="A147" s="4">
        <v>2.9</v>
      </c>
      <c r="B147" s="4">
        <v>3.0259999999999998</v>
      </c>
      <c r="C147" s="4">
        <f>B147-3.953</f>
        <v>-0.92700000000000005</v>
      </c>
      <c r="D147" s="4">
        <f>C147/$G$1</f>
        <v>-9.0298071303331395E-2</v>
      </c>
    </row>
    <row r="148" spans="1:5" x14ac:dyDescent="0.25">
      <c r="A148" s="4">
        <v>2.92</v>
      </c>
      <c r="B148" s="4">
        <v>3.1459999999999999</v>
      </c>
      <c r="C148" s="4">
        <f>B148-3.953</f>
        <v>-0.80699999999999994</v>
      </c>
      <c r="D148" s="4">
        <f>C148/$G$1</f>
        <v>-7.8609000584453526E-2</v>
      </c>
    </row>
    <row r="149" spans="1:5" x14ac:dyDescent="0.25">
      <c r="A149" s="4">
        <v>2.94</v>
      </c>
      <c r="B149" s="4">
        <v>3.2519999999999998</v>
      </c>
      <c r="C149" s="4">
        <f>B149-3.953</f>
        <v>-0.70100000000000007</v>
      </c>
      <c r="D149" s="4">
        <f>C149/$G$1</f>
        <v>-6.8283654782778105E-2</v>
      </c>
    </row>
    <row r="150" spans="1:5" x14ac:dyDescent="0.25">
      <c r="A150" s="4">
        <v>2.96</v>
      </c>
      <c r="B150" s="4">
        <v>3.3719999999999999</v>
      </c>
      <c r="C150" s="4">
        <f>B150-3.953</f>
        <v>-0.58099999999999996</v>
      </c>
      <c r="D150" s="4">
        <f>C150/$G$1</f>
        <v>-5.659458406390025E-2</v>
      </c>
    </row>
    <row r="151" spans="1:5" x14ac:dyDescent="0.25">
      <c r="A151" s="4">
        <v>2.98</v>
      </c>
      <c r="B151" s="4">
        <v>3.5049999999999999</v>
      </c>
      <c r="C151" s="4">
        <f>B151-3.953</f>
        <v>-0.44799999999999995</v>
      </c>
      <c r="D151" s="4">
        <f>C151/$G$1</f>
        <v>-4.3639197350477298E-2</v>
      </c>
    </row>
    <row r="152" spans="1:5" x14ac:dyDescent="0.25">
      <c r="A152" s="4">
        <v>3</v>
      </c>
      <c r="B152" s="4">
        <v>3.6440000000000001</v>
      </c>
      <c r="C152" s="4">
        <f>B152-3.953</f>
        <v>-0.30899999999999972</v>
      </c>
      <c r="D152" s="4">
        <f>C152/$G$1</f>
        <v>-3.0099357101110433E-2</v>
      </c>
    </row>
    <row r="153" spans="1:5" x14ac:dyDescent="0.25">
      <c r="A153" s="4">
        <v>3.02</v>
      </c>
      <c r="B153" s="4">
        <v>3.7629999999999999</v>
      </c>
      <c r="C153" s="4">
        <f>B153-3.953</f>
        <v>-0.18999999999999995</v>
      </c>
      <c r="D153" s="4">
        <f>C153/$G$1</f>
        <v>-1.8507695304889923E-2</v>
      </c>
    </row>
    <row r="154" spans="1:5" x14ac:dyDescent="0.25">
      <c r="A154" s="4">
        <v>3.04</v>
      </c>
      <c r="B154" s="4">
        <v>3.9079999999999999</v>
      </c>
      <c r="C154" s="4">
        <f>B154-3.953</f>
        <v>-4.4999999999999929E-2</v>
      </c>
      <c r="D154" s="4">
        <f>C154/$G$1</f>
        <v>-4.3834015195791864E-3</v>
      </c>
      <c r="E154" t="s">
        <v>11</v>
      </c>
    </row>
    <row r="155" spans="1:5" x14ac:dyDescent="0.25">
      <c r="A155" s="4">
        <v>3.06</v>
      </c>
      <c r="B155" s="4">
        <v>4.0410000000000004</v>
      </c>
      <c r="C155" s="4">
        <f>B155-3.953</f>
        <v>8.8000000000000522E-2</v>
      </c>
      <c r="D155" s="4">
        <f>C155/$G$1</f>
        <v>8.5719851938438063E-3</v>
      </c>
    </row>
    <row r="156" spans="1:5" x14ac:dyDescent="0.25">
      <c r="A156" s="4">
        <v>3.08</v>
      </c>
      <c r="B156" s="4">
        <v>4.18</v>
      </c>
      <c r="C156" s="4">
        <f>B156-3.953</f>
        <v>0.22699999999999987</v>
      </c>
      <c r="D156" s="4">
        <f>C156/$G$1</f>
        <v>2.2111825443210584E-2</v>
      </c>
    </row>
    <row r="157" spans="1:5" x14ac:dyDescent="0.25">
      <c r="A157" s="4">
        <v>3.1</v>
      </c>
      <c r="B157" s="4">
        <v>4.3049999999999997</v>
      </c>
      <c r="C157" s="4">
        <f>B157-3.953</f>
        <v>0.35199999999999987</v>
      </c>
      <c r="D157" s="4">
        <f>C157/$G$1</f>
        <v>3.428794077537501E-2</v>
      </c>
    </row>
    <row r="158" spans="1:5" x14ac:dyDescent="0.25">
      <c r="A158" s="4">
        <v>3.12</v>
      </c>
      <c r="B158" s="4">
        <v>4.4379999999999997</v>
      </c>
      <c r="C158" s="4">
        <f>B158-3.953</f>
        <v>0.48499999999999988</v>
      </c>
      <c r="D158" s="4">
        <f>C158/$G$1</f>
        <v>4.7243327488797962E-2</v>
      </c>
    </row>
    <row r="159" spans="1:5" x14ac:dyDescent="0.25">
      <c r="A159" s="4">
        <v>3.14</v>
      </c>
      <c r="B159" s="4">
        <v>4.5579999999999998</v>
      </c>
      <c r="C159" s="4">
        <f>B159-3.953</f>
        <v>0.60499999999999998</v>
      </c>
      <c r="D159" s="4">
        <f>C159/$G$1</f>
        <v>5.8932398207675818E-2</v>
      </c>
    </row>
    <row r="160" spans="1:5" x14ac:dyDescent="0.25">
      <c r="A160" s="4">
        <v>3.16</v>
      </c>
      <c r="B160" s="4">
        <v>4.665</v>
      </c>
      <c r="C160" s="4">
        <f>B160-3.953</f>
        <v>0.71200000000000019</v>
      </c>
      <c r="D160" s="4">
        <f>C160/$G$1</f>
        <v>6.9355152932008585E-2</v>
      </c>
    </row>
    <row r="161" spans="1:4" x14ac:dyDescent="0.25">
      <c r="A161" s="4">
        <v>3.18</v>
      </c>
      <c r="B161" s="4">
        <v>4.7850000000000001</v>
      </c>
      <c r="C161" s="4">
        <f>B161-3.953</f>
        <v>0.83200000000000029</v>
      </c>
      <c r="D161" s="4">
        <f>C161/$G$1</f>
        <v>8.1044223650886454E-2</v>
      </c>
    </row>
    <row r="162" spans="1:4" x14ac:dyDescent="0.25">
      <c r="A162" s="4">
        <v>3.2</v>
      </c>
      <c r="B162" s="4">
        <v>4.8860000000000001</v>
      </c>
      <c r="C162" s="4">
        <f>B162-3.953</f>
        <v>0.93300000000000027</v>
      </c>
      <c r="D162" s="4">
        <f>C162/$G$1</f>
        <v>9.0882524839275308E-2</v>
      </c>
    </row>
    <row r="163" spans="1:4" x14ac:dyDescent="0.25">
      <c r="A163" s="4">
        <v>3.22</v>
      </c>
      <c r="B163" s="4">
        <v>4.9800000000000004</v>
      </c>
      <c r="C163" s="4">
        <f>B163-3.953</f>
        <v>1.0270000000000006</v>
      </c>
      <c r="D163" s="4">
        <f>C163/$G$1</f>
        <v>0.10003896356906299</v>
      </c>
    </row>
    <row r="164" spans="1:4" x14ac:dyDescent="0.25">
      <c r="A164" s="4">
        <v>3.24</v>
      </c>
      <c r="B164" s="4">
        <v>5.05</v>
      </c>
      <c r="C164" s="4">
        <f>B164-3.953</f>
        <v>1.097</v>
      </c>
      <c r="D164" s="4">
        <f>C164/$G$1</f>
        <v>0.106857588155075</v>
      </c>
    </row>
    <row r="165" spans="1:4" x14ac:dyDescent="0.25">
      <c r="A165" s="4">
        <v>3.26</v>
      </c>
      <c r="B165" s="4">
        <v>5.0999999999999996</v>
      </c>
      <c r="C165" s="4">
        <f>B165-3.953</f>
        <v>1.1469999999999998</v>
      </c>
      <c r="D165" s="4">
        <f>C165/$G$1</f>
        <v>0.11172803428794076</v>
      </c>
    </row>
    <row r="166" spans="1:4" x14ac:dyDescent="0.25">
      <c r="A166" s="4">
        <v>3.28</v>
      </c>
      <c r="B166" s="4">
        <v>5.1319999999999997</v>
      </c>
      <c r="C166" s="4">
        <f>B166-3.953</f>
        <v>1.1789999999999998</v>
      </c>
      <c r="D166" s="4">
        <f>C166/$G$1</f>
        <v>0.11484511981297485</v>
      </c>
    </row>
    <row r="167" spans="1:4" x14ac:dyDescent="0.25">
      <c r="A167" s="4">
        <v>3.3</v>
      </c>
      <c r="B167" s="4">
        <v>5.1820000000000004</v>
      </c>
      <c r="C167" s="4">
        <f>B167-3.953</f>
        <v>1.2290000000000005</v>
      </c>
      <c r="D167" s="4">
        <f>C167/$G$1</f>
        <v>0.11971556594584069</v>
      </c>
    </row>
    <row r="168" spans="1:4" x14ac:dyDescent="0.25">
      <c r="A168" s="4">
        <v>3.32</v>
      </c>
      <c r="B168" s="4">
        <v>5.1879999999999997</v>
      </c>
      <c r="C168" s="4">
        <f>B168-3.953</f>
        <v>1.2349999999999999</v>
      </c>
      <c r="D168" s="4">
        <f>C168/$G$1</f>
        <v>0.12030001948178452</v>
      </c>
    </row>
    <row r="169" spans="1:4" x14ac:dyDescent="0.25">
      <c r="A169" s="4">
        <v>3.34</v>
      </c>
      <c r="B169" s="4">
        <v>5.1879999999999997</v>
      </c>
      <c r="C169" s="4">
        <f>B169-3.953</f>
        <v>1.2349999999999999</v>
      </c>
      <c r="D169" s="4">
        <f>C169/$G$1</f>
        <v>0.12030001948178452</v>
      </c>
    </row>
    <row r="170" spans="1:4" x14ac:dyDescent="0.25">
      <c r="A170" s="4">
        <v>3.36</v>
      </c>
      <c r="B170" s="4">
        <v>5.1820000000000004</v>
      </c>
      <c r="C170" s="4">
        <f>B170-3.953</f>
        <v>1.2290000000000005</v>
      </c>
      <c r="D170" s="4">
        <f>C170/$G$1</f>
        <v>0.11971556594584069</v>
      </c>
    </row>
    <row r="171" spans="1:4" x14ac:dyDescent="0.25">
      <c r="A171" s="4">
        <v>3.38</v>
      </c>
      <c r="B171" s="4">
        <v>5.157</v>
      </c>
      <c r="C171" s="4">
        <f>B171-3.953</f>
        <v>1.2040000000000002</v>
      </c>
      <c r="D171" s="4">
        <f>C171/$G$1</f>
        <v>0.11728034287940776</v>
      </c>
    </row>
    <row r="172" spans="1:4" x14ac:dyDescent="0.25">
      <c r="A172" s="4">
        <v>3.4</v>
      </c>
      <c r="B172" s="4">
        <v>5.1059999999999999</v>
      </c>
      <c r="C172" s="4">
        <f>B172-3.953</f>
        <v>1.153</v>
      </c>
      <c r="D172" s="4">
        <f>C172/$G$1</f>
        <v>0.11231248782388467</v>
      </c>
    </row>
    <row r="173" spans="1:4" x14ac:dyDescent="0.25">
      <c r="A173" s="4">
        <v>3.42</v>
      </c>
      <c r="B173" s="4">
        <v>5.05</v>
      </c>
      <c r="C173" s="4">
        <f>B173-3.953</f>
        <v>1.097</v>
      </c>
      <c r="D173" s="4">
        <f>C173/$G$1</f>
        <v>0.106857588155075</v>
      </c>
    </row>
    <row r="174" spans="1:4" x14ac:dyDescent="0.25">
      <c r="A174" s="4">
        <v>3.44</v>
      </c>
      <c r="B174" s="4">
        <v>4.9800000000000004</v>
      </c>
      <c r="C174" s="4">
        <f>B174-3.953</f>
        <v>1.0270000000000006</v>
      </c>
      <c r="D174" s="4">
        <f>C174/$G$1</f>
        <v>0.10003896356906299</v>
      </c>
    </row>
    <row r="175" spans="1:4" x14ac:dyDescent="0.25">
      <c r="A175" s="4">
        <v>3.46</v>
      </c>
      <c r="B175" s="4">
        <v>4.9050000000000002</v>
      </c>
      <c r="C175" s="4">
        <f>B175-3.953</f>
        <v>0.9520000000000004</v>
      </c>
      <c r="D175" s="4">
        <f>C175/$G$1</f>
        <v>9.273329436976431E-2</v>
      </c>
    </row>
    <row r="176" spans="1:4" x14ac:dyDescent="0.25">
      <c r="A176" s="4">
        <v>3.48</v>
      </c>
      <c r="B176" s="4">
        <v>4.7969999999999997</v>
      </c>
      <c r="C176" s="4">
        <f>B176-3.953</f>
        <v>0.84399999999999986</v>
      </c>
      <c r="D176" s="4">
        <f>C176/$G$1</f>
        <v>8.2213130722774197E-2</v>
      </c>
    </row>
    <row r="177" spans="1:4" x14ac:dyDescent="0.25">
      <c r="A177" s="4">
        <v>3.5</v>
      </c>
      <c r="B177" s="4">
        <v>4.6840000000000002</v>
      </c>
      <c r="C177" s="4">
        <f>B177-3.953</f>
        <v>0.73100000000000032</v>
      </c>
      <c r="D177" s="4">
        <f>C177/$G$1</f>
        <v>7.1205922462497601E-2</v>
      </c>
    </row>
    <row r="178" spans="1:4" x14ac:dyDescent="0.25">
      <c r="A178" s="4">
        <v>3.52</v>
      </c>
      <c r="B178" s="4">
        <v>4.577</v>
      </c>
      <c r="C178" s="4">
        <f>B178-3.953</f>
        <v>0.62400000000000011</v>
      </c>
      <c r="D178" s="4">
        <f>C178/$G$1</f>
        <v>6.0783167738164827E-2</v>
      </c>
    </row>
    <row r="179" spans="1:4" x14ac:dyDescent="0.25">
      <c r="A179" s="4">
        <v>3.54</v>
      </c>
      <c r="B179" s="4">
        <v>4.4569999999999999</v>
      </c>
      <c r="C179" s="4">
        <f>B179-3.953</f>
        <v>0.504</v>
      </c>
      <c r="D179" s="4">
        <f>C179/$G$1</f>
        <v>4.9094097019286964E-2</v>
      </c>
    </row>
    <row r="180" spans="1:4" x14ac:dyDescent="0.25">
      <c r="A180" s="4">
        <v>3.56</v>
      </c>
      <c r="B180" s="4">
        <v>4.343</v>
      </c>
      <c r="C180" s="4">
        <f>B180-3.953</f>
        <v>0.39000000000000012</v>
      </c>
      <c r="D180" s="4">
        <f>C180/$G$1</f>
        <v>3.7989479836353021E-2</v>
      </c>
    </row>
    <row r="181" spans="1:4" x14ac:dyDescent="0.25">
      <c r="A181" s="4">
        <v>3.58</v>
      </c>
      <c r="B181" s="4">
        <v>4.2050000000000001</v>
      </c>
      <c r="C181" s="4">
        <f>B181-3.953</f>
        <v>0.25200000000000022</v>
      </c>
      <c r="D181" s="4">
        <f>C181/$G$1</f>
        <v>2.4547048509643506E-2</v>
      </c>
    </row>
    <row r="182" spans="1:4" x14ac:dyDescent="0.25">
      <c r="A182" s="4">
        <v>3.6</v>
      </c>
      <c r="B182" s="4">
        <v>4.085</v>
      </c>
      <c r="C182" s="4">
        <f>B182-3.953</f>
        <v>0.13200000000000012</v>
      </c>
      <c r="D182" s="4">
        <f>C182/$G$1</f>
        <v>1.2857977790765645E-2</v>
      </c>
    </row>
    <row r="183" spans="1:4" x14ac:dyDescent="0.25">
      <c r="A183" s="4">
        <v>3.62</v>
      </c>
      <c r="B183" s="4">
        <v>3.9529999999999998</v>
      </c>
      <c r="C183" s="4">
        <f>B183-3.953</f>
        <v>0</v>
      </c>
      <c r="D183" s="4">
        <f>C183/$G$1</f>
        <v>0</v>
      </c>
    </row>
    <row r="184" spans="1:4" x14ac:dyDescent="0.25">
      <c r="A184" s="4">
        <v>3.64</v>
      </c>
      <c r="B184" s="4">
        <v>3.8079999999999998</v>
      </c>
      <c r="C184" s="4">
        <f>B184-3.953</f>
        <v>-0.14500000000000002</v>
      </c>
      <c r="D184" s="4">
        <f>C184/$G$1</f>
        <v>-1.4124293785310736E-2</v>
      </c>
    </row>
    <row r="185" spans="1:4" x14ac:dyDescent="0.25">
      <c r="A185" s="4">
        <v>3.66</v>
      </c>
      <c r="B185" s="4">
        <v>3.669</v>
      </c>
      <c r="C185" s="4">
        <f>B185-3.953</f>
        <v>-0.28399999999999981</v>
      </c>
      <c r="D185" s="4">
        <f>C185/$G$1</f>
        <v>-2.7664134034677559E-2</v>
      </c>
    </row>
    <row r="186" spans="1:4" x14ac:dyDescent="0.25">
      <c r="A186" s="4">
        <v>3.68</v>
      </c>
      <c r="B186" s="4">
        <v>3.5550000000000002</v>
      </c>
      <c r="C186" s="4">
        <f>B186-3.953</f>
        <v>-0.39799999999999969</v>
      </c>
      <c r="D186" s="4">
        <f>C186/$G$1</f>
        <v>-3.8768751217611502E-2</v>
      </c>
    </row>
    <row r="187" spans="1:4" x14ac:dyDescent="0.25">
      <c r="A187" s="4">
        <v>3.7</v>
      </c>
      <c r="B187" s="4">
        <v>3.423</v>
      </c>
      <c r="C187" s="4">
        <f>B187-3.953</f>
        <v>-0.5299999999999998</v>
      </c>
      <c r="D187" s="4">
        <f>C187/$G$1</f>
        <v>-5.1626729008377149E-2</v>
      </c>
    </row>
    <row r="188" spans="1:4" x14ac:dyDescent="0.25">
      <c r="A188" s="4">
        <v>3.72</v>
      </c>
      <c r="B188" s="4">
        <v>3.29</v>
      </c>
      <c r="C188" s="4">
        <f>B188-3.953</f>
        <v>-0.66299999999999981</v>
      </c>
      <c r="D188" s="4">
        <f>C188/$G$1</f>
        <v>-6.4582115721800101E-2</v>
      </c>
    </row>
    <row r="189" spans="1:4" x14ac:dyDescent="0.25">
      <c r="A189" s="4">
        <v>3.74</v>
      </c>
      <c r="B189" s="4">
        <v>3.1960000000000002</v>
      </c>
      <c r="C189" s="4">
        <f>B189-3.953</f>
        <v>-0.75699999999999967</v>
      </c>
      <c r="D189" s="4">
        <f>C189/$G$1</f>
        <v>-7.3738554451587737E-2</v>
      </c>
    </row>
    <row r="190" spans="1:4" x14ac:dyDescent="0.25">
      <c r="A190" s="4">
        <v>3.76</v>
      </c>
      <c r="B190" s="4">
        <v>3.089</v>
      </c>
      <c r="C190" s="4">
        <f>B190-3.953</f>
        <v>-0.86399999999999988</v>
      </c>
      <c r="D190" s="4">
        <f>C190/$G$1</f>
        <v>-8.4161309175920504E-2</v>
      </c>
    </row>
    <row r="191" spans="1:4" x14ac:dyDescent="0.25">
      <c r="A191" s="4">
        <v>3.78</v>
      </c>
      <c r="B191" s="4">
        <v>2.9940000000000002</v>
      </c>
      <c r="C191" s="4">
        <f>B191-3.953</f>
        <v>-0.95899999999999963</v>
      </c>
      <c r="D191" s="4">
        <f>C191/$G$1</f>
        <v>-9.3415156828365445E-2</v>
      </c>
    </row>
    <row r="192" spans="1:4" x14ac:dyDescent="0.25">
      <c r="A192" s="4">
        <v>3.8</v>
      </c>
      <c r="B192" s="4">
        <v>2.9119999999999999</v>
      </c>
      <c r="C192" s="4">
        <f>B192-3.953</f>
        <v>-1.0409999999999999</v>
      </c>
      <c r="D192" s="4">
        <f>C192/$G$1</f>
        <v>-0.10140268848626534</v>
      </c>
    </row>
    <row r="193" spans="1:4" x14ac:dyDescent="0.25">
      <c r="A193" s="4">
        <v>3.82</v>
      </c>
      <c r="B193" s="4">
        <v>2.843</v>
      </c>
      <c r="C193" s="4">
        <f>B193-3.953</f>
        <v>-1.1099999999999999</v>
      </c>
      <c r="D193" s="4">
        <f>C193/$G$1</f>
        <v>-0.10812390414962009</v>
      </c>
    </row>
    <row r="194" spans="1:4" x14ac:dyDescent="0.25">
      <c r="A194" s="4">
        <v>3.84</v>
      </c>
      <c r="B194" s="4">
        <v>2.786</v>
      </c>
      <c r="C194" s="4">
        <f>B194-3.953</f>
        <v>-1.1669999999999998</v>
      </c>
      <c r="D194" s="4">
        <f>C194/$G$1</f>
        <v>-0.11367621274108707</v>
      </c>
    </row>
    <row r="195" spans="1:4" x14ac:dyDescent="0.25">
      <c r="A195" s="4">
        <v>3.86</v>
      </c>
      <c r="B195" s="4">
        <v>2.742</v>
      </c>
      <c r="C195" s="4">
        <f>B195-3.953</f>
        <v>-1.2109999999999999</v>
      </c>
      <c r="D195" s="4">
        <f>C195/$G$1</f>
        <v>-0.11796220533800894</v>
      </c>
    </row>
    <row r="196" spans="1:4" x14ac:dyDescent="0.25">
      <c r="A196" s="4">
        <v>3.88</v>
      </c>
      <c r="B196" s="4">
        <v>2.7040000000000002</v>
      </c>
      <c r="C196" s="4">
        <f>B196-3.953</f>
        <v>-1.2489999999999997</v>
      </c>
      <c r="D196" s="4">
        <f>C196/$G$1</f>
        <v>-0.12166374439898692</v>
      </c>
    </row>
    <row r="197" spans="1:4" x14ac:dyDescent="0.25">
      <c r="A197" s="4">
        <v>3.9</v>
      </c>
      <c r="B197" s="4">
        <v>2.673</v>
      </c>
      <c r="C197" s="4">
        <f>B197-3.953</f>
        <v>-1.2799999999999998</v>
      </c>
      <c r="D197" s="4">
        <f>C197/$G$1</f>
        <v>-0.1246834210013637</v>
      </c>
    </row>
    <row r="198" spans="1:4" x14ac:dyDescent="0.25">
      <c r="A198" s="4">
        <v>3.92</v>
      </c>
      <c r="B198" s="4">
        <v>2.6789999999999998</v>
      </c>
      <c r="C198" s="4">
        <f>B198-3.953</f>
        <v>-1.274</v>
      </c>
      <c r="D198" s="4">
        <f>C198/$G$1</f>
        <v>-0.12409896746541983</v>
      </c>
    </row>
    <row r="199" spans="1:4" x14ac:dyDescent="0.25">
      <c r="A199" s="4">
        <v>3.94</v>
      </c>
      <c r="B199" s="4">
        <v>2.6850000000000001</v>
      </c>
      <c r="C199" s="4">
        <f>B199-3.953</f>
        <v>-1.2679999999999998</v>
      </c>
      <c r="D199" s="4">
        <f>C199/$G$1</f>
        <v>-0.12351451392947592</v>
      </c>
    </row>
    <row r="200" spans="1:4" x14ac:dyDescent="0.25">
      <c r="A200" s="4">
        <v>3.96</v>
      </c>
      <c r="B200" s="4">
        <v>2.71</v>
      </c>
      <c r="C200" s="4">
        <f>B200-3.953</f>
        <v>-1.2429999999999999</v>
      </c>
      <c r="D200" s="4">
        <f>C200/$G$1</f>
        <v>-0.12107929086304305</v>
      </c>
    </row>
    <row r="201" spans="1:4" x14ac:dyDescent="0.25">
      <c r="A201" s="4">
        <v>3.98</v>
      </c>
      <c r="B201" s="4">
        <v>2.7290000000000001</v>
      </c>
      <c r="C201" s="4">
        <f>B201-3.953</f>
        <v>-1.2239999999999998</v>
      </c>
      <c r="D201" s="4">
        <f>C201/$G$1</f>
        <v>-0.11922852133255404</v>
      </c>
    </row>
    <row r="202" spans="1:4" x14ac:dyDescent="0.25">
      <c r="A202" s="4">
        <v>4</v>
      </c>
      <c r="B202" s="4">
        <v>2.7669999999999999</v>
      </c>
      <c r="C202" s="4">
        <f>B202-3.953</f>
        <v>-1.1859999999999999</v>
      </c>
      <c r="D202" s="4">
        <f>C202/$G$1</f>
        <v>-0.11552698227157607</v>
      </c>
    </row>
    <row r="203" spans="1:4" x14ac:dyDescent="0.25">
      <c r="A203" s="4">
        <v>4.0199999999999996</v>
      </c>
      <c r="B203" s="4">
        <v>2.8239999999999998</v>
      </c>
      <c r="C203" s="4">
        <f>B203-3.953</f>
        <v>-1.129</v>
      </c>
      <c r="D203" s="4">
        <f>C203/$G$1</f>
        <v>-0.1099746736801091</v>
      </c>
    </row>
    <row r="204" spans="1:4" x14ac:dyDescent="0.25">
      <c r="A204" s="4">
        <v>4.04</v>
      </c>
      <c r="B204" s="4">
        <v>2.887</v>
      </c>
      <c r="C204" s="4">
        <f>B204-3.953</f>
        <v>-1.0659999999999998</v>
      </c>
      <c r="D204" s="4">
        <f>C204/$G$1</f>
        <v>-0.10383791155269821</v>
      </c>
    </row>
    <row r="205" spans="1:4" x14ac:dyDescent="0.25">
      <c r="A205" s="4">
        <v>4.0599999999999996</v>
      </c>
      <c r="B205" s="4">
        <v>2.9689999999999999</v>
      </c>
      <c r="C205" s="4">
        <f>B205-3.953</f>
        <v>-0.98399999999999999</v>
      </c>
      <c r="D205" s="4">
        <f>C205/$G$1</f>
        <v>-9.585037989479836E-2</v>
      </c>
    </row>
    <row r="206" spans="1:4" x14ac:dyDescent="0.25">
      <c r="A206" s="4">
        <v>4.08</v>
      </c>
      <c r="B206" s="4">
        <v>3.0569999999999999</v>
      </c>
      <c r="C206" s="4">
        <f>B206-3.953</f>
        <v>-0.89599999999999991</v>
      </c>
      <c r="D206" s="4">
        <f>C206/$G$1</f>
        <v>-8.7278394700954595E-2</v>
      </c>
    </row>
    <row r="207" spans="1:4" x14ac:dyDescent="0.25">
      <c r="A207" s="4">
        <v>4.0999999999999996</v>
      </c>
      <c r="B207" s="4">
        <v>3.17</v>
      </c>
      <c r="C207" s="4">
        <f>B207-3.953</f>
        <v>-0.78299999999999992</v>
      </c>
      <c r="D207" s="4">
        <f>C207/$G$1</f>
        <v>-7.6271186440677957E-2</v>
      </c>
    </row>
    <row r="208" spans="1:4" x14ac:dyDescent="0.25">
      <c r="A208" s="4">
        <v>4.12</v>
      </c>
      <c r="B208" s="4">
        <v>3.278</v>
      </c>
      <c r="C208" s="4">
        <f>B208-3.953</f>
        <v>-0.67499999999999982</v>
      </c>
      <c r="D208" s="4">
        <f>C208/$G$1</f>
        <v>-6.5751022793687885E-2</v>
      </c>
    </row>
    <row r="209" spans="1:5" x14ac:dyDescent="0.25">
      <c r="A209" s="4">
        <v>4.1399999999999997</v>
      </c>
      <c r="B209" s="4">
        <v>3.3980000000000001</v>
      </c>
      <c r="C209" s="4">
        <f>B209-3.953</f>
        <v>-0.55499999999999972</v>
      </c>
      <c r="D209" s="4">
        <f>C209/$G$1</f>
        <v>-5.4061952074810023E-2</v>
      </c>
    </row>
    <row r="210" spans="1:5" x14ac:dyDescent="0.25">
      <c r="A210" s="4">
        <v>4.16</v>
      </c>
      <c r="B210" s="4">
        <v>3.5049999999999999</v>
      </c>
      <c r="C210" s="4">
        <f>B210-3.953</f>
        <v>-0.44799999999999995</v>
      </c>
      <c r="D210" s="4">
        <f>C210/$G$1</f>
        <v>-4.3639197350477298E-2</v>
      </c>
    </row>
    <row r="211" spans="1:5" x14ac:dyDescent="0.25">
      <c r="A211" s="4">
        <v>4.18</v>
      </c>
      <c r="B211" s="4">
        <v>3.625</v>
      </c>
      <c r="C211" s="4">
        <f>B211-3.953</f>
        <v>-0.32799999999999985</v>
      </c>
      <c r="D211" s="4">
        <f>C211/$G$1</f>
        <v>-3.1950126631599442E-2</v>
      </c>
    </row>
    <row r="212" spans="1:5" x14ac:dyDescent="0.25">
      <c r="A212" s="4">
        <v>4.2</v>
      </c>
      <c r="B212" s="4">
        <v>3.7440000000000002</v>
      </c>
      <c r="C212" s="4">
        <f>B212-3.953</f>
        <v>-0.20899999999999963</v>
      </c>
      <c r="D212" s="4">
        <f>C212/$G$1</f>
        <v>-2.0358464835378884E-2</v>
      </c>
    </row>
    <row r="213" spans="1:5" x14ac:dyDescent="0.25">
      <c r="A213" s="4">
        <v>4.22</v>
      </c>
      <c r="B213" s="4">
        <v>3.883</v>
      </c>
      <c r="C213" s="4">
        <f>B213-3.953</f>
        <v>-6.999999999999984E-2</v>
      </c>
      <c r="D213" s="4">
        <f>C213/$G$1</f>
        <v>-6.8186245860120632E-3</v>
      </c>
    </row>
    <row r="214" spans="1:5" x14ac:dyDescent="0.25">
      <c r="A214" s="4">
        <v>4.24</v>
      </c>
      <c r="B214" s="4">
        <v>4.0279999999999996</v>
      </c>
      <c r="C214" s="4">
        <f>B214-3.953</f>
        <v>7.4999999999999734E-2</v>
      </c>
      <c r="D214" s="4">
        <f>C214/$G$1</f>
        <v>7.3056691992986296E-3</v>
      </c>
      <c r="E214" t="s">
        <v>11</v>
      </c>
    </row>
    <row r="215" spans="1:5" x14ac:dyDescent="0.25">
      <c r="A215" s="4">
        <v>4.26</v>
      </c>
      <c r="B215" s="4">
        <v>4.1539999999999999</v>
      </c>
      <c r="C215" s="4">
        <f>B215-3.953</f>
        <v>0.20100000000000007</v>
      </c>
      <c r="D215" s="4">
        <f>C215/$G$1</f>
        <v>1.9579193454120403E-2</v>
      </c>
    </row>
    <row r="216" spans="1:5" x14ac:dyDescent="0.25">
      <c r="A216" s="4">
        <v>4.28</v>
      </c>
      <c r="B216" s="4">
        <v>4.2610000000000001</v>
      </c>
      <c r="C216" s="4">
        <f>B216-3.953</f>
        <v>0.30800000000000027</v>
      </c>
      <c r="D216" s="4">
        <f>C216/$G$1</f>
        <v>3.0001948178453173E-2</v>
      </c>
    </row>
    <row r="217" spans="1:5" x14ac:dyDescent="0.25">
      <c r="A217" s="4">
        <v>4.3</v>
      </c>
      <c r="B217" s="4">
        <v>4.3869999999999996</v>
      </c>
      <c r="C217" s="4">
        <f>B217-3.953</f>
        <v>0.43399999999999972</v>
      </c>
      <c r="D217" s="4">
        <f>C217/$G$1</f>
        <v>4.2275472433274862E-2</v>
      </c>
    </row>
    <row r="218" spans="1:5" x14ac:dyDescent="0.25">
      <c r="A218" s="4">
        <v>4.32</v>
      </c>
      <c r="B218" s="4">
        <v>4.5069999999999997</v>
      </c>
      <c r="C218" s="4">
        <f>B218-3.953</f>
        <v>0.55399999999999983</v>
      </c>
      <c r="D218" s="4">
        <f>C218/$G$1</f>
        <v>5.3964543152152718E-2</v>
      </c>
    </row>
    <row r="219" spans="1:5" x14ac:dyDescent="0.25">
      <c r="A219" s="4">
        <v>4.34</v>
      </c>
      <c r="B219" s="4">
        <v>4.6079999999999997</v>
      </c>
      <c r="C219" s="4">
        <f>B219-3.953</f>
        <v>0.6549999999999998</v>
      </c>
      <c r="D219" s="4">
        <f>C219/$G$1</f>
        <v>6.3802844340541578E-2</v>
      </c>
    </row>
    <row r="220" spans="1:5" x14ac:dyDescent="0.25">
      <c r="A220" s="4">
        <v>4.3600000000000003</v>
      </c>
      <c r="B220" s="4">
        <v>4.7279999999999998</v>
      </c>
      <c r="C220" s="4">
        <f>B220-3.953</f>
        <v>0.77499999999999991</v>
      </c>
      <c r="D220" s="4">
        <f>C220/$G$1</f>
        <v>7.5491915059419434E-2</v>
      </c>
    </row>
    <row r="221" spans="1:5" x14ac:dyDescent="0.25">
      <c r="A221" s="4">
        <v>4.38</v>
      </c>
      <c r="B221" s="4">
        <v>4.8230000000000004</v>
      </c>
      <c r="C221" s="4">
        <f>B221-3.953</f>
        <v>0.87000000000000055</v>
      </c>
      <c r="D221" s="4">
        <f>C221/$G$1</f>
        <v>8.4745762711864459E-2</v>
      </c>
    </row>
    <row r="222" spans="1:5" x14ac:dyDescent="0.25">
      <c r="A222" s="4">
        <v>4.4000000000000004</v>
      </c>
      <c r="B222" s="4">
        <v>4.9109999999999996</v>
      </c>
      <c r="C222" s="4">
        <f>B222-3.953</f>
        <v>0.95799999999999974</v>
      </c>
      <c r="D222" s="4">
        <f>C222/$G$1</f>
        <v>9.331774790570814E-2</v>
      </c>
    </row>
    <row r="223" spans="1:5" x14ac:dyDescent="0.25">
      <c r="A223" s="4">
        <v>4.42</v>
      </c>
      <c r="B223" s="4">
        <v>4.9610000000000003</v>
      </c>
      <c r="C223" s="4">
        <f>B223-3.953</f>
        <v>1.0080000000000005</v>
      </c>
      <c r="D223" s="4">
        <f>C223/$G$1</f>
        <v>9.8188194038573984E-2</v>
      </c>
    </row>
    <row r="224" spans="1:5" x14ac:dyDescent="0.25">
      <c r="A224" s="4">
        <v>4.4400000000000004</v>
      </c>
      <c r="B224" s="4">
        <v>5.0179999999999998</v>
      </c>
      <c r="C224" s="4">
        <f>B224-3.953</f>
        <v>1.0649999999999999</v>
      </c>
      <c r="D224" s="4">
        <f>C224/$G$1</f>
        <v>0.10374050263004091</v>
      </c>
    </row>
    <row r="225" spans="1:4" x14ac:dyDescent="0.25">
      <c r="A225" s="4">
        <v>4.46</v>
      </c>
      <c r="B225" s="4">
        <v>5.0750000000000002</v>
      </c>
      <c r="C225" s="4">
        <f>B225-3.953</f>
        <v>1.1220000000000003</v>
      </c>
      <c r="D225" s="4">
        <f>C225/$G$1</f>
        <v>0.10929281122150793</v>
      </c>
    </row>
    <row r="226" spans="1:4" x14ac:dyDescent="0.25">
      <c r="A226" s="4">
        <v>4.4800000000000004</v>
      </c>
      <c r="B226" s="4">
        <v>5.0999999999999996</v>
      </c>
      <c r="C226" s="4">
        <f>B226-3.953</f>
        <v>1.1469999999999998</v>
      </c>
      <c r="D226" s="4">
        <f>C226/$G$1</f>
        <v>0.11172803428794076</v>
      </c>
    </row>
    <row r="227" spans="1:4" x14ac:dyDescent="0.25">
      <c r="A227" s="4">
        <v>4.5</v>
      </c>
      <c r="B227" s="4">
        <v>5.1130000000000004</v>
      </c>
      <c r="C227" s="4">
        <f>B227-3.953</f>
        <v>1.1600000000000006</v>
      </c>
      <c r="D227" s="4">
        <f>C227/$G$1</f>
        <v>0.11299435028248593</v>
      </c>
    </row>
    <row r="228" spans="1:4" x14ac:dyDescent="0.25">
      <c r="A228" s="4">
        <v>4.5199999999999996</v>
      </c>
      <c r="B228" s="4">
        <v>5.1130000000000004</v>
      </c>
      <c r="C228" s="4">
        <f>B228-3.953</f>
        <v>1.1600000000000006</v>
      </c>
      <c r="D228" s="4">
        <f>C228/$G$1</f>
        <v>0.11299435028248593</v>
      </c>
    </row>
    <row r="229" spans="1:4" x14ac:dyDescent="0.25">
      <c r="A229" s="4">
        <v>4.54</v>
      </c>
      <c r="B229" s="4">
        <v>5.1189999999999998</v>
      </c>
      <c r="C229" s="4">
        <f>B229-3.953</f>
        <v>1.1659999999999999</v>
      </c>
      <c r="D229" s="4">
        <f>C229/$G$1</f>
        <v>0.11357880381842976</v>
      </c>
    </row>
    <row r="230" spans="1:4" x14ac:dyDescent="0.25">
      <c r="A230" s="4">
        <v>4.5599999999999996</v>
      </c>
      <c r="B230" s="4">
        <v>5.069</v>
      </c>
      <c r="C230" s="4">
        <f>B230-3.953</f>
        <v>1.1160000000000001</v>
      </c>
      <c r="D230" s="4">
        <f>C230/$G$1</f>
        <v>0.10870835768556401</v>
      </c>
    </row>
    <row r="231" spans="1:4" x14ac:dyDescent="0.25">
      <c r="A231" s="4">
        <v>4.58</v>
      </c>
      <c r="B231" s="4">
        <v>5.0309999999999997</v>
      </c>
      <c r="C231" s="4">
        <f>B231-3.953</f>
        <v>1.0779999999999998</v>
      </c>
      <c r="D231" s="4">
        <f>C231/$G$1</f>
        <v>0.105006818624586</v>
      </c>
    </row>
    <row r="232" spans="1:4" x14ac:dyDescent="0.25">
      <c r="A232" s="4">
        <v>4.5999999999999996</v>
      </c>
      <c r="B232" s="4">
        <v>4.9800000000000004</v>
      </c>
      <c r="C232" s="4">
        <f>B232-3.953</f>
        <v>1.0270000000000006</v>
      </c>
      <c r="D232" s="4">
        <f>C232/$G$1</f>
        <v>0.10003896356906299</v>
      </c>
    </row>
    <row r="233" spans="1:4" x14ac:dyDescent="0.25">
      <c r="A233" s="4">
        <v>4.62</v>
      </c>
      <c r="B233" s="4">
        <v>4.93</v>
      </c>
      <c r="C233" s="4">
        <f>B233-3.953</f>
        <v>0.97699999999999987</v>
      </c>
      <c r="D233" s="4">
        <f>C233/$G$1</f>
        <v>9.5168517436197142E-2</v>
      </c>
    </row>
    <row r="234" spans="1:4" x14ac:dyDescent="0.25">
      <c r="A234" s="4">
        <v>4.6399999999999997</v>
      </c>
      <c r="B234" s="4">
        <v>4.8609999999999998</v>
      </c>
      <c r="C234" s="4">
        <f>B234-3.953</f>
        <v>0.90799999999999992</v>
      </c>
      <c r="D234" s="4">
        <f>C234/$G$1</f>
        <v>8.8447301772842379E-2</v>
      </c>
    </row>
    <row r="235" spans="1:4" x14ac:dyDescent="0.25">
      <c r="A235" s="4">
        <v>4.66</v>
      </c>
      <c r="B235" s="4">
        <v>4.766</v>
      </c>
      <c r="C235" s="4">
        <f>B235-3.953</f>
        <v>0.81300000000000017</v>
      </c>
      <c r="D235" s="4">
        <f>C235/$G$1</f>
        <v>7.9193454120397438E-2</v>
      </c>
    </row>
    <row r="236" spans="1:4" x14ac:dyDescent="0.25">
      <c r="A236" s="4">
        <v>4.68</v>
      </c>
      <c r="B236" s="4">
        <v>4.6399999999999997</v>
      </c>
      <c r="C236" s="4">
        <f>B236-3.953</f>
        <v>0.68699999999999983</v>
      </c>
      <c r="D236" s="4">
        <f>C236/$G$1</f>
        <v>6.691992986557567E-2</v>
      </c>
    </row>
    <row r="237" spans="1:4" x14ac:dyDescent="0.25">
      <c r="A237" s="4">
        <v>4.7</v>
      </c>
      <c r="B237" s="4">
        <v>4.5510000000000002</v>
      </c>
      <c r="C237" s="4">
        <f>B237-3.953</f>
        <v>0.59800000000000031</v>
      </c>
      <c r="D237" s="4">
        <f>C237/$G$1</f>
        <v>5.8250535749074649E-2</v>
      </c>
    </row>
    <row r="238" spans="1:4" x14ac:dyDescent="0.25">
      <c r="A238" s="4">
        <v>4.72</v>
      </c>
      <c r="B238" s="4">
        <v>4.4379999999999997</v>
      </c>
      <c r="C238" s="4">
        <f>B238-3.953</f>
        <v>0.48499999999999988</v>
      </c>
      <c r="D238" s="4">
        <f>C238/$G$1</f>
        <v>4.7243327488797962E-2</v>
      </c>
    </row>
    <row r="239" spans="1:4" x14ac:dyDescent="0.25">
      <c r="A239" s="4">
        <v>4.74</v>
      </c>
      <c r="B239" s="4">
        <v>4.3239999999999998</v>
      </c>
      <c r="C239" s="4">
        <f>B239-3.953</f>
        <v>0.371</v>
      </c>
      <c r="D239" s="4">
        <f>C239/$G$1</f>
        <v>3.6138710305864019E-2</v>
      </c>
    </row>
    <row r="240" spans="1:4" x14ac:dyDescent="0.25">
      <c r="A240" s="4">
        <v>4.76</v>
      </c>
      <c r="B240" s="4">
        <v>4.218</v>
      </c>
      <c r="C240" s="4">
        <f>B240-3.953</f>
        <v>0.26500000000000012</v>
      </c>
      <c r="D240" s="4">
        <f>C240/$G$1</f>
        <v>2.5813364504188595E-2</v>
      </c>
    </row>
    <row r="241" spans="1:4" x14ac:dyDescent="0.25">
      <c r="A241" s="4">
        <v>4.78</v>
      </c>
      <c r="B241" s="4">
        <v>4.0979999999999999</v>
      </c>
      <c r="C241" s="4">
        <f>B241-3.953</f>
        <v>0.14500000000000002</v>
      </c>
      <c r="D241" s="4">
        <f>C241/$G$1</f>
        <v>1.4124293785310736E-2</v>
      </c>
    </row>
    <row r="242" spans="1:4" x14ac:dyDescent="0.25">
      <c r="A242" s="4">
        <v>4.8</v>
      </c>
      <c r="B242" s="4">
        <v>3.9590000000000001</v>
      </c>
      <c r="C242" s="4">
        <f>B242-3.953</f>
        <v>6.0000000000002274E-3</v>
      </c>
      <c r="D242" s="4">
        <f>C242/$G$1</f>
        <v>5.8445353594391465E-4</v>
      </c>
    </row>
    <row r="243" spans="1:4" x14ac:dyDescent="0.25">
      <c r="A243" s="4">
        <v>4.82</v>
      </c>
      <c r="B243" s="4">
        <v>3.8260000000000001</v>
      </c>
      <c r="C243" s="4">
        <f>B243-3.953</f>
        <v>-0.12699999999999978</v>
      </c>
      <c r="D243" s="4">
        <f>C243/$G$1</f>
        <v>-1.2370933177479036E-2</v>
      </c>
    </row>
    <row r="244" spans="1:4" x14ac:dyDescent="0.25">
      <c r="A244" s="4">
        <v>4.84</v>
      </c>
      <c r="B244" s="4">
        <v>3.7</v>
      </c>
      <c r="C244" s="4">
        <f>B244-3.953</f>
        <v>-0.25299999999999967</v>
      </c>
      <c r="D244" s="4">
        <f>C244/$G$1</f>
        <v>-2.4644457432300766E-2</v>
      </c>
    </row>
    <row r="245" spans="1:4" x14ac:dyDescent="0.25">
      <c r="A245" s="4">
        <v>4.8600000000000003</v>
      </c>
      <c r="B245" s="4">
        <v>3.593</v>
      </c>
      <c r="C245" s="4">
        <f>B245-3.953</f>
        <v>-0.35999999999999988</v>
      </c>
      <c r="D245" s="4">
        <f>C245/$G$1</f>
        <v>-3.5067212156633533E-2</v>
      </c>
    </row>
    <row r="246" spans="1:4" x14ac:dyDescent="0.25">
      <c r="A246" s="4">
        <v>4.88</v>
      </c>
      <c r="B246" s="4">
        <v>3.48</v>
      </c>
      <c r="C246" s="4">
        <f>B246-3.953</f>
        <v>-0.47299999999999986</v>
      </c>
      <c r="D246" s="4">
        <f>C246/$G$1</f>
        <v>-4.6074420416910178E-2</v>
      </c>
    </row>
    <row r="247" spans="1:4" x14ac:dyDescent="0.25">
      <c r="A247" s="4">
        <v>4.9000000000000004</v>
      </c>
      <c r="B247" s="4">
        <v>3.3719999999999999</v>
      </c>
      <c r="C247" s="4">
        <f>B247-3.953</f>
        <v>-0.58099999999999996</v>
      </c>
      <c r="D247" s="4">
        <f>C247/$G$1</f>
        <v>-5.659458406390025E-2</v>
      </c>
    </row>
    <row r="248" spans="1:4" x14ac:dyDescent="0.25">
      <c r="A248" s="4">
        <v>4.92</v>
      </c>
      <c r="B248" s="4">
        <v>3.2650000000000001</v>
      </c>
      <c r="C248" s="4">
        <f>B248-3.953</f>
        <v>-0.68799999999999972</v>
      </c>
      <c r="D248" s="4">
        <f>C248/$G$1</f>
        <v>-6.7017338788232975E-2</v>
      </c>
    </row>
    <row r="249" spans="1:4" x14ac:dyDescent="0.25">
      <c r="A249" s="4">
        <v>4.9400000000000004</v>
      </c>
      <c r="B249" s="4">
        <v>3.17</v>
      </c>
      <c r="C249" s="4">
        <f>B249-3.953</f>
        <v>-0.78299999999999992</v>
      </c>
      <c r="D249" s="4">
        <f>C249/$G$1</f>
        <v>-7.6271186440677957E-2</v>
      </c>
    </row>
    <row r="250" spans="1:4" x14ac:dyDescent="0.25">
      <c r="A250" s="4">
        <v>4.96</v>
      </c>
      <c r="B250" s="4">
        <v>3.0569999999999999</v>
      </c>
      <c r="C250" s="4">
        <f>B250-3.953</f>
        <v>-0.89599999999999991</v>
      </c>
      <c r="D250" s="4">
        <f>C250/$G$1</f>
        <v>-8.7278394700954595E-2</v>
      </c>
    </row>
    <row r="251" spans="1:4" x14ac:dyDescent="0.25">
      <c r="A251" s="4">
        <v>4.9800000000000004</v>
      </c>
      <c r="B251" s="4">
        <v>2.9820000000000002</v>
      </c>
      <c r="C251" s="4">
        <f>B251-3.953</f>
        <v>-0.97099999999999964</v>
      </c>
      <c r="D251" s="4">
        <f>C251/$G$1</f>
        <v>-9.4584063900253229E-2</v>
      </c>
    </row>
    <row r="252" spans="1:4" x14ac:dyDescent="0.25">
      <c r="A252" s="4">
        <v>5</v>
      </c>
      <c r="B252" s="4">
        <v>2.9249999999999998</v>
      </c>
      <c r="C252" s="4">
        <f>B252-3.953</f>
        <v>-1.028</v>
      </c>
      <c r="D252" s="4">
        <f>C252/$G$1</f>
        <v>-0.10013637249172025</v>
      </c>
    </row>
    <row r="253" spans="1:4" x14ac:dyDescent="0.25">
      <c r="A253" s="4">
        <v>5.0199999999999996</v>
      </c>
      <c r="B253" s="4">
        <v>2.843</v>
      </c>
      <c r="C253" s="4">
        <f>B253-3.953</f>
        <v>-1.1099999999999999</v>
      </c>
      <c r="D253" s="4">
        <f>C253/$G$1</f>
        <v>-0.10812390414962009</v>
      </c>
    </row>
    <row r="254" spans="1:4" x14ac:dyDescent="0.25">
      <c r="A254" s="4">
        <v>5.04</v>
      </c>
      <c r="B254" s="4">
        <v>2.8050000000000002</v>
      </c>
      <c r="C254" s="4">
        <f>B254-3.953</f>
        <v>-1.1479999999999997</v>
      </c>
      <c r="D254" s="4">
        <f>C254/$G$1</f>
        <v>-0.11182544321059806</v>
      </c>
    </row>
    <row r="255" spans="1:4" x14ac:dyDescent="0.25">
      <c r="A255" s="4">
        <v>5.0599999999999996</v>
      </c>
      <c r="B255" s="4">
        <v>2.7730000000000001</v>
      </c>
      <c r="C255" s="4">
        <f>B255-3.953</f>
        <v>-1.1799999999999997</v>
      </c>
      <c r="D255" s="4">
        <f>C255/$G$1</f>
        <v>-0.11494252873563215</v>
      </c>
    </row>
    <row r="256" spans="1:4" x14ac:dyDescent="0.25">
      <c r="A256" s="4">
        <v>5.08</v>
      </c>
      <c r="B256" s="4">
        <v>2.7669999999999999</v>
      </c>
      <c r="C256" s="4">
        <f>B256-3.953</f>
        <v>-1.1859999999999999</v>
      </c>
      <c r="D256" s="4">
        <f>C256/$G$1</f>
        <v>-0.11552698227157607</v>
      </c>
    </row>
    <row r="257" spans="1:4" x14ac:dyDescent="0.25">
      <c r="A257" s="4">
        <v>5.0999999999999996</v>
      </c>
      <c r="B257" s="4">
        <v>2.7480000000000002</v>
      </c>
      <c r="C257" s="4">
        <f>B257-3.953</f>
        <v>-1.2049999999999996</v>
      </c>
      <c r="D257" s="4">
        <f>C257/$G$1</f>
        <v>-0.11737775180206503</v>
      </c>
    </row>
    <row r="258" spans="1:4" x14ac:dyDescent="0.25">
      <c r="A258" s="4">
        <v>5.12</v>
      </c>
      <c r="B258" s="4">
        <v>2.742</v>
      </c>
      <c r="C258" s="4">
        <f>B258-3.953</f>
        <v>-1.2109999999999999</v>
      </c>
      <c r="D258" s="4">
        <f>C258/$G$1</f>
        <v>-0.11796220533800894</v>
      </c>
    </row>
    <row r="259" spans="1:4" x14ac:dyDescent="0.25">
      <c r="A259" s="4">
        <v>5.14</v>
      </c>
      <c r="B259" s="4">
        <v>2.7669999999999999</v>
      </c>
      <c r="C259" s="4">
        <f>B259-3.953</f>
        <v>-1.1859999999999999</v>
      </c>
      <c r="D259" s="4">
        <f>C259/$G$1</f>
        <v>-0.11552698227157607</v>
      </c>
    </row>
    <row r="260" spans="1:4" x14ac:dyDescent="0.25">
      <c r="A260" s="4">
        <v>5.16</v>
      </c>
      <c r="B260" s="4">
        <v>2.7919999999999998</v>
      </c>
      <c r="C260" s="4">
        <f>B260-3.953</f>
        <v>-1.161</v>
      </c>
      <c r="D260" s="4">
        <f>C260/$G$1</f>
        <v>-0.11309175920514319</v>
      </c>
    </row>
    <row r="261" spans="1:4" x14ac:dyDescent="0.25">
      <c r="A261" s="4">
        <v>5.18</v>
      </c>
      <c r="B261" s="4">
        <v>2.843</v>
      </c>
      <c r="C261" s="4">
        <f>B261-3.953</f>
        <v>-1.1099999999999999</v>
      </c>
      <c r="D261" s="4">
        <f>C261/$G$1</f>
        <v>-0.10812390414962009</v>
      </c>
    </row>
    <row r="262" spans="1:4" x14ac:dyDescent="0.25">
      <c r="A262" s="4">
        <v>5.2</v>
      </c>
      <c r="B262" s="4">
        <v>2.8809999999999998</v>
      </c>
      <c r="C262" s="4">
        <f>B262-3.953</f>
        <v>-1.0720000000000001</v>
      </c>
      <c r="D262" s="4">
        <f>C262/$G$1</f>
        <v>-0.10442236508864212</v>
      </c>
    </row>
    <row r="263" spans="1:4" x14ac:dyDescent="0.25">
      <c r="A263" s="4">
        <v>5.22</v>
      </c>
      <c r="B263" s="4">
        <v>2.944</v>
      </c>
      <c r="C263" s="4">
        <f>B263-3.953</f>
        <v>-1.0089999999999999</v>
      </c>
      <c r="D263" s="4">
        <f>C263/$G$1</f>
        <v>-9.8285602961231233E-2</v>
      </c>
    </row>
    <row r="264" spans="1:4" x14ac:dyDescent="0.25">
      <c r="A264" s="4">
        <v>5.24</v>
      </c>
      <c r="B264" s="4">
        <v>3.0190000000000001</v>
      </c>
      <c r="C264" s="4">
        <f>B264-3.953</f>
        <v>-0.93399999999999972</v>
      </c>
      <c r="D264" s="4">
        <f>C264/$G$1</f>
        <v>-9.0979933761932572E-2</v>
      </c>
    </row>
    <row r="265" spans="1:4" x14ac:dyDescent="0.25">
      <c r="A265" s="4">
        <v>5.26</v>
      </c>
      <c r="B265" s="4">
        <v>3.089</v>
      </c>
      <c r="C265" s="4">
        <f>B265-3.953</f>
        <v>-0.86399999999999988</v>
      </c>
      <c r="D265" s="4">
        <f>C265/$G$1</f>
        <v>-8.4161309175920504E-2</v>
      </c>
    </row>
    <row r="266" spans="1:4" x14ac:dyDescent="0.25">
      <c r="A266" s="4">
        <v>5.28</v>
      </c>
      <c r="B266" s="4">
        <v>3.1960000000000002</v>
      </c>
      <c r="C266" s="4">
        <f>B266-3.953</f>
        <v>-0.75699999999999967</v>
      </c>
      <c r="D266" s="4">
        <f>C266/$G$1</f>
        <v>-7.3738554451587737E-2</v>
      </c>
    </row>
    <row r="267" spans="1:4" x14ac:dyDescent="0.25">
      <c r="A267" s="4">
        <v>5.3</v>
      </c>
      <c r="B267" s="4">
        <v>3.2970000000000002</v>
      </c>
      <c r="C267" s="4">
        <f>B267-3.953</f>
        <v>-0.65599999999999969</v>
      </c>
      <c r="D267" s="4">
        <f>C267/$G$1</f>
        <v>-6.3900253263198883E-2</v>
      </c>
    </row>
    <row r="268" spans="1:4" x14ac:dyDescent="0.25">
      <c r="A268" s="4">
        <v>5.32</v>
      </c>
      <c r="B268" s="4">
        <v>3.41</v>
      </c>
      <c r="C268" s="4">
        <f>B268-3.953</f>
        <v>-0.54299999999999971</v>
      </c>
      <c r="D268" s="4">
        <f>C268/$G$1</f>
        <v>-5.2893045002922238E-2</v>
      </c>
    </row>
    <row r="269" spans="1:4" x14ac:dyDescent="0.25">
      <c r="A269" s="4">
        <v>5.34</v>
      </c>
      <c r="B269" s="4">
        <v>3.5169999999999999</v>
      </c>
      <c r="C269" s="4">
        <f>B269-3.953</f>
        <v>-0.43599999999999994</v>
      </c>
      <c r="D269" s="4">
        <f>C269/$G$1</f>
        <v>-4.2470290278589513E-2</v>
      </c>
    </row>
    <row r="270" spans="1:4" x14ac:dyDescent="0.25">
      <c r="A270" s="4">
        <v>5.36</v>
      </c>
      <c r="B270" s="4">
        <v>3.625</v>
      </c>
      <c r="C270" s="4">
        <f>B270-3.953</f>
        <v>-0.32799999999999985</v>
      </c>
      <c r="D270" s="4">
        <f>C270/$G$1</f>
        <v>-3.1950126631599442E-2</v>
      </c>
    </row>
    <row r="271" spans="1:4" x14ac:dyDescent="0.25">
      <c r="A271" s="4">
        <v>5.38</v>
      </c>
      <c r="B271" s="4">
        <v>3.7440000000000002</v>
      </c>
      <c r="C271" s="4">
        <f>B271-3.953</f>
        <v>-0.20899999999999963</v>
      </c>
      <c r="D271" s="4">
        <f>C271/$G$1</f>
        <v>-2.0358464835378884E-2</v>
      </c>
    </row>
    <row r="272" spans="1:4" x14ac:dyDescent="0.25">
      <c r="A272" s="4">
        <v>5.4</v>
      </c>
      <c r="B272" s="4">
        <v>3.8639999999999999</v>
      </c>
      <c r="C272" s="4">
        <f>B272-3.953</f>
        <v>-8.8999999999999968E-2</v>
      </c>
      <c r="D272" s="4">
        <f>C272/$G$1</f>
        <v>-8.6693941165010679E-3</v>
      </c>
    </row>
    <row r="273" spans="1:5" x14ac:dyDescent="0.25">
      <c r="A273" s="4">
        <v>5.42</v>
      </c>
      <c r="B273" s="4">
        <v>3.99</v>
      </c>
      <c r="C273" s="4">
        <f>B273-3.953</f>
        <v>3.7000000000000366E-2</v>
      </c>
      <c r="D273" s="4">
        <f>C273/$G$1</f>
        <v>3.6041301383207057E-3</v>
      </c>
      <c r="E273" t="s">
        <v>11</v>
      </c>
    </row>
    <row r="274" spans="1:5" x14ac:dyDescent="0.25">
      <c r="A274" s="4">
        <v>5.44</v>
      </c>
      <c r="B274" s="4">
        <v>4.1100000000000003</v>
      </c>
      <c r="C274" s="4">
        <f>B274-3.953</f>
        <v>0.15700000000000047</v>
      </c>
      <c r="D274" s="4">
        <f>C274/$G$1</f>
        <v>1.5293200857198565E-2</v>
      </c>
    </row>
    <row r="275" spans="1:5" x14ac:dyDescent="0.25">
      <c r="A275" s="4">
        <v>5.46</v>
      </c>
      <c r="B275" s="4">
        <v>4.2300000000000004</v>
      </c>
      <c r="C275" s="4">
        <f>B275-3.953</f>
        <v>0.27700000000000058</v>
      </c>
      <c r="D275" s="4">
        <f>C275/$G$1</f>
        <v>2.6982271576076425E-2</v>
      </c>
    </row>
    <row r="276" spans="1:5" x14ac:dyDescent="0.25">
      <c r="A276" s="4">
        <v>5.48</v>
      </c>
      <c r="B276" s="4">
        <v>4.3499999999999996</v>
      </c>
      <c r="C276" s="4">
        <f>B276-3.953</f>
        <v>0.3969999999999998</v>
      </c>
      <c r="D276" s="4">
        <f>C276/$G$1</f>
        <v>3.8671342294954197E-2</v>
      </c>
    </row>
    <row r="277" spans="1:5" x14ac:dyDescent="0.25">
      <c r="A277" s="4">
        <v>5.5</v>
      </c>
      <c r="B277" s="4">
        <v>4.444</v>
      </c>
      <c r="C277" s="4">
        <f>B277-3.953</f>
        <v>0.4910000000000001</v>
      </c>
      <c r="D277" s="4">
        <f>C277/$G$1</f>
        <v>4.7827781024741875E-2</v>
      </c>
    </row>
    <row r="278" spans="1:5" x14ac:dyDescent="0.25">
      <c r="A278" s="4">
        <v>5.52</v>
      </c>
      <c r="B278" s="4">
        <v>4.5579999999999998</v>
      </c>
      <c r="C278" s="4">
        <f>B278-3.953</f>
        <v>0.60499999999999998</v>
      </c>
      <c r="D278" s="4">
        <f>C278/$G$1</f>
        <v>5.8932398207675818E-2</v>
      </c>
    </row>
    <row r="279" spans="1:5" x14ac:dyDescent="0.25">
      <c r="A279" s="4">
        <v>5.54</v>
      </c>
      <c r="B279" s="4">
        <v>4.633</v>
      </c>
      <c r="C279" s="4">
        <f>B279-3.953</f>
        <v>0.68000000000000016</v>
      </c>
      <c r="D279" s="4">
        <f>C279/$G$1</f>
        <v>6.6238067406974493E-2</v>
      </c>
    </row>
    <row r="280" spans="1:5" x14ac:dyDescent="0.25">
      <c r="A280" s="4">
        <v>5.56</v>
      </c>
      <c r="B280" s="4">
        <v>4.7530000000000001</v>
      </c>
      <c r="C280" s="4">
        <f>B280-3.953</f>
        <v>0.80000000000000027</v>
      </c>
      <c r="D280" s="4">
        <f>C280/$G$1</f>
        <v>7.7927138125852349E-2</v>
      </c>
    </row>
    <row r="281" spans="1:5" x14ac:dyDescent="0.25">
      <c r="A281" s="4">
        <v>5.58</v>
      </c>
      <c r="B281" s="4">
        <v>4.8159999999999998</v>
      </c>
      <c r="C281" s="4">
        <f>B281-3.953</f>
        <v>0.86299999999999999</v>
      </c>
      <c r="D281" s="4">
        <f>C281/$G$1</f>
        <v>8.4063900253263199E-2</v>
      </c>
    </row>
    <row r="282" spans="1:5" x14ac:dyDescent="0.25">
      <c r="A282" s="4">
        <v>5.6</v>
      </c>
      <c r="B282" s="4">
        <v>4.8860000000000001</v>
      </c>
      <c r="C282" s="4">
        <f>B282-3.953</f>
        <v>0.93300000000000027</v>
      </c>
      <c r="D282" s="4">
        <f>C282/$G$1</f>
        <v>9.0882524839275308E-2</v>
      </c>
    </row>
    <row r="283" spans="1:5" x14ac:dyDescent="0.25">
      <c r="A283" s="4">
        <v>5.62</v>
      </c>
      <c r="B283" s="4">
        <v>4.9550000000000001</v>
      </c>
      <c r="C283" s="4">
        <f>B283-3.953</f>
        <v>1.0020000000000002</v>
      </c>
      <c r="D283" s="4">
        <f>C283/$G$1</f>
        <v>9.7603740502630057E-2</v>
      </c>
    </row>
    <row r="284" spans="1:5" x14ac:dyDescent="0.25">
      <c r="A284" s="4">
        <v>5.64</v>
      </c>
      <c r="B284" s="4">
        <v>4.9930000000000003</v>
      </c>
      <c r="C284" s="4">
        <f>B284-3.953</f>
        <v>1.0400000000000005</v>
      </c>
      <c r="D284" s="4">
        <f>C284/$G$1</f>
        <v>0.10130527956360807</v>
      </c>
    </row>
    <row r="285" spans="1:5" x14ac:dyDescent="0.25">
      <c r="A285" s="4">
        <v>5.66</v>
      </c>
      <c r="B285" s="4">
        <v>5.0179999999999998</v>
      </c>
      <c r="C285" s="4">
        <f>B285-3.953</f>
        <v>1.0649999999999999</v>
      </c>
      <c r="D285" s="4">
        <f>C285/$G$1</f>
        <v>0.10374050263004091</v>
      </c>
    </row>
    <row r="286" spans="1:5" x14ac:dyDescent="0.25">
      <c r="A286" s="4">
        <v>5.68</v>
      </c>
      <c r="B286" s="4">
        <v>5.0250000000000004</v>
      </c>
      <c r="C286" s="4">
        <f>B286-3.953</f>
        <v>1.0720000000000005</v>
      </c>
      <c r="D286" s="4">
        <f>C286/$G$1</f>
        <v>0.10442236508864217</v>
      </c>
    </row>
    <row r="287" spans="1:5" x14ac:dyDescent="0.25">
      <c r="A287" s="4">
        <v>5.7</v>
      </c>
      <c r="B287" s="4">
        <v>5.0369999999999999</v>
      </c>
      <c r="C287" s="4">
        <f>B287-3.953</f>
        <v>1.0840000000000001</v>
      </c>
      <c r="D287" s="4">
        <f>C287/$G$1</f>
        <v>0.10559127216052991</v>
      </c>
    </row>
    <row r="288" spans="1:5" x14ac:dyDescent="0.25">
      <c r="A288" s="4">
        <v>5.72</v>
      </c>
      <c r="B288" s="4">
        <v>5.0369999999999999</v>
      </c>
      <c r="C288" s="4">
        <f>B288-3.953</f>
        <v>1.0840000000000001</v>
      </c>
      <c r="D288" s="4">
        <f>C288/$G$1</f>
        <v>0.10559127216052991</v>
      </c>
    </row>
    <row r="289" spans="1:4" x14ac:dyDescent="0.25">
      <c r="A289" s="4">
        <v>5.74</v>
      </c>
      <c r="B289" s="4">
        <v>5.0119999999999996</v>
      </c>
      <c r="C289" s="4">
        <f>B289-3.953</f>
        <v>1.0589999999999997</v>
      </c>
      <c r="D289" s="4">
        <f>C289/$G$1</f>
        <v>0.10315604909409699</v>
      </c>
    </row>
    <row r="290" spans="1:4" x14ac:dyDescent="0.25">
      <c r="A290" s="4">
        <v>5.76</v>
      </c>
      <c r="B290" s="4">
        <v>4.9740000000000002</v>
      </c>
      <c r="C290" s="4">
        <f>B290-3.953</f>
        <v>1.0210000000000004</v>
      </c>
      <c r="D290" s="4">
        <f>C290/$G$1</f>
        <v>9.9454510033119073E-2</v>
      </c>
    </row>
    <row r="291" spans="1:4" x14ac:dyDescent="0.25">
      <c r="A291" s="4">
        <v>5.78</v>
      </c>
      <c r="B291" s="4">
        <v>4.9359999999999999</v>
      </c>
      <c r="C291" s="4">
        <f>B291-3.953</f>
        <v>0.9830000000000001</v>
      </c>
      <c r="D291" s="4">
        <f>C291/$G$1</f>
        <v>9.5752970972141055E-2</v>
      </c>
    </row>
    <row r="292" spans="1:4" x14ac:dyDescent="0.25">
      <c r="A292" s="4">
        <v>5.8</v>
      </c>
      <c r="B292" s="4">
        <v>4.867</v>
      </c>
      <c r="C292" s="4">
        <f>B292-3.953</f>
        <v>0.91400000000000015</v>
      </c>
      <c r="D292" s="4">
        <f>C292/$G$1</f>
        <v>8.9031755308786292E-2</v>
      </c>
    </row>
    <row r="293" spans="1:4" x14ac:dyDescent="0.25">
      <c r="A293" s="4">
        <v>5.82</v>
      </c>
      <c r="B293" s="4">
        <v>4.8040000000000003</v>
      </c>
      <c r="C293" s="4">
        <f>B293-3.953</f>
        <v>0.85100000000000042</v>
      </c>
      <c r="D293" s="4">
        <f>C293/$G$1</f>
        <v>8.2894993181375456E-2</v>
      </c>
    </row>
    <row r="294" spans="1:4" x14ac:dyDescent="0.25">
      <c r="A294" s="4">
        <v>5.84</v>
      </c>
      <c r="B294" s="4">
        <v>4.7220000000000004</v>
      </c>
      <c r="C294" s="4">
        <f>B294-3.953</f>
        <v>0.76900000000000057</v>
      </c>
      <c r="D294" s="4">
        <f>C294/$G$1</f>
        <v>7.4907461523475605E-2</v>
      </c>
    </row>
    <row r="295" spans="1:4" x14ac:dyDescent="0.25">
      <c r="A295" s="4">
        <v>5.86</v>
      </c>
      <c r="B295" s="4">
        <v>4.6269999999999998</v>
      </c>
      <c r="C295" s="4">
        <f>B295-3.953</f>
        <v>0.67399999999999993</v>
      </c>
      <c r="D295" s="4">
        <f>C295/$G$1</f>
        <v>6.5653613871030581E-2</v>
      </c>
    </row>
    <row r="296" spans="1:4" x14ac:dyDescent="0.25">
      <c r="A296" s="4">
        <v>5.88</v>
      </c>
      <c r="B296" s="4">
        <v>4.5140000000000002</v>
      </c>
      <c r="C296" s="4">
        <f>B296-3.953</f>
        <v>0.56100000000000039</v>
      </c>
      <c r="D296" s="4">
        <f>C296/$G$1</f>
        <v>5.4646405610753984E-2</v>
      </c>
    </row>
    <row r="297" spans="1:4" x14ac:dyDescent="0.25">
      <c r="A297" s="4">
        <v>5.9</v>
      </c>
      <c r="B297" s="4">
        <v>4.4189999999999996</v>
      </c>
      <c r="C297" s="4">
        <f>B297-3.953</f>
        <v>0.46599999999999975</v>
      </c>
      <c r="D297" s="4">
        <f>C297/$G$1</f>
        <v>4.5392557958308953E-2</v>
      </c>
    </row>
    <row r="298" spans="1:4" x14ac:dyDescent="0.25">
      <c r="A298" s="4">
        <v>5.92</v>
      </c>
      <c r="B298" s="4">
        <v>4.3120000000000003</v>
      </c>
      <c r="C298" s="4">
        <f>B298-3.953</f>
        <v>0.35900000000000043</v>
      </c>
      <c r="D298" s="4">
        <f>C298/$G$1</f>
        <v>3.4969803233976277E-2</v>
      </c>
    </row>
    <row r="299" spans="1:4" x14ac:dyDescent="0.25">
      <c r="A299" s="4">
        <v>5.94</v>
      </c>
      <c r="B299" s="4">
        <v>4.2110000000000003</v>
      </c>
      <c r="C299" s="4">
        <f>B299-3.953</f>
        <v>0.25800000000000045</v>
      </c>
      <c r="D299" s="4">
        <f>C299/$G$1</f>
        <v>2.5131502045587419E-2</v>
      </c>
    </row>
    <row r="300" spans="1:4" x14ac:dyDescent="0.25">
      <c r="A300" s="4">
        <v>5.96</v>
      </c>
      <c r="B300" s="4">
        <v>4.0910000000000002</v>
      </c>
      <c r="C300" s="4">
        <f>B300-3.953</f>
        <v>0.13800000000000034</v>
      </c>
      <c r="D300" s="4">
        <f>C300/$G$1</f>
        <v>1.344243132670956E-2</v>
      </c>
    </row>
    <row r="301" spans="1:4" x14ac:dyDescent="0.25">
      <c r="A301" s="4">
        <v>5.98</v>
      </c>
      <c r="B301" s="4">
        <v>3.9780000000000002</v>
      </c>
      <c r="C301" s="4">
        <f>B301-3.953</f>
        <v>2.5000000000000355E-2</v>
      </c>
      <c r="D301" s="4">
        <f>C301/$G$1</f>
        <v>2.4352230664329197E-3</v>
      </c>
    </row>
    <row r="302" spans="1:4" x14ac:dyDescent="0.25">
      <c r="A302" s="4">
        <v>6</v>
      </c>
      <c r="B302" s="4">
        <v>3.8450000000000002</v>
      </c>
      <c r="C302" s="4">
        <f>B302-3.953</f>
        <v>-0.10799999999999965</v>
      </c>
      <c r="D302" s="4">
        <f>C302/$G$1</f>
        <v>-1.052016364699003E-2</v>
      </c>
    </row>
    <row r="303" spans="1:4" x14ac:dyDescent="0.25">
      <c r="A303" s="4">
        <v>6.02</v>
      </c>
      <c r="B303" s="4">
        <v>3.738</v>
      </c>
      <c r="C303" s="4">
        <f>B303-3.953</f>
        <v>-0.21499999999999986</v>
      </c>
      <c r="D303" s="4">
        <f>C303/$G$1</f>
        <v>-2.09429183713228E-2</v>
      </c>
    </row>
    <row r="304" spans="1:4" x14ac:dyDescent="0.25">
      <c r="A304" s="4">
        <v>6.04</v>
      </c>
      <c r="B304" s="4">
        <v>3.6179999999999999</v>
      </c>
      <c r="C304" s="4">
        <f>B304-3.953</f>
        <v>-0.33499999999999996</v>
      </c>
      <c r="D304" s="4">
        <f>C304/$G$1</f>
        <v>-3.263198909020066E-2</v>
      </c>
    </row>
    <row r="305" spans="1:4" x14ac:dyDescent="0.25">
      <c r="A305" s="4">
        <v>6.06</v>
      </c>
      <c r="B305" s="4">
        <v>3.4980000000000002</v>
      </c>
      <c r="C305" s="4">
        <f>B305-3.953</f>
        <v>-0.45499999999999963</v>
      </c>
      <c r="D305" s="4">
        <f>C305/$G$1</f>
        <v>-4.4321059809078474E-2</v>
      </c>
    </row>
    <row r="306" spans="1:4" x14ac:dyDescent="0.25">
      <c r="A306" s="4">
        <v>6.08</v>
      </c>
      <c r="B306" s="4">
        <v>3.41</v>
      </c>
      <c r="C306" s="4">
        <f>B306-3.953</f>
        <v>-0.54299999999999971</v>
      </c>
      <c r="D306" s="4">
        <f>C306/$G$1</f>
        <v>-5.2893045002922238E-2</v>
      </c>
    </row>
    <row r="307" spans="1:4" x14ac:dyDescent="0.25">
      <c r="A307" s="4">
        <v>6.1</v>
      </c>
      <c r="B307" s="4">
        <v>3.3159999999999998</v>
      </c>
      <c r="C307" s="4">
        <f>B307-3.953</f>
        <v>-0.63700000000000001</v>
      </c>
      <c r="D307" s="4">
        <f>C307/$G$1</f>
        <v>-6.2049483732709916E-2</v>
      </c>
    </row>
    <row r="308" spans="1:4" x14ac:dyDescent="0.25">
      <c r="A308" s="4">
        <v>6.12</v>
      </c>
      <c r="B308" s="4">
        <v>3.2210000000000001</v>
      </c>
      <c r="C308" s="4">
        <f>B308-3.953</f>
        <v>-0.73199999999999976</v>
      </c>
      <c r="D308" s="4">
        <f>C308/$G$1</f>
        <v>-7.130333138515485E-2</v>
      </c>
    </row>
    <row r="309" spans="1:4" x14ac:dyDescent="0.25">
      <c r="A309" s="4">
        <v>6.14</v>
      </c>
      <c r="B309" s="4">
        <v>3.133</v>
      </c>
      <c r="C309" s="4">
        <f>B309-3.953</f>
        <v>-0.81999999999999984</v>
      </c>
      <c r="D309" s="4">
        <f>C309/$G$1</f>
        <v>-7.9875316578998615E-2</v>
      </c>
    </row>
    <row r="310" spans="1:4" x14ac:dyDescent="0.25">
      <c r="A310" s="4">
        <v>6.16</v>
      </c>
      <c r="B310" s="4">
        <v>3.0449999999999999</v>
      </c>
      <c r="C310" s="4">
        <f>B310-3.953</f>
        <v>-0.90799999999999992</v>
      </c>
      <c r="D310" s="4">
        <f>C310/$G$1</f>
        <v>-8.8447301772842379E-2</v>
      </c>
    </row>
    <row r="311" spans="1:4" x14ac:dyDescent="0.25">
      <c r="A311" s="4">
        <v>6.18</v>
      </c>
      <c r="B311" s="4">
        <v>2.9820000000000002</v>
      </c>
      <c r="C311" s="4">
        <f>B311-3.953</f>
        <v>-0.97099999999999964</v>
      </c>
      <c r="D311" s="4">
        <f>C311/$G$1</f>
        <v>-9.4584063900253229E-2</v>
      </c>
    </row>
    <row r="312" spans="1:4" x14ac:dyDescent="0.25">
      <c r="A312" s="4">
        <v>6.2</v>
      </c>
      <c r="B312" s="4">
        <v>2.931</v>
      </c>
      <c r="C312" s="4">
        <f>B312-3.953</f>
        <v>-1.0219999999999998</v>
      </c>
      <c r="D312" s="4">
        <f>C312/$G$1</f>
        <v>-9.9551918955776322E-2</v>
      </c>
    </row>
    <row r="313" spans="1:4" x14ac:dyDescent="0.25">
      <c r="A313" s="4">
        <v>6.22</v>
      </c>
      <c r="B313" s="4">
        <v>2.8809999999999998</v>
      </c>
      <c r="C313" s="4">
        <f>B313-3.953</f>
        <v>-1.0720000000000001</v>
      </c>
      <c r="D313" s="4">
        <f>C313/$G$1</f>
        <v>-0.10442236508864212</v>
      </c>
    </row>
    <row r="314" spans="1:4" x14ac:dyDescent="0.25">
      <c r="A314" s="4">
        <v>6.24</v>
      </c>
      <c r="B314" s="4">
        <v>2.843</v>
      </c>
      <c r="C314" s="4">
        <f>B314-3.953</f>
        <v>-1.1099999999999999</v>
      </c>
      <c r="D314" s="4">
        <f>C314/$G$1</f>
        <v>-0.10812390414962009</v>
      </c>
    </row>
    <row r="315" spans="1:4" x14ac:dyDescent="0.25">
      <c r="A315" s="4">
        <v>6.26</v>
      </c>
      <c r="B315" s="4">
        <v>2.83</v>
      </c>
      <c r="C315" s="4">
        <f>B315-3.953</f>
        <v>-1.1229999999999998</v>
      </c>
      <c r="D315" s="4">
        <f>C315/$G$1</f>
        <v>-0.10939022014416519</v>
      </c>
    </row>
    <row r="316" spans="1:4" x14ac:dyDescent="0.25">
      <c r="A316" s="4">
        <v>6.28</v>
      </c>
      <c r="B316" s="4">
        <v>2.8109999999999999</v>
      </c>
      <c r="C316" s="4">
        <f>B316-3.953</f>
        <v>-1.1419999999999999</v>
      </c>
      <c r="D316" s="4">
        <f>C316/$G$1</f>
        <v>-0.11124098967465419</v>
      </c>
    </row>
    <row r="317" spans="1:4" x14ac:dyDescent="0.25">
      <c r="A317" s="4">
        <v>6.3</v>
      </c>
      <c r="B317" s="4">
        <v>2.8180000000000001</v>
      </c>
      <c r="C317" s="4">
        <f>B317-3.953</f>
        <v>-1.1349999999999998</v>
      </c>
      <c r="D317" s="4">
        <f>C317/$G$1</f>
        <v>-0.11055912721605297</v>
      </c>
    </row>
    <row r="318" spans="1:4" x14ac:dyDescent="0.25">
      <c r="A318" s="4">
        <v>6.32</v>
      </c>
      <c r="B318" s="4">
        <v>2.83</v>
      </c>
      <c r="C318" s="4">
        <f>B318-3.953</f>
        <v>-1.1229999999999998</v>
      </c>
      <c r="D318" s="4">
        <f>C318/$G$1</f>
        <v>-0.10939022014416519</v>
      </c>
    </row>
    <row r="319" spans="1:4" x14ac:dyDescent="0.25">
      <c r="A319" s="4">
        <v>6.34</v>
      </c>
      <c r="B319" s="4">
        <v>2.8620000000000001</v>
      </c>
      <c r="C319" s="4">
        <f>B319-3.953</f>
        <v>-1.0909999999999997</v>
      </c>
      <c r="D319" s="4">
        <f>C319/$G$1</f>
        <v>-0.10627313461913108</v>
      </c>
    </row>
    <row r="320" spans="1:4" x14ac:dyDescent="0.25">
      <c r="A320" s="4">
        <v>6.36</v>
      </c>
      <c r="B320" s="4">
        <v>2.8929999999999998</v>
      </c>
      <c r="C320" s="4">
        <f>B320-3.953</f>
        <v>-1.06</v>
      </c>
      <c r="D320" s="4">
        <f>C320/$G$1</f>
        <v>-0.10325345801675434</v>
      </c>
    </row>
    <row r="321" spans="1:5" x14ac:dyDescent="0.25">
      <c r="A321" s="4">
        <v>6.38</v>
      </c>
      <c r="B321" s="4">
        <v>2.931</v>
      </c>
      <c r="C321" s="4">
        <f>B321-3.953</f>
        <v>-1.0219999999999998</v>
      </c>
      <c r="D321" s="4">
        <f>C321/$G$1</f>
        <v>-9.9551918955776322E-2</v>
      </c>
    </row>
    <row r="322" spans="1:5" x14ac:dyDescent="0.25">
      <c r="A322" s="4">
        <v>6.4</v>
      </c>
      <c r="B322" s="4">
        <v>2.9940000000000002</v>
      </c>
      <c r="C322" s="4">
        <f>B322-3.953</f>
        <v>-0.95899999999999963</v>
      </c>
      <c r="D322" s="4">
        <f>C322/$G$1</f>
        <v>-9.3415156828365445E-2</v>
      </c>
    </row>
    <row r="323" spans="1:5" x14ac:dyDescent="0.25">
      <c r="A323" s="4">
        <v>6.42</v>
      </c>
      <c r="B323" s="4">
        <v>3.07</v>
      </c>
      <c r="C323" s="4">
        <f>B323-3.953</f>
        <v>-0.88300000000000001</v>
      </c>
      <c r="D323" s="4">
        <f>C323/$G$1</f>
        <v>-8.6012078706409506E-2</v>
      </c>
    </row>
    <row r="324" spans="1:5" x14ac:dyDescent="0.25">
      <c r="A324" s="4">
        <v>6.44</v>
      </c>
      <c r="B324" s="4">
        <v>3.1459999999999999</v>
      </c>
      <c r="C324" s="4">
        <f>B324-3.953</f>
        <v>-0.80699999999999994</v>
      </c>
      <c r="D324" s="4">
        <f>C324/$G$1</f>
        <v>-7.8609000584453526E-2</v>
      </c>
    </row>
    <row r="325" spans="1:5" x14ac:dyDescent="0.25">
      <c r="A325" s="4">
        <v>6.46</v>
      </c>
      <c r="B325" s="4">
        <v>3.2280000000000002</v>
      </c>
      <c r="C325" s="4">
        <f>B325-3.953</f>
        <v>-0.72499999999999964</v>
      </c>
      <c r="D325" s="4">
        <f>C325/$G$1</f>
        <v>-7.0621468926553632E-2</v>
      </c>
    </row>
    <row r="326" spans="1:5" x14ac:dyDescent="0.25">
      <c r="A326" s="4">
        <v>6.48</v>
      </c>
      <c r="B326" s="4">
        <v>3.3340000000000001</v>
      </c>
      <c r="C326" s="4">
        <f>B326-3.953</f>
        <v>-0.61899999999999977</v>
      </c>
      <c r="D326" s="4">
        <f>C326/$G$1</f>
        <v>-6.0296123124878219E-2</v>
      </c>
    </row>
    <row r="327" spans="1:5" x14ac:dyDescent="0.25">
      <c r="A327" s="4">
        <v>6.5</v>
      </c>
      <c r="B327" s="4">
        <v>3.423</v>
      </c>
      <c r="C327" s="4">
        <f>B327-3.953</f>
        <v>-0.5299999999999998</v>
      </c>
      <c r="D327" s="4">
        <f>C327/$G$1</f>
        <v>-5.1626729008377149E-2</v>
      </c>
    </row>
    <row r="328" spans="1:5" x14ac:dyDescent="0.25">
      <c r="A328" s="4">
        <v>6.52</v>
      </c>
      <c r="B328" s="4">
        <v>3.5049999999999999</v>
      </c>
      <c r="C328" s="4">
        <f>B328-3.953</f>
        <v>-0.44799999999999995</v>
      </c>
      <c r="D328" s="4">
        <f>C328/$G$1</f>
        <v>-4.3639197350477298E-2</v>
      </c>
    </row>
    <row r="329" spans="1:5" x14ac:dyDescent="0.25">
      <c r="A329" s="4">
        <v>6.54</v>
      </c>
      <c r="B329" s="4">
        <v>3.625</v>
      </c>
      <c r="C329" s="4">
        <f>B329-3.953</f>
        <v>-0.32799999999999985</v>
      </c>
      <c r="D329" s="4">
        <f>C329/$G$1</f>
        <v>-3.1950126631599442E-2</v>
      </c>
    </row>
    <row r="330" spans="1:5" x14ac:dyDescent="0.25">
      <c r="A330" s="4">
        <v>6.56</v>
      </c>
      <c r="B330" s="4">
        <v>3.7440000000000002</v>
      </c>
      <c r="C330" s="4">
        <f>B330-3.953</f>
        <v>-0.20899999999999963</v>
      </c>
      <c r="D330" s="4">
        <f>C330/$G$1</f>
        <v>-2.0358464835378884E-2</v>
      </c>
    </row>
    <row r="331" spans="1:5" x14ac:dyDescent="0.25">
      <c r="A331" s="4">
        <v>6.58</v>
      </c>
      <c r="B331" s="4">
        <v>3.8450000000000002</v>
      </c>
      <c r="C331" s="4">
        <f>B331-3.953</f>
        <v>-0.10799999999999965</v>
      </c>
      <c r="D331" s="4">
        <f>C331/$G$1</f>
        <v>-1.052016364699003E-2</v>
      </c>
    </row>
    <row r="332" spans="1:5" x14ac:dyDescent="0.25">
      <c r="A332" s="4">
        <v>6.6</v>
      </c>
      <c r="B332" s="4">
        <v>3.9649999999999999</v>
      </c>
      <c r="C332" s="4">
        <f>B332-3.953</f>
        <v>1.2000000000000011E-2</v>
      </c>
      <c r="D332" s="4">
        <f>C332/$G$1</f>
        <v>1.1689070718877859E-3</v>
      </c>
      <c r="E332" t="s">
        <v>11</v>
      </c>
    </row>
    <row r="333" spans="1:5" x14ac:dyDescent="0.25">
      <c r="A333" s="4">
        <v>6.62</v>
      </c>
      <c r="B333" s="4">
        <v>4.085</v>
      </c>
      <c r="C333" s="4">
        <f>B333-3.953</f>
        <v>0.13200000000000012</v>
      </c>
      <c r="D333" s="4">
        <f>C333/$G$1</f>
        <v>1.2857977790765645E-2</v>
      </c>
    </row>
    <row r="334" spans="1:5" x14ac:dyDescent="0.25">
      <c r="A334" s="4">
        <v>6.64</v>
      </c>
      <c r="B334" s="4">
        <v>4.1989999999999998</v>
      </c>
      <c r="C334" s="4">
        <f>B334-3.953</f>
        <v>0.246</v>
      </c>
      <c r="D334" s="4">
        <f>C334/$G$1</f>
        <v>2.396259497369959E-2</v>
      </c>
    </row>
    <row r="335" spans="1:5" x14ac:dyDescent="0.25">
      <c r="A335" s="4">
        <v>6.66</v>
      </c>
      <c r="B335" s="4">
        <v>4.2930000000000001</v>
      </c>
      <c r="C335" s="4">
        <f>B335-3.953</f>
        <v>0.3400000000000003</v>
      </c>
      <c r="D335" s="4">
        <f>C335/$G$1</f>
        <v>3.3119033703487268E-2</v>
      </c>
    </row>
    <row r="336" spans="1:5" x14ac:dyDescent="0.25">
      <c r="A336" s="4">
        <v>6.68</v>
      </c>
      <c r="B336" s="4">
        <v>4.4000000000000004</v>
      </c>
      <c r="C336" s="4">
        <f>B336-3.953</f>
        <v>0.44700000000000051</v>
      </c>
      <c r="D336" s="4">
        <f>C336/$G$1</f>
        <v>4.3541788427820034E-2</v>
      </c>
    </row>
    <row r="337" spans="1:4" x14ac:dyDescent="0.25">
      <c r="A337" s="4">
        <v>6.7</v>
      </c>
      <c r="B337" s="4">
        <v>4.4820000000000002</v>
      </c>
      <c r="C337" s="4">
        <f>B337-3.953</f>
        <v>0.52900000000000036</v>
      </c>
      <c r="D337" s="4">
        <f>C337/$G$1</f>
        <v>5.1529320085719886E-2</v>
      </c>
    </row>
    <row r="338" spans="1:4" x14ac:dyDescent="0.25">
      <c r="A338" s="4">
        <v>6.72</v>
      </c>
      <c r="B338" s="4">
        <v>4.5960000000000001</v>
      </c>
      <c r="C338" s="4">
        <f>B338-3.953</f>
        <v>0.64300000000000024</v>
      </c>
      <c r="D338" s="4">
        <f>C338/$G$1</f>
        <v>6.2633937268653836E-2</v>
      </c>
    </row>
    <row r="339" spans="1:4" x14ac:dyDescent="0.25">
      <c r="A339" s="4">
        <v>6.74</v>
      </c>
      <c r="B339" s="4">
        <v>4.6589999999999998</v>
      </c>
      <c r="C339" s="4">
        <f>B339-3.953</f>
        <v>0.70599999999999996</v>
      </c>
      <c r="D339" s="4">
        <f>C339/$G$1</f>
        <v>6.8770699396064672E-2</v>
      </c>
    </row>
    <row r="340" spans="1:4" x14ac:dyDescent="0.25">
      <c r="A340" s="4">
        <v>6.76</v>
      </c>
      <c r="B340" s="4">
        <v>4.7530000000000001</v>
      </c>
      <c r="C340" s="4">
        <f>B340-3.953</f>
        <v>0.80000000000000027</v>
      </c>
      <c r="D340" s="4">
        <f>C340/$G$1</f>
        <v>7.7927138125852349E-2</v>
      </c>
    </row>
    <row r="341" spans="1:4" x14ac:dyDescent="0.25">
      <c r="A341" s="4">
        <v>6.78</v>
      </c>
      <c r="B341" s="4">
        <v>4.8230000000000004</v>
      </c>
      <c r="C341" s="4">
        <f>B341-3.953</f>
        <v>0.87000000000000055</v>
      </c>
      <c r="D341" s="4">
        <f>C341/$G$1</f>
        <v>8.4745762711864459E-2</v>
      </c>
    </row>
    <row r="342" spans="1:4" x14ac:dyDescent="0.25">
      <c r="A342" s="4">
        <v>6.8</v>
      </c>
      <c r="B342" s="4">
        <v>4.8860000000000001</v>
      </c>
      <c r="C342" s="4">
        <f>B342-3.953</f>
        <v>0.93300000000000027</v>
      </c>
      <c r="D342" s="4">
        <f>C342/$G$1</f>
        <v>9.0882524839275308E-2</v>
      </c>
    </row>
    <row r="343" spans="1:4" x14ac:dyDescent="0.25">
      <c r="A343" s="4">
        <v>6.82</v>
      </c>
      <c r="B343" s="4">
        <v>4.9240000000000004</v>
      </c>
      <c r="C343" s="4">
        <f>B343-3.953</f>
        <v>0.97100000000000053</v>
      </c>
      <c r="D343" s="4">
        <f>C343/$G$1</f>
        <v>9.4584063900253312E-2</v>
      </c>
    </row>
    <row r="344" spans="1:4" x14ac:dyDescent="0.25">
      <c r="A344" s="4">
        <v>6.84</v>
      </c>
      <c r="B344" s="4">
        <v>4.9550000000000001</v>
      </c>
      <c r="C344" s="4">
        <f>B344-3.953</f>
        <v>1.0020000000000002</v>
      </c>
      <c r="D344" s="4">
        <f>C344/$G$1</f>
        <v>9.7603740502630057E-2</v>
      </c>
    </row>
    <row r="345" spans="1:4" x14ac:dyDescent="0.25">
      <c r="A345" s="4">
        <v>6.86</v>
      </c>
      <c r="B345" s="4">
        <v>4.9740000000000002</v>
      </c>
      <c r="C345" s="4">
        <f>B345-3.953</f>
        <v>1.0210000000000004</v>
      </c>
      <c r="D345" s="4">
        <f>C345/$G$1</f>
        <v>9.9454510033119073E-2</v>
      </c>
    </row>
    <row r="346" spans="1:4" x14ac:dyDescent="0.25">
      <c r="A346" s="4">
        <v>6.88</v>
      </c>
      <c r="B346" s="4">
        <v>4.9740000000000002</v>
      </c>
      <c r="C346" s="4">
        <f>B346-3.953</f>
        <v>1.0210000000000004</v>
      </c>
      <c r="D346" s="4">
        <f>C346/$G$1</f>
        <v>9.9454510033119073E-2</v>
      </c>
    </row>
    <row r="347" spans="1:4" x14ac:dyDescent="0.25">
      <c r="A347" s="4">
        <v>6.9</v>
      </c>
      <c r="B347" s="4">
        <v>4.9610000000000003</v>
      </c>
      <c r="C347" s="4">
        <f>B347-3.953</f>
        <v>1.0080000000000005</v>
      </c>
      <c r="D347" s="4">
        <f>C347/$G$1</f>
        <v>9.8188194038573984E-2</v>
      </c>
    </row>
    <row r="348" spans="1:4" x14ac:dyDescent="0.25">
      <c r="A348" s="4">
        <v>6.92</v>
      </c>
      <c r="B348" s="4">
        <v>4.9359999999999999</v>
      </c>
      <c r="C348" s="4">
        <f>B348-3.953</f>
        <v>0.9830000000000001</v>
      </c>
      <c r="D348" s="4">
        <f>C348/$G$1</f>
        <v>9.5752970972141055E-2</v>
      </c>
    </row>
    <row r="349" spans="1:4" x14ac:dyDescent="0.25">
      <c r="A349" s="4">
        <v>6.94</v>
      </c>
      <c r="B349" s="4">
        <v>4.9050000000000002</v>
      </c>
      <c r="C349" s="4">
        <f>B349-3.953</f>
        <v>0.9520000000000004</v>
      </c>
      <c r="D349" s="4">
        <f>C349/$G$1</f>
        <v>9.273329436976431E-2</v>
      </c>
    </row>
    <row r="350" spans="1:4" x14ac:dyDescent="0.25">
      <c r="A350" s="4">
        <v>6.96</v>
      </c>
      <c r="B350" s="4">
        <v>4.8789999999999996</v>
      </c>
      <c r="C350" s="4">
        <f>B350-3.953</f>
        <v>0.92599999999999971</v>
      </c>
      <c r="D350" s="4">
        <f>C350/$G$1</f>
        <v>9.0200662380674035E-2</v>
      </c>
    </row>
    <row r="351" spans="1:4" x14ac:dyDescent="0.25">
      <c r="A351" s="4">
        <v>6.98</v>
      </c>
      <c r="B351" s="4">
        <v>4.8289999999999997</v>
      </c>
      <c r="C351" s="4">
        <f>B351-3.953</f>
        <v>0.87599999999999989</v>
      </c>
      <c r="D351" s="4">
        <f>C351/$G$1</f>
        <v>8.5330216247808288E-2</v>
      </c>
    </row>
    <row r="352" spans="1:4" x14ac:dyDescent="0.25">
      <c r="A352" s="4">
        <v>7</v>
      </c>
      <c r="B352" s="4">
        <v>4.76</v>
      </c>
      <c r="C352" s="4">
        <f>B352-3.953</f>
        <v>0.80699999999999994</v>
      </c>
      <c r="D352" s="4">
        <f>C352/$G$1</f>
        <v>7.8609000584453526E-2</v>
      </c>
    </row>
    <row r="353" spans="1:4" x14ac:dyDescent="0.25">
      <c r="A353" s="4">
        <v>7.02</v>
      </c>
      <c r="B353" s="4">
        <v>4.6589999999999998</v>
      </c>
      <c r="C353" s="4">
        <f>B353-3.953</f>
        <v>0.70599999999999996</v>
      </c>
      <c r="D353" s="4">
        <f>C353/$G$1</f>
        <v>6.8770699396064672E-2</v>
      </c>
    </row>
    <row r="354" spans="1:4" x14ac:dyDescent="0.25">
      <c r="A354" s="4">
        <v>7.04</v>
      </c>
      <c r="B354" s="4">
        <v>4.5640000000000001</v>
      </c>
      <c r="C354" s="4">
        <f>B354-3.953</f>
        <v>0.61100000000000021</v>
      </c>
      <c r="D354" s="4">
        <f>C354/$G$1</f>
        <v>5.9516851743619738E-2</v>
      </c>
    </row>
    <row r="355" spans="1:4" x14ac:dyDescent="0.25">
      <c r="A355" s="4">
        <v>7.06</v>
      </c>
      <c r="B355" s="4">
        <v>4.4880000000000004</v>
      </c>
      <c r="C355" s="4">
        <f>B355-3.953</f>
        <v>0.53500000000000059</v>
      </c>
      <c r="D355" s="4">
        <f>C355/$G$1</f>
        <v>5.2113773621663799E-2</v>
      </c>
    </row>
    <row r="356" spans="1:4" x14ac:dyDescent="0.25">
      <c r="A356" s="4">
        <v>7.08</v>
      </c>
      <c r="B356" s="4">
        <v>4.4059999999999997</v>
      </c>
      <c r="C356" s="4">
        <f>B356-3.953</f>
        <v>0.45299999999999985</v>
      </c>
      <c r="D356" s="4">
        <f>C356/$G$1</f>
        <v>4.4126241963763864E-2</v>
      </c>
    </row>
    <row r="357" spans="1:4" x14ac:dyDescent="0.25">
      <c r="A357" s="4">
        <v>7.1</v>
      </c>
      <c r="B357" s="4">
        <v>4.3049999999999997</v>
      </c>
      <c r="C357" s="4">
        <f>B357-3.953</f>
        <v>0.35199999999999987</v>
      </c>
      <c r="D357" s="4">
        <f>C357/$G$1</f>
        <v>3.428794077537501E-2</v>
      </c>
    </row>
    <row r="358" spans="1:4" x14ac:dyDescent="0.25">
      <c r="A358" s="4">
        <v>7.12</v>
      </c>
      <c r="B358" s="4">
        <v>4.2050000000000001</v>
      </c>
      <c r="C358" s="4">
        <f>B358-3.953</f>
        <v>0.25200000000000022</v>
      </c>
      <c r="D358" s="4">
        <f>C358/$G$1</f>
        <v>2.4547048509643506E-2</v>
      </c>
    </row>
    <row r="359" spans="1:4" x14ac:dyDescent="0.25">
      <c r="A359" s="4">
        <v>7.14</v>
      </c>
      <c r="B359" s="4">
        <v>4.0979999999999999</v>
      </c>
      <c r="C359" s="4">
        <f>B359-3.953</f>
        <v>0.14500000000000002</v>
      </c>
      <c r="D359" s="4">
        <f>C359/$G$1</f>
        <v>1.4124293785310736E-2</v>
      </c>
    </row>
    <row r="360" spans="1:4" x14ac:dyDescent="0.25">
      <c r="A360" s="4">
        <v>7.16</v>
      </c>
      <c r="B360" s="4">
        <v>3.984</v>
      </c>
      <c r="C360" s="4">
        <f>B360-3.953</f>
        <v>3.1000000000000139E-2</v>
      </c>
      <c r="D360" s="4">
        <f>C360/$G$1</f>
        <v>3.019676602376791E-3</v>
      </c>
    </row>
    <row r="361" spans="1:4" x14ac:dyDescent="0.25">
      <c r="A361" s="4">
        <v>7.18</v>
      </c>
      <c r="B361" s="4">
        <v>3.8580000000000001</v>
      </c>
      <c r="C361" s="4">
        <f>B361-3.953</f>
        <v>-9.4999999999999751E-2</v>
      </c>
      <c r="D361" s="4">
        <f>C361/$G$1</f>
        <v>-9.2538476524449392E-3</v>
      </c>
    </row>
    <row r="362" spans="1:4" x14ac:dyDescent="0.25">
      <c r="A362" s="4">
        <v>7.2</v>
      </c>
      <c r="B362" s="4">
        <v>3.7509999999999999</v>
      </c>
      <c r="C362" s="4">
        <f>B362-3.953</f>
        <v>-0.20199999999999996</v>
      </c>
      <c r="D362" s="4">
        <f>C362/$G$1</f>
        <v>-1.9676602376777708E-2</v>
      </c>
    </row>
    <row r="363" spans="1:4" x14ac:dyDescent="0.25">
      <c r="A363" s="4">
        <v>7.22</v>
      </c>
      <c r="B363" s="4">
        <v>3.65</v>
      </c>
      <c r="C363" s="4">
        <f>B363-3.953</f>
        <v>-0.30299999999999994</v>
      </c>
      <c r="D363" s="4">
        <f>C363/$G$1</f>
        <v>-2.9514903565166561E-2</v>
      </c>
    </row>
    <row r="364" spans="1:4" x14ac:dyDescent="0.25">
      <c r="A364" s="4">
        <v>7.24</v>
      </c>
      <c r="B364" s="4">
        <v>3.5430000000000001</v>
      </c>
      <c r="C364" s="4">
        <f>B364-3.953</f>
        <v>-0.4099999999999997</v>
      </c>
      <c r="D364" s="4">
        <f>C364/$G$1</f>
        <v>-3.9937658289499287E-2</v>
      </c>
    </row>
    <row r="365" spans="1:4" x14ac:dyDescent="0.25">
      <c r="A365" s="4">
        <v>7.26</v>
      </c>
      <c r="B365" s="4">
        <v>3.4670000000000001</v>
      </c>
      <c r="C365" s="4">
        <f>B365-3.953</f>
        <v>-0.48599999999999977</v>
      </c>
      <c r="D365" s="4">
        <f>C365/$G$1</f>
        <v>-4.7340736411455267E-2</v>
      </c>
    </row>
    <row r="366" spans="1:4" x14ac:dyDescent="0.25">
      <c r="A366" s="4">
        <v>7.28</v>
      </c>
      <c r="B366" s="4">
        <v>3.3660000000000001</v>
      </c>
      <c r="C366" s="4">
        <f>B366-3.953</f>
        <v>-0.58699999999999974</v>
      </c>
      <c r="D366" s="4">
        <f>C366/$G$1</f>
        <v>-5.7179037599844121E-2</v>
      </c>
    </row>
    <row r="367" spans="1:4" x14ac:dyDescent="0.25">
      <c r="A367" s="4">
        <v>7.3</v>
      </c>
      <c r="B367" s="4">
        <v>3.2839999999999998</v>
      </c>
      <c r="C367" s="4">
        <f>B367-3.953</f>
        <v>-0.66900000000000004</v>
      </c>
      <c r="D367" s="4">
        <f>C367/$G$1</f>
        <v>-6.5166569257744014E-2</v>
      </c>
    </row>
    <row r="368" spans="1:4" x14ac:dyDescent="0.25">
      <c r="A368" s="4">
        <v>7.32</v>
      </c>
      <c r="B368" s="4">
        <v>3.202</v>
      </c>
      <c r="C368" s="4">
        <f>B368-3.953</f>
        <v>-0.75099999999999989</v>
      </c>
      <c r="D368" s="4">
        <f>C368/$G$1</f>
        <v>-7.3154100915643866E-2</v>
      </c>
    </row>
    <row r="369" spans="1:4" x14ac:dyDescent="0.25">
      <c r="A369" s="4">
        <v>7.34</v>
      </c>
      <c r="B369" s="4">
        <v>3.1389999999999998</v>
      </c>
      <c r="C369" s="4">
        <f>B369-3.953</f>
        <v>-0.81400000000000006</v>
      </c>
      <c r="D369" s="4">
        <f>C369/$G$1</f>
        <v>-7.9290863043054743E-2</v>
      </c>
    </row>
    <row r="370" spans="1:4" x14ac:dyDescent="0.25">
      <c r="A370" s="4">
        <v>7.36</v>
      </c>
      <c r="B370" s="4">
        <v>3.0510000000000002</v>
      </c>
      <c r="C370" s="4">
        <f>B370-3.953</f>
        <v>-0.90199999999999969</v>
      </c>
      <c r="D370" s="4">
        <f>C370/$G$1</f>
        <v>-8.7862848236898466E-2</v>
      </c>
    </row>
    <row r="371" spans="1:4" x14ac:dyDescent="0.25">
      <c r="A371" s="4">
        <v>7.38</v>
      </c>
      <c r="B371" s="4">
        <v>2.9940000000000002</v>
      </c>
      <c r="C371" s="4">
        <f>B371-3.953</f>
        <v>-0.95899999999999963</v>
      </c>
      <c r="D371" s="4">
        <f>C371/$G$1</f>
        <v>-9.3415156828365445E-2</v>
      </c>
    </row>
    <row r="372" spans="1:4" x14ac:dyDescent="0.25">
      <c r="A372" s="4">
        <v>7.4</v>
      </c>
      <c r="B372" s="4">
        <v>2.944</v>
      </c>
      <c r="C372" s="4">
        <f>B372-3.953</f>
        <v>-1.0089999999999999</v>
      </c>
      <c r="D372" s="4">
        <f>C372/$G$1</f>
        <v>-9.8285602961231233E-2</v>
      </c>
    </row>
    <row r="373" spans="1:4" x14ac:dyDescent="0.25">
      <c r="A373" s="4">
        <v>7.42</v>
      </c>
      <c r="B373" s="4">
        <v>2.9119999999999999</v>
      </c>
      <c r="C373" s="4">
        <f>B373-3.953</f>
        <v>-1.0409999999999999</v>
      </c>
      <c r="D373" s="4">
        <f>C373/$G$1</f>
        <v>-0.10140268848626534</v>
      </c>
    </row>
    <row r="374" spans="1:4" x14ac:dyDescent="0.25">
      <c r="A374" s="4">
        <v>7.44</v>
      </c>
      <c r="B374" s="4">
        <v>2.9</v>
      </c>
      <c r="C374" s="4">
        <f>B374-3.953</f>
        <v>-1.0529999999999999</v>
      </c>
      <c r="D374" s="4">
        <f>C374/$G$1</f>
        <v>-0.10257159555815312</v>
      </c>
    </row>
    <row r="375" spans="1:4" x14ac:dyDescent="0.25">
      <c r="A375" s="4">
        <v>7.46</v>
      </c>
      <c r="B375" s="4">
        <v>2.887</v>
      </c>
      <c r="C375" s="4">
        <f>B375-3.953</f>
        <v>-1.0659999999999998</v>
      </c>
      <c r="D375" s="4">
        <f>C375/$G$1</f>
        <v>-0.10383791155269821</v>
      </c>
    </row>
    <row r="376" spans="1:4" x14ac:dyDescent="0.25">
      <c r="A376" s="4">
        <v>7.48</v>
      </c>
      <c r="B376" s="4">
        <v>2.8929999999999998</v>
      </c>
      <c r="C376" s="4">
        <f>B376-3.953</f>
        <v>-1.06</v>
      </c>
      <c r="D376" s="4">
        <f>C376/$G$1</f>
        <v>-0.10325345801675434</v>
      </c>
    </row>
    <row r="377" spans="1:4" x14ac:dyDescent="0.25">
      <c r="A377" s="4">
        <v>7.5</v>
      </c>
      <c r="B377" s="4">
        <v>2.9</v>
      </c>
      <c r="C377" s="4">
        <f>B377-3.953</f>
        <v>-1.0529999999999999</v>
      </c>
      <c r="D377" s="4">
        <f>C377/$G$1</f>
        <v>-0.10257159555815312</v>
      </c>
    </row>
    <row r="378" spans="1:4" x14ac:dyDescent="0.25">
      <c r="A378" s="4">
        <v>7.52</v>
      </c>
      <c r="B378" s="4">
        <v>2.919</v>
      </c>
      <c r="C378" s="4">
        <f>B378-3.953</f>
        <v>-1.0339999999999998</v>
      </c>
      <c r="D378" s="4">
        <f>C378/$G$1</f>
        <v>-0.10072082602766412</v>
      </c>
    </row>
    <row r="379" spans="1:4" x14ac:dyDescent="0.25">
      <c r="A379" s="4">
        <v>7.54</v>
      </c>
      <c r="B379" s="4">
        <v>2.956</v>
      </c>
      <c r="C379" s="4">
        <f>B379-3.953</f>
        <v>-0.99699999999999989</v>
      </c>
      <c r="D379" s="4">
        <f>C379/$G$1</f>
        <v>-9.7116695889343449E-2</v>
      </c>
    </row>
    <row r="380" spans="1:4" x14ac:dyDescent="0.25">
      <c r="A380" s="4">
        <v>7.56</v>
      </c>
      <c r="B380" s="4">
        <v>2.9940000000000002</v>
      </c>
      <c r="C380" s="4">
        <f>B380-3.953</f>
        <v>-0.95899999999999963</v>
      </c>
      <c r="D380" s="4">
        <f>C380/$G$1</f>
        <v>-9.3415156828365445E-2</v>
      </c>
    </row>
    <row r="381" spans="1:4" x14ac:dyDescent="0.25">
      <c r="A381" s="4">
        <v>7.58</v>
      </c>
      <c r="B381" s="4">
        <v>3.0449999999999999</v>
      </c>
      <c r="C381" s="4">
        <f>B381-3.953</f>
        <v>-0.90799999999999992</v>
      </c>
      <c r="D381" s="4">
        <f>C381/$G$1</f>
        <v>-8.8447301772842379E-2</v>
      </c>
    </row>
    <row r="382" spans="1:4" x14ac:dyDescent="0.25">
      <c r="A382" s="4">
        <v>7.6</v>
      </c>
      <c r="B382" s="4">
        <v>3.12</v>
      </c>
      <c r="C382" s="4">
        <f>B382-3.953</f>
        <v>-0.83299999999999974</v>
      </c>
      <c r="D382" s="4">
        <f>C382/$G$1</f>
        <v>-8.1141632573543718E-2</v>
      </c>
    </row>
    <row r="383" spans="1:4" x14ac:dyDescent="0.25">
      <c r="A383" s="4">
        <v>7.62</v>
      </c>
      <c r="B383" s="4">
        <v>3.17</v>
      </c>
      <c r="C383" s="4">
        <f>B383-3.953</f>
        <v>-0.78299999999999992</v>
      </c>
      <c r="D383" s="4">
        <f>C383/$G$1</f>
        <v>-7.6271186440677957E-2</v>
      </c>
    </row>
    <row r="384" spans="1:4" x14ac:dyDescent="0.25">
      <c r="A384" s="4">
        <v>7.64</v>
      </c>
      <c r="B384" s="4">
        <v>3.2650000000000001</v>
      </c>
      <c r="C384" s="4">
        <f>B384-3.953</f>
        <v>-0.68799999999999972</v>
      </c>
      <c r="D384" s="4">
        <f>C384/$G$1</f>
        <v>-6.7017338788232975E-2</v>
      </c>
    </row>
    <row r="385" spans="1:5" x14ac:dyDescent="0.25">
      <c r="A385" s="4">
        <v>7.66</v>
      </c>
      <c r="B385" s="4">
        <v>3.3530000000000002</v>
      </c>
      <c r="C385" s="4">
        <f>B385-3.953</f>
        <v>-0.59999999999999964</v>
      </c>
      <c r="D385" s="4">
        <f>C385/$G$1</f>
        <v>-5.844535359438921E-2</v>
      </c>
    </row>
    <row r="386" spans="1:5" x14ac:dyDescent="0.25">
      <c r="A386" s="4">
        <v>7.68</v>
      </c>
      <c r="B386" s="4">
        <v>3.4420000000000002</v>
      </c>
      <c r="C386" s="4">
        <f>B386-3.953</f>
        <v>-0.51099999999999968</v>
      </c>
      <c r="D386" s="4">
        <f>C386/$G$1</f>
        <v>-4.977595947788814E-2</v>
      </c>
    </row>
    <row r="387" spans="1:5" x14ac:dyDescent="0.25">
      <c r="A387" s="4">
        <v>7.7</v>
      </c>
      <c r="B387" s="4">
        <v>3.5489999999999999</v>
      </c>
      <c r="C387" s="4">
        <f>B387-3.953</f>
        <v>-0.40399999999999991</v>
      </c>
      <c r="D387" s="4">
        <f>C387/$G$1</f>
        <v>-3.9353204753555415E-2</v>
      </c>
    </row>
    <row r="388" spans="1:5" x14ac:dyDescent="0.25">
      <c r="A388" s="4">
        <v>7.72</v>
      </c>
      <c r="B388" s="4">
        <v>3.637</v>
      </c>
      <c r="C388" s="4">
        <f>B388-3.953</f>
        <v>-0.31599999999999984</v>
      </c>
      <c r="D388" s="4">
        <f>C388/$G$1</f>
        <v>-3.0781219559711654E-2</v>
      </c>
    </row>
    <row r="389" spans="1:5" x14ac:dyDescent="0.25">
      <c r="A389" s="4">
        <v>7.74</v>
      </c>
      <c r="B389" s="4">
        <v>3.738</v>
      </c>
      <c r="C389" s="4">
        <f>B389-3.953</f>
        <v>-0.21499999999999986</v>
      </c>
      <c r="D389" s="4">
        <f>C389/$G$1</f>
        <v>-2.09429183713228E-2</v>
      </c>
    </row>
    <row r="390" spans="1:5" x14ac:dyDescent="0.25">
      <c r="A390" s="4">
        <v>7.76</v>
      </c>
      <c r="B390" s="4">
        <v>3.8330000000000002</v>
      </c>
      <c r="C390" s="4">
        <f>B390-3.953</f>
        <v>-0.11999999999999966</v>
      </c>
      <c r="D390" s="4">
        <f>C390/$G$1</f>
        <v>-1.1689070718877816E-2</v>
      </c>
    </row>
    <row r="391" spans="1:5" x14ac:dyDescent="0.25">
      <c r="A391" s="4">
        <v>7.78</v>
      </c>
      <c r="B391" s="4">
        <v>3.94</v>
      </c>
      <c r="C391" s="4">
        <f>B391-3.953</f>
        <v>-1.2999999999999901E-2</v>
      </c>
      <c r="D391" s="4">
        <f>C391/$G$1</f>
        <v>-1.2663159945450907E-3</v>
      </c>
    </row>
    <row r="392" spans="1:5" x14ac:dyDescent="0.25">
      <c r="A392" s="4">
        <v>7.8</v>
      </c>
      <c r="B392" s="4">
        <v>4.0659999999999998</v>
      </c>
      <c r="C392" s="4">
        <f>B392-3.953</f>
        <v>0.11299999999999999</v>
      </c>
      <c r="D392" s="4">
        <f>C392/$G$1</f>
        <v>1.100720826027664E-2</v>
      </c>
      <c r="E392" t="s">
        <v>11</v>
      </c>
    </row>
    <row r="393" spans="1:5" x14ac:dyDescent="0.25">
      <c r="A393" s="4">
        <v>7.82</v>
      </c>
      <c r="B393" s="4">
        <v>4.1609999999999996</v>
      </c>
      <c r="C393" s="4">
        <f>B393-3.953</f>
        <v>0.20799999999999974</v>
      </c>
      <c r="D393" s="4">
        <f>C393/$G$1</f>
        <v>2.0261055912721579E-2</v>
      </c>
    </row>
    <row r="394" spans="1:5" x14ac:dyDescent="0.25">
      <c r="A394" s="4">
        <v>7.84</v>
      </c>
      <c r="B394" s="4">
        <v>4.2610000000000001</v>
      </c>
      <c r="C394" s="4">
        <f>B394-3.953</f>
        <v>0.30800000000000027</v>
      </c>
      <c r="D394" s="4">
        <f>C394/$G$1</f>
        <v>3.0001948178453173E-2</v>
      </c>
    </row>
    <row r="395" spans="1:5" x14ac:dyDescent="0.25">
      <c r="A395" s="4">
        <v>7.86</v>
      </c>
      <c r="B395" s="4">
        <v>4.3559999999999999</v>
      </c>
      <c r="C395" s="4">
        <f>B395-3.953</f>
        <v>0.40300000000000002</v>
      </c>
      <c r="D395" s="4">
        <f>C395/$G$1</f>
        <v>3.925579583089811E-2</v>
      </c>
    </row>
    <row r="396" spans="1:5" x14ac:dyDescent="0.25">
      <c r="A396" s="4">
        <v>7.88</v>
      </c>
      <c r="B396" s="4">
        <v>4.444</v>
      </c>
      <c r="C396" s="4">
        <f>B396-3.953</f>
        <v>0.4910000000000001</v>
      </c>
      <c r="D396" s="4">
        <f>C396/$G$1</f>
        <v>4.7827781024741875E-2</v>
      </c>
    </row>
    <row r="397" spans="1:5" x14ac:dyDescent="0.25">
      <c r="A397" s="4">
        <v>7.9</v>
      </c>
      <c r="B397" s="4">
        <v>4.5259999999999998</v>
      </c>
      <c r="C397" s="4">
        <f>B397-3.953</f>
        <v>0.57299999999999995</v>
      </c>
      <c r="D397" s="4">
        <f>C397/$G$1</f>
        <v>5.5815312682641727E-2</v>
      </c>
    </row>
    <row r="398" spans="1:5" x14ac:dyDescent="0.25">
      <c r="A398" s="4">
        <v>7.92</v>
      </c>
      <c r="B398" s="4">
        <v>4.6079999999999997</v>
      </c>
      <c r="C398" s="4">
        <f>B398-3.953</f>
        <v>0.6549999999999998</v>
      </c>
      <c r="D398" s="4">
        <f>C398/$G$1</f>
        <v>6.3802844340541578E-2</v>
      </c>
    </row>
    <row r="399" spans="1:5" x14ac:dyDescent="0.25">
      <c r="A399" s="4">
        <v>7.94</v>
      </c>
      <c r="B399" s="4">
        <v>4.6589999999999998</v>
      </c>
      <c r="C399" s="4">
        <f>B399-3.953</f>
        <v>0.70599999999999996</v>
      </c>
      <c r="D399" s="4">
        <f>C399/$G$1</f>
        <v>6.8770699396064672E-2</v>
      </c>
    </row>
    <row r="400" spans="1:5" x14ac:dyDescent="0.25">
      <c r="A400" s="4">
        <v>7.96</v>
      </c>
      <c r="B400" s="4">
        <v>4.7469999999999999</v>
      </c>
      <c r="C400" s="4">
        <f>B400-3.953</f>
        <v>0.79400000000000004</v>
      </c>
      <c r="D400" s="4">
        <f>C400/$G$1</f>
        <v>7.7342684589908436E-2</v>
      </c>
    </row>
    <row r="401" spans="1:4" x14ac:dyDescent="0.25">
      <c r="A401" s="4">
        <v>7.98</v>
      </c>
      <c r="B401" s="4">
        <v>4.8159999999999998</v>
      </c>
      <c r="C401" s="4">
        <f>B401-3.953</f>
        <v>0.86299999999999999</v>
      </c>
      <c r="D401" s="4">
        <f>C401/$G$1</f>
        <v>8.4063900253263199E-2</v>
      </c>
    </row>
    <row r="402" spans="1:4" x14ac:dyDescent="0.25">
      <c r="A402" s="4">
        <v>8</v>
      </c>
      <c r="B402" s="4">
        <v>4.835</v>
      </c>
      <c r="C402" s="4">
        <f>B402-3.953</f>
        <v>0.88200000000000012</v>
      </c>
      <c r="D402" s="4">
        <f>C402/$G$1</f>
        <v>8.5914669783752201E-2</v>
      </c>
    </row>
    <row r="403" spans="1:4" x14ac:dyDescent="0.25">
      <c r="A403" s="4">
        <v>8.02</v>
      </c>
      <c r="B403" s="4">
        <v>4.867</v>
      </c>
      <c r="C403" s="4">
        <f>B403-3.953</f>
        <v>0.91400000000000015</v>
      </c>
      <c r="D403" s="4">
        <f>C403/$G$1</f>
        <v>8.9031755308786292E-2</v>
      </c>
    </row>
    <row r="404" spans="1:4" x14ac:dyDescent="0.25">
      <c r="A404" s="4">
        <v>8.0399999999999991</v>
      </c>
      <c r="B404" s="4">
        <v>4.8979999999999997</v>
      </c>
      <c r="C404" s="4">
        <f>B404-3.953</f>
        <v>0.94499999999999984</v>
      </c>
      <c r="D404" s="4">
        <f>C404/$G$1</f>
        <v>9.2051431911163051E-2</v>
      </c>
    </row>
    <row r="405" spans="1:4" x14ac:dyDescent="0.25">
      <c r="A405" s="4">
        <v>8.06</v>
      </c>
      <c r="B405" s="4">
        <v>4.8979999999999997</v>
      </c>
      <c r="C405" s="4">
        <f>B405-3.953</f>
        <v>0.94499999999999984</v>
      </c>
      <c r="D405" s="4">
        <f>C405/$G$1</f>
        <v>9.2051431911163051E-2</v>
      </c>
    </row>
    <row r="406" spans="1:4" x14ac:dyDescent="0.25">
      <c r="A406" s="4">
        <v>8.08</v>
      </c>
      <c r="B406" s="4">
        <v>4.8920000000000003</v>
      </c>
      <c r="C406" s="4">
        <f>B406-3.953</f>
        <v>0.9390000000000005</v>
      </c>
      <c r="D406" s="4">
        <f>C406/$G$1</f>
        <v>9.1466978375219221E-2</v>
      </c>
    </row>
    <row r="407" spans="1:4" x14ac:dyDescent="0.25">
      <c r="A407" s="4">
        <v>8.1</v>
      </c>
      <c r="B407" s="4">
        <v>4.8789999999999996</v>
      </c>
      <c r="C407" s="4">
        <f>B407-3.953</f>
        <v>0.92599999999999971</v>
      </c>
      <c r="D407" s="4">
        <f>C407/$G$1</f>
        <v>9.0200662380674035E-2</v>
      </c>
    </row>
    <row r="408" spans="1:4" x14ac:dyDescent="0.25">
      <c r="A408" s="4">
        <v>8.1199999999999992</v>
      </c>
      <c r="B408" s="4">
        <v>4.8540000000000001</v>
      </c>
      <c r="C408" s="4">
        <f>B408-3.953</f>
        <v>0.90100000000000025</v>
      </c>
      <c r="D408" s="4">
        <f>C408/$G$1</f>
        <v>8.7765439314241203E-2</v>
      </c>
    </row>
    <row r="409" spans="1:4" x14ac:dyDescent="0.25">
      <c r="A409" s="4">
        <v>8.14</v>
      </c>
      <c r="B409" s="4">
        <v>4.8040000000000003</v>
      </c>
      <c r="C409" s="4">
        <f>B409-3.953</f>
        <v>0.85100000000000042</v>
      </c>
      <c r="D409" s="4">
        <f>C409/$G$1</f>
        <v>8.2894993181375456E-2</v>
      </c>
    </row>
    <row r="410" spans="1:4" x14ac:dyDescent="0.25">
      <c r="A410" s="4">
        <v>8.16</v>
      </c>
      <c r="B410" s="4">
        <v>4.766</v>
      </c>
      <c r="C410" s="4">
        <f>B410-3.953</f>
        <v>0.81300000000000017</v>
      </c>
      <c r="D410" s="4">
        <f>C410/$G$1</f>
        <v>7.9193454120397438E-2</v>
      </c>
    </row>
    <row r="411" spans="1:4" x14ac:dyDescent="0.25">
      <c r="A411" s="4">
        <v>8.18</v>
      </c>
      <c r="B411" s="4">
        <v>4.6840000000000002</v>
      </c>
      <c r="C411" s="4">
        <f>B411-3.953</f>
        <v>0.73100000000000032</v>
      </c>
      <c r="D411" s="4">
        <f>C411/$G$1</f>
        <v>7.1205922462497601E-2</v>
      </c>
    </row>
    <row r="412" spans="1:4" x14ac:dyDescent="0.25">
      <c r="A412" s="4">
        <v>8.1999999999999993</v>
      </c>
      <c r="B412" s="4">
        <v>4.6269999999999998</v>
      </c>
      <c r="C412" s="4">
        <f>B412-3.953</f>
        <v>0.67399999999999993</v>
      </c>
      <c r="D412" s="4">
        <f>C412/$G$1</f>
        <v>6.5653613871030581E-2</v>
      </c>
    </row>
    <row r="413" spans="1:4" x14ac:dyDescent="0.25">
      <c r="A413" s="4">
        <v>8.2200000000000006</v>
      </c>
      <c r="B413" s="4">
        <v>4.5330000000000004</v>
      </c>
      <c r="C413" s="4">
        <f>B413-3.953</f>
        <v>0.58000000000000052</v>
      </c>
      <c r="D413" s="4">
        <f>C413/$G$1</f>
        <v>5.6497175141242986E-2</v>
      </c>
    </row>
    <row r="414" spans="1:4" x14ac:dyDescent="0.25">
      <c r="A414" s="4">
        <v>8.24</v>
      </c>
      <c r="B414" s="4">
        <v>4.4569999999999999</v>
      </c>
      <c r="C414" s="4">
        <f>B414-3.953</f>
        <v>0.504</v>
      </c>
      <c r="D414" s="4">
        <f>C414/$G$1</f>
        <v>4.9094097019286964E-2</v>
      </c>
    </row>
    <row r="415" spans="1:4" x14ac:dyDescent="0.25">
      <c r="A415" s="4">
        <v>8.26</v>
      </c>
      <c r="B415" s="4">
        <v>4.3810000000000002</v>
      </c>
      <c r="C415" s="4">
        <f>B415-3.953</f>
        <v>0.42800000000000038</v>
      </c>
      <c r="D415" s="4">
        <f>C415/$G$1</f>
        <v>4.1691018897331032E-2</v>
      </c>
    </row>
    <row r="416" spans="1:4" x14ac:dyDescent="0.25">
      <c r="A416" s="4">
        <v>8.2799999999999994</v>
      </c>
      <c r="B416" s="4">
        <v>4.2990000000000004</v>
      </c>
      <c r="C416" s="4">
        <f>B416-3.953</f>
        <v>0.34600000000000053</v>
      </c>
      <c r="D416" s="4">
        <f>C416/$G$1</f>
        <v>3.370348723943118E-2</v>
      </c>
    </row>
    <row r="417" spans="1:4" x14ac:dyDescent="0.25">
      <c r="A417" s="4">
        <v>8.3000000000000007</v>
      </c>
      <c r="B417" s="4">
        <v>4.2050000000000001</v>
      </c>
      <c r="C417" s="4">
        <f>B417-3.953</f>
        <v>0.25200000000000022</v>
      </c>
      <c r="D417" s="4">
        <f>C417/$G$1</f>
        <v>2.4547048509643506E-2</v>
      </c>
    </row>
    <row r="418" spans="1:4" x14ac:dyDescent="0.25">
      <c r="A418" s="4">
        <v>8.32</v>
      </c>
      <c r="B418" s="4">
        <v>4.1040000000000001</v>
      </c>
      <c r="C418" s="4">
        <f>B418-3.953</f>
        <v>0.15100000000000025</v>
      </c>
      <c r="D418" s="4">
        <f>C418/$G$1</f>
        <v>1.4708747321254651E-2</v>
      </c>
    </row>
    <row r="419" spans="1:4" x14ac:dyDescent="0.25">
      <c r="A419" s="4">
        <v>8.34</v>
      </c>
      <c r="B419" s="4">
        <v>4.0030000000000001</v>
      </c>
      <c r="C419" s="4">
        <f>B419-3.953</f>
        <v>5.0000000000000266E-2</v>
      </c>
      <c r="D419" s="4">
        <f>C419/$G$1</f>
        <v>4.8704461328657961E-3</v>
      </c>
    </row>
    <row r="420" spans="1:4" x14ac:dyDescent="0.25">
      <c r="A420" s="4">
        <v>8.36</v>
      </c>
      <c r="B420" s="4">
        <v>3.883</v>
      </c>
      <c r="C420" s="4">
        <f>B420-3.953</f>
        <v>-6.999999999999984E-2</v>
      </c>
      <c r="D420" s="4">
        <f>C420/$G$1</f>
        <v>-6.8186245860120632E-3</v>
      </c>
    </row>
    <row r="421" spans="1:4" x14ac:dyDescent="0.25">
      <c r="A421" s="4">
        <v>8.3800000000000008</v>
      </c>
      <c r="B421" s="4">
        <v>3.7759999999999998</v>
      </c>
      <c r="C421" s="4">
        <f>B421-3.953</f>
        <v>-0.17700000000000005</v>
      </c>
      <c r="D421" s="4">
        <f>C421/$G$1</f>
        <v>-1.7241379310344831E-2</v>
      </c>
    </row>
    <row r="422" spans="1:4" x14ac:dyDescent="0.25">
      <c r="A422" s="4">
        <v>8.4</v>
      </c>
      <c r="B422" s="4">
        <v>3.681</v>
      </c>
      <c r="C422" s="4">
        <f>B422-3.953</f>
        <v>-0.2719999999999998</v>
      </c>
      <c r="D422" s="4">
        <f>C422/$G$1</f>
        <v>-2.6495226962789772E-2</v>
      </c>
    </row>
    <row r="423" spans="1:4" x14ac:dyDescent="0.25">
      <c r="A423" s="4">
        <v>8.42</v>
      </c>
      <c r="B423" s="4">
        <v>3.593</v>
      </c>
      <c r="C423" s="4">
        <f>B423-3.953</f>
        <v>-0.35999999999999988</v>
      </c>
      <c r="D423" s="4">
        <f>C423/$G$1</f>
        <v>-3.5067212156633533E-2</v>
      </c>
    </row>
    <row r="424" spans="1:4" x14ac:dyDescent="0.25">
      <c r="A424" s="4">
        <v>8.44</v>
      </c>
      <c r="B424" s="4">
        <v>3.492</v>
      </c>
      <c r="C424" s="4">
        <f>B424-3.953</f>
        <v>-0.46099999999999985</v>
      </c>
      <c r="D424" s="4">
        <f>C424/$G$1</f>
        <v>-4.4905513345022387E-2</v>
      </c>
    </row>
    <row r="425" spans="1:4" x14ac:dyDescent="0.25">
      <c r="A425" s="4">
        <v>8.4600000000000009</v>
      </c>
      <c r="B425" s="4">
        <v>3.4159999999999999</v>
      </c>
      <c r="C425" s="4">
        <f>B425-3.953</f>
        <v>-0.53699999999999992</v>
      </c>
      <c r="D425" s="4">
        <f>C425/$G$1</f>
        <v>-5.2308591466978367E-2</v>
      </c>
    </row>
    <row r="426" spans="1:4" x14ac:dyDescent="0.25">
      <c r="A426" s="4">
        <v>8.48</v>
      </c>
      <c r="B426" s="4">
        <v>3.3340000000000001</v>
      </c>
      <c r="C426" s="4">
        <f>B426-3.953</f>
        <v>-0.61899999999999977</v>
      </c>
      <c r="D426" s="4">
        <f>C426/$G$1</f>
        <v>-6.0296123124878219E-2</v>
      </c>
    </row>
    <row r="427" spans="1:4" x14ac:dyDescent="0.25">
      <c r="A427" s="4">
        <v>8.5</v>
      </c>
      <c r="B427" s="4">
        <v>3.2589999999999999</v>
      </c>
      <c r="C427" s="4">
        <f>B427-3.953</f>
        <v>-0.69399999999999995</v>
      </c>
      <c r="D427" s="4">
        <f>C427/$G$1</f>
        <v>-6.7601792324176888E-2</v>
      </c>
    </row>
    <row r="428" spans="1:4" x14ac:dyDescent="0.25">
      <c r="A428" s="4">
        <v>8.52</v>
      </c>
      <c r="B428" s="4">
        <v>3.1829999999999998</v>
      </c>
      <c r="C428" s="4">
        <f>B428-3.953</f>
        <v>-0.77</v>
      </c>
      <c r="D428" s="4">
        <f>C428/$G$1</f>
        <v>-7.5004870446132868E-2</v>
      </c>
    </row>
    <row r="429" spans="1:4" x14ac:dyDescent="0.25">
      <c r="A429" s="4">
        <v>8.5399999999999991</v>
      </c>
      <c r="B429" s="4">
        <v>3.1389999999999998</v>
      </c>
      <c r="C429" s="4">
        <f>B429-3.953</f>
        <v>-0.81400000000000006</v>
      </c>
      <c r="D429" s="4">
        <f>C429/$G$1</f>
        <v>-7.9290863043054743E-2</v>
      </c>
    </row>
    <row r="430" spans="1:4" x14ac:dyDescent="0.25">
      <c r="A430" s="4">
        <v>8.56</v>
      </c>
      <c r="B430" s="4">
        <v>3.0640000000000001</v>
      </c>
      <c r="C430" s="4">
        <f>B430-3.953</f>
        <v>-0.88899999999999979</v>
      </c>
      <c r="D430" s="4">
        <f>C430/$G$1</f>
        <v>-8.6596532242353377E-2</v>
      </c>
    </row>
    <row r="431" spans="1:4" x14ac:dyDescent="0.25">
      <c r="A431" s="4">
        <v>8.58</v>
      </c>
      <c r="B431" s="4">
        <v>3.0190000000000001</v>
      </c>
      <c r="C431" s="4">
        <f>B431-3.953</f>
        <v>-0.93399999999999972</v>
      </c>
      <c r="D431" s="4">
        <f>C431/$G$1</f>
        <v>-9.0979933761932572E-2</v>
      </c>
    </row>
    <row r="432" spans="1:4" x14ac:dyDescent="0.25">
      <c r="A432" s="4">
        <v>8.6</v>
      </c>
      <c r="B432" s="4">
        <v>2.9940000000000002</v>
      </c>
      <c r="C432" s="4">
        <f>B432-3.953</f>
        <v>-0.95899999999999963</v>
      </c>
      <c r="D432" s="4">
        <f>C432/$G$1</f>
        <v>-9.3415156828365445E-2</v>
      </c>
    </row>
    <row r="433" spans="1:4" x14ac:dyDescent="0.25">
      <c r="A433" s="4">
        <v>8.6199999999999992</v>
      </c>
      <c r="B433" s="4">
        <v>2.9689999999999999</v>
      </c>
      <c r="C433" s="4">
        <f>B433-3.953</f>
        <v>-0.98399999999999999</v>
      </c>
      <c r="D433" s="4">
        <f>C433/$G$1</f>
        <v>-9.585037989479836E-2</v>
      </c>
    </row>
    <row r="434" spans="1:4" x14ac:dyDescent="0.25">
      <c r="A434" s="4">
        <v>8.64</v>
      </c>
      <c r="B434" s="4">
        <v>2.9630000000000001</v>
      </c>
      <c r="C434" s="4">
        <f>B434-3.953</f>
        <v>-0.98999999999999977</v>
      </c>
      <c r="D434" s="4">
        <f>C434/$G$1</f>
        <v>-9.6434833430742231E-2</v>
      </c>
    </row>
    <row r="435" spans="1:4" x14ac:dyDescent="0.25">
      <c r="A435" s="4">
        <v>8.66</v>
      </c>
      <c r="B435" s="4">
        <v>2.95</v>
      </c>
      <c r="C435" s="4">
        <f>B435-3.953</f>
        <v>-1.0029999999999997</v>
      </c>
      <c r="D435" s="4">
        <f>C435/$G$1</f>
        <v>-9.770114942528732E-2</v>
      </c>
    </row>
    <row r="436" spans="1:4" x14ac:dyDescent="0.25">
      <c r="A436" s="4">
        <v>8.68</v>
      </c>
      <c r="B436" s="4">
        <v>2.9689999999999999</v>
      </c>
      <c r="C436" s="4">
        <f>B436-3.953</f>
        <v>-0.98399999999999999</v>
      </c>
      <c r="D436" s="4">
        <f>C436/$G$1</f>
        <v>-9.585037989479836E-2</v>
      </c>
    </row>
    <row r="437" spans="1:4" x14ac:dyDescent="0.25">
      <c r="A437" s="4">
        <v>8.6999999999999993</v>
      </c>
      <c r="B437" s="4">
        <v>2.988</v>
      </c>
      <c r="C437" s="4">
        <f>B437-3.953</f>
        <v>-0.96499999999999986</v>
      </c>
      <c r="D437" s="4">
        <f>C437/$G$1</f>
        <v>-9.3999610364309358E-2</v>
      </c>
    </row>
    <row r="438" spans="1:4" x14ac:dyDescent="0.25">
      <c r="A438" s="4">
        <v>8.7200000000000006</v>
      </c>
      <c r="B438" s="4">
        <v>3.0129999999999999</v>
      </c>
      <c r="C438" s="4">
        <f>B438-3.953</f>
        <v>-0.94</v>
      </c>
      <c r="D438" s="4">
        <f>C438/$G$1</f>
        <v>-9.1564387297876484E-2</v>
      </c>
    </row>
    <row r="439" spans="1:4" x14ac:dyDescent="0.25">
      <c r="A439" s="4">
        <v>8.74</v>
      </c>
      <c r="B439" s="4">
        <v>3.0510000000000002</v>
      </c>
      <c r="C439" s="4">
        <f>B439-3.953</f>
        <v>-0.90199999999999969</v>
      </c>
      <c r="D439" s="4">
        <f>C439/$G$1</f>
        <v>-8.7862848236898466E-2</v>
      </c>
    </row>
    <row r="440" spans="1:4" x14ac:dyDescent="0.25">
      <c r="A440" s="4">
        <v>8.76</v>
      </c>
      <c r="B440" s="4">
        <v>3.1139999999999999</v>
      </c>
      <c r="C440" s="4">
        <f>B440-3.953</f>
        <v>-0.83899999999999997</v>
      </c>
      <c r="D440" s="4">
        <f>C440/$G$1</f>
        <v>-8.1726086109487631E-2</v>
      </c>
    </row>
    <row r="441" spans="1:4" x14ac:dyDescent="0.25">
      <c r="A441" s="4">
        <v>8.7799999999999994</v>
      </c>
      <c r="B441" s="4">
        <v>3.17</v>
      </c>
      <c r="C441" s="4">
        <f>B441-3.953</f>
        <v>-0.78299999999999992</v>
      </c>
      <c r="D441" s="4">
        <f>C441/$G$1</f>
        <v>-7.6271186440677957E-2</v>
      </c>
    </row>
    <row r="442" spans="1:4" x14ac:dyDescent="0.25">
      <c r="A442" s="4">
        <v>8.8000000000000007</v>
      </c>
      <c r="B442" s="4">
        <v>3.234</v>
      </c>
      <c r="C442" s="4">
        <f>B442-3.953</f>
        <v>-0.71899999999999986</v>
      </c>
      <c r="D442" s="4">
        <f>C442/$G$1</f>
        <v>-7.0037015390609761E-2</v>
      </c>
    </row>
    <row r="443" spans="1:4" x14ac:dyDescent="0.25">
      <c r="A443" s="4">
        <v>8.82</v>
      </c>
      <c r="B443" s="4">
        <v>3.3029999999999999</v>
      </c>
      <c r="C443" s="4">
        <f>B443-3.953</f>
        <v>-0.64999999999999991</v>
      </c>
      <c r="D443" s="4">
        <f>C443/$G$1</f>
        <v>-6.3315799727255012E-2</v>
      </c>
    </row>
    <row r="444" spans="1:4" x14ac:dyDescent="0.25">
      <c r="A444" s="4">
        <v>8.84</v>
      </c>
      <c r="B444" s="4">
        <v>3.379</v>
      </c>
      <c r="C444" s="4">
        <f>B444-3.953</f>
        <v>-0.57399999999999984</v>
      </c>
      <c r="D444" s="4">
        <f>C444/$G$1</f>
        <v>-5.5912721605299032E-2</v>
      </c>
    </row>
    <row r="445" spans="1:4" x14ac:dyDescent="0.25">
      <c r="A445" s="4">
        <v>8.86</v>
      </c>
      <c r="B445" s="4">
        <v>3.4540000000000002</v>
      </c>
      <c r="C445" s="4">
        <f>B445-3.953</f>
        <v>-0.49899999999999967</v>
      </c>
      <c r="D445" s="4">
        <f>C445/$G$1</f>
        <v>-4.8607052406000356E-2</v>
      </c>
    </row>
    <row r="446" spans="1:4" x14ac:dyDescent="0.25">
      <c r="A446" s="4">
        <v>8.8800000000000008</v>
      </c>
      <c r="B446" s="4">
        <v>3.5430000000000001</v>
      </c>
      <c r="C446" s="4">
        <f>B446-3.953</f>
        <v>-0.4099999999999997</v>
      </c>
      <c r="D446" s="4">
        <f>C446/$G$1</f>
        <v>-3.9937658289499287E-2</v>
      </c>
    </row>
    <row r="447" spans="1:4" x14ac:dyDescent="0.25">
      <c r="A447" s="4">
        <v>8.9</v>
      </c>
      <c r="B447" s="4">
        <v>3.65</v>
      </c>
      <c r="C447" s="4">
        <f>B447-3.953</f>
        <v>-0.30299999999999994</v>
      </c>
      <c r="D447" s="4">
        <f>C447/$G$1</f>
        <v>-2.9514903565166561E-2</v>
      </c>
    </row>
    <row r="448" spans="1:4" x14ac:dyDescent="0.25">
      <c r="A448" s="4">
        <v>8.92</v>
      </c>
      <c r="B448" s="4">
        <v>3.7189999999999999</v>
      </c>
      <c r="C448" s="4">
        <f>B448-3.953</f>
        <v>-0.23399999999999999</v>
      </c>
      <c r="D448" s="4">
        <f>C448/$G$1</f>
        <v>-2.2793687901811806E-2</v>
      </c>
    </row>
    <row r="449" spans="1:5" x14ac:dyDescent="0.25">
      <c r="A449" s="4">
        <v>8.94</v>
      </c>
      <c r="B449" s="4">
        <v>3.82</v>
      </c>
      <c r="C449" s="4">
        <f>B449-3.953</f>
        <v>-0.13300000000000001</v>
      </c>
      <c r="D449" s="4">
        <f>C449/$G$1</f>
        <v>-1.295538671342295E-2</v>
      </c>
    </row>
    <row r="450" spans="1:5" x14ac:dyDescent="0.25">
      <c r="A450" s="4">
        <v>8.9600000000000009</v>
      </c>
      <c r="B450" s="4">
        <v>3.94</v>
      </c>
      <c r="C450" s="4">
        <f>B450-3.953</f>
        <v>-1.2999999999999901E-2</v>
      </c>
      <c r="D450" s="4">
        <f>C450/$G$1</f>
        <v>-1.2663159945450907E-3</v>
      </c>
      <c r="E450" t="s">
        <v>11</v>
      </c>
    </row>
    <row r="451" spans="1:5" x14ac:dyDescent="0.25">
      <c r="A451" s="4">
        <v>8.98</v>
      </c>
      <c r="B451" s="4">
        <v>4.016</v>
      </c>
      <c r="C451" s="4">
        <f>B451-3.953</f>
        <v>6.3000000000000167E-2</v>
      </c>
      <c r="D451" s="4">
        <f>C451/$G$1</f>
        <v>6.136762127410887E-3</v>
      </c>
    </row>
    <row r="452" spans="1:5" x14ac:dyDescent="0.25">
      <c r="A452" s="4">
        <v>9</v>
      </c>
      <c r="B452" s="4">
        <v>4.1230000000000002</v>
      </c>
      <c r="C452" s="4">
        <f>B452-3.953</f>
        <v>0.17000000000000037</v>
      </c>
      <c r="D452" s="4">
        <f>C452/$G$1</f>
        <v>1.6559516851743655E-2</v>
      </c>
    </row>
    <row r="453" spans="1:5" x14ac:dyDescent="0.25">
      <c r="A453" s="4">
        <v>9.02</v>
      </c>
      <c r="B453" s="4">
        <v>4.2229999999999999</v>
      </c>
      <c r="C453" s="4">
        <f>B453-3.953</f>
        <v>0.27</v>
      </c>
      <c r="D453" s="4">
        <f>C453/$G$1</f>
        <v>2.6300409117475162E-2</v>
      </c>
    </row>
    <row r="454" spans="1:5" x14ac:dyDescent="0.25">
      <c r="A454" s="4">
        <v>9.0399999999999991</v>
      </c>
      <c r="B454" s="4">
        <v>4.3239999999999998</v>
      </c>
      <c r="C454" s="4">
        <f>B454-3.953</f>
        <v>0.371</v>
      </c>
      <c r="D454" s="4">
        <f>C454/$G$1</f>
        <v>3.6138710305864019E-2</v>
      </c>
    </row>
    <row r="455" spans="1:5" x14ac:dyDescent="0.25">
      <c r="A455" s="4">
        <v>9.06</v>
      </c>
      <c r="B455" s="4">
        <v>4.3940000000000001</v>
      </c>
      <c r="C455" s="4">
        <f>B455-3.953</f>
        <v>0.44100000000000028</v>
      </c>
      <c r="D455" s="4">
        <f>C455/$G$1</f>
        <v>4.2957334891876121E-2</v>
      </c>
    </row>
    <row r="456" spans="1:5" x14ac:dyDescent="0.25">
      <c r="A456" s="4">
        <v>9.08</v>
      </c>
      <c r="B456" s="4">
        <v>4.476</v>
      </c>
      <c r="C456" s="4">
        <f>B456-3.953</f>
        <v>0.52300000000000013</v>
      </c>
      <c r="D456" s="4">
        <f>C456/$G$1</f>
        <v>5.0944866549775973E-2</v>
      </c>
    </row>
    <row r="457" spans="1:5" x14ac:dyDescent="0.25">
      <c r="A457" s="4">
        <v>9.1</v>
      </c>
      <c r="B457" s="4">
        <v>4.5389999999999997</v>
      </c>
      <c r="C457" s="4">
        <f>B457-3.953</f>
        <v>0.58599999999999985</v>
      </c>
      <c r="D457" s="4">
        <f>C457/$G$1</f>
        <v>5.7081628677186816E-2</v>
      </c>
    </row>
    <row r="458" spans="1:5" x14ac:dyDescent="0.25">
      <c r="A458" s="4">
        <v>9.1199999999999992</v>
      </c>
      <c r="B458" s="4">
        <v>4.6079999999999997</v>
      </c>
      <c r="C458" s="4">
        <f>B458-3.953</f>
        <v>0.6549999999999998</v>
      </c>
      <c r="D458" s="4">
        <f>C458/$G$1</f>
        <v>6.3802844340541578E-2</v>
      </c>
    </row>
    <row r="459" spans="1:5" x14ac:dyDescent="0.25">
      <c r="A459" s="4">
        <v>9.14</v>
      </c>
      <c r="B459" s="4">
        <v>4.665</v>
      </c>
      <c r="C459" s="4">
        <f>B459-3.953</f>
        <v>0.71200000000000019</v>
      </c>
      <c r="D459" s="4">
        <f>C459/$G$1</f>
        <v>6.9355152932008585E-2</v>
      </c>
    </row>
    <row r="460" spans="1:5" x14ac:dyDescent="0.25">
      <c r="A460" s="4">
        <v>9.16</v>
      </c>
      <c r="B460" s="4">
        <v>4.734</v>
      </c>
      <c r="C460" s="4">
        <f>B460-3.953</f>
        <v>0.78100000000000014</v>
      </c>
      <c r="D460" s="4">
        <f>C460/$G$1</f>
        <v>7.6076368595363347E-2</v>
      </c>
    </row>
    <row r="461" spans="1:5" x14ac:dyDescent="0.25">
      <c r="A461" s="4">
        <v>9.18</v>
      </c>
      <c r="B461" s="4">
        <v>4.7789999999999999</v>
      </c>
      <c r="C461" s="4">
        <f>B461-3.953</f>
        <v>0.82600000000000007</v>
      </c>
      <c r="D461" s="4">
        <f>C461/$G$1</f>
        <v>8.0459770114942541E-2</v>
      </c>
    </row>
    <row r="462" spans="1:5" x14ac:dyDescent="0.25">
      <c r="A462" s="4">
        <v>9.1999999999999993</v>
      </c>
      <c r="B462" s="4">
        <v>4.8040000000000003</v>
      </c>
      <c r="C462" s="4">
        <f>B462-3.953</f>
        <v>0.85100000000000042</v>
      </c>
      <c r="D462" s="4">
        <f>C462/$G$1</f>
        <v>8.2894993181375456E-2</v>
      </c>
    </row>
    <row r="463" spans="1:5" x14ac:dyDescent="0.25">
      <c r="A463" s="4">
        <v>9.2200000000000006</v>
      </c>
      <c r="B463" s="4">
        <v>4.8159999999999998</v>
      </c>
      <c r="C463" s="4">
        <f>B463-3.953</f>
        <v>0.86299999999999999</v>
      </c>
      <c r="D463" s="4">
        <f>C463/$G$1</f>
        <v>8.4063900253263199E-2</v>
      </c>
    </row>
    <row r="464" spans="1:5" x14ac:dyDescent="0.25">
      <c r="A464" s="4">
        <v>9.24</v>
      </c>
      <c r="B464" s="4">
        <v>4.8230000000000004</v>
      </c>
      <c r="C464" s="4">
        <f>B464-3.953</f>
        <v>0.87000000000000055</v>
      </c>
      <c r="D464" s="4">
        <f>C464/$G$1</f>
        <v>8.4745762711864459E-2</v>
      </c>
    </row>
    <row r="465" spans="1:4" x14ac:dyDescent="0.25">
      <c r="A465" s="4">
        <v>9.26</v>
      </c>
      <c r="B465" s="4">
        <v>4.8230000000000004</v>
      </c>
      <c r="C465" s="4">
        <f>B465-3.953</f>
        <v>0.87000000000000055</v>
      </c>
      <c r="D465" s="4">
        <f>C465/$G$1</f>
        <v>8.4745762711864459E-2</v>
      </c>
    </row>
    <row r="466" spans="1:4" x14ac:dyDescent="0.25">
      <c r="A466" s="4">
        <v>9.2799999999999994</v>
      </c>
      <c r="B466" s="4">
        <v>4.8040000000000003</v>
      </c>
      <c r="C466" s="4">
        <f>B466-3.953</f>
        <v>0.85100000000000042</v>
      </c>
      <c r="D466" s="4">
        <f>C466/$G$1</f>
        <v>8.2894993181375456E-2</v>
      </c>
    </row>
    <row r="467" spans="1:4" x14ac:dyDescent="0.25">
      <c r="A467" s="4">
        <v>9.3000000000000007</v>
      </c>
      <c r="B467" s="4">
        <v>4.7969999999999997</v>
      </c>
      <c r="C467" s="4">
        <f>B467-3.953</f>
        <v>0.84399999999999986</v>
      </c>
      <c r="D467" s="4">
        <f>C467/$G$1</f>
        <v>8.2213130722774197E-2</v>
      </c>
    </row>
    <row r="468" spans="1:4" x14ac:dyDescent="0.25">
      <c r="A468" s="4">
        <v>9.32</v>
      </c>
      <c r="B468" s="4">
        <v>4.7530000000000001</v>
      </c>
      <c r="C468" s="4">
        <f>B468-3.953</f>
        <v>0.80000000000000027</v>
      </c>
      <c r="D468" s="4">
        <f>C468/$G$1</f>
        <v>7.7927138125852349E-2</v>
      </c>
    </row>
    <row r="469" spans="1:4" x14ac:dyDescent="0.25">
      <c r="A469" s="4">
        <v>9.34</v>
      </c>
      <c r="B469" s="4">
        <v>4.6970000000000001</v>
      </c>
      <c r="C469" s="4">
        <f>B469-3.953</f>
        <v>0.74400000000000022</v>
      </c>
      <c r="D469" s="4">
        <f>C469/$G$1</f>
        <v>7.247223845704269E-2</v>
      </c>
    </row>
    <row r="470" spans="1:4" x14ac:dyDescent="0.25">
      <c r="A470" s="4">
        <v>9.36</v>
      </c>
      <c r="B470" s="4">
        <v>4.6520000000000001</v>
      </c>
      <c r="C470" s="4">
        <f>B470-3.953</f>
        <v>0.69900000000000029</v>
      </c>
      <c r="D470" s="4">
        <f>C470/$G$1</f>
        <v>6.8088836937463496E-2</v>
      </c>
    </row>
    <row r="471" spans="1:4" x14ac:dyDescent="0.25">
      <c r="A471" s="4">
        <v>9.3800000000000008</v>
      </c>
      <c r="B471" s="4">
        <v>4.5830000000000002</v>
      </c>
      <c r="C471" s="4">
        <f>B471-3.953</f>
        <v>0.63000000000000034</v>
      </c>
      <c r="D471" s="4">
        <f>C471/$G$1</f>
        <v>6.136762127410874E-2</v>
      </c>
    </row>
    <row r="472" spans="1:4" x14ac:dyDescent="0.25">
      <c r="A472" s="4">
        <v>9.4</v>
      </c>
      <c r="B472" s="4">
        <v>4.5069999999999997</v>
      </c>
      <c r="C472" s="4">
        <f>B472-3.953</f>
        <v>0.55399999999999983</v>
      </c>
      <c r="D472" s="4">
        <f>C472/$G$1</f>
        <v>5.3964543152152718E-2</v>
      </c>
    </row>
    <row r="473" spans="1:4" x14ac:dyDescent="0.25">
      <c r="A473" s="4">
        <v>9.42</v>
      </c>
      <c r="B473" s="4">
        <v>4.4509999999999996</v>
      </c>
      <c r="C473" s="4">
        <f>B473-3.953</f>
        <v>0.49799999999999978</v>
      </c>
      <c r="D473" s="4">
        <f>C473/$G$1</f>
        <v>4.8509643483343051E-2</v>
      </c>
    </row>
    <row r="474" spans="1:4" x14ac:dyDescent="0.25">
      <c r="A474" s="4">
        <v>9.44</v>
      </c>
      <c r="B474" s="4">
        <v>4.3559999999999999</v>
      </c>
      <c r="C474" s="4">
        <f>B474-3.953</f>
        <v>0.40300000000000002</v>
      </c>
      <c r="D474" s="4">
        <f>C474/$G$1</f>
        <v>3.925579583089811E-2</v>
      </c>
    </row>
    <row r="475" spans="1:4" x14ac:dyDescent="0.25">
      <c r="A475" s="4">
        <v>9.4600000000000009</v>
      </c>
      <c r="B475" s="4">
        <v>4.2809999999999997</v>
      </c>
      <c r="C475" s="4">
        <f>B475-3.953</f>
        <v>0.32799999999999985</v>
      </c>
      <c r="D475" s="4">
        <f>C475/$G$1</f>
        <v>3.1950126631599442E-2</v>
      </c>
    </row>
    <row r="476" spans="1:4" x14ac:dyDescent="0.25">
      <c r="A476" s="4">
        <v>9.48</v>
      </c>
      <c r="B476" s="4">
        <v>4.1920000000000002</v>
      </c>
      <c r="C476" s="4">
        <f>B476-3.953</f>
        <v>0.23900000000000032</v>
      </c>
      <c r="D476" s="4">
        <f>C476/$G$1</f>
        <v>2.3280732515098414E-2</v>
      </c>
    </row>
    <row r="477" spans="1:4" x14ac:dyDescent="0.25">
      <c r="A477" s="4">
        <v>9.5</v>
      </c>
      <c r="B477" s="4">
        <v>4.1100000000000003</v>
      </c>
      <c r="C477" s="4">
        <f>B477-3.953</f>
        <v>0.15700000000000047</v>
      </c>
      <c r="D477" s="4">
        <f>C477/$G$1</f>
        <v>1.5293200857198565E-2</v>
      </c>
    </row>
    <row r="478" spans="1:4" x14ac:dyDescent="0.25">
      <c r="A478" s="4">
        <v>9.52</v>
      </c>
      <c r="B478" s="4">
        <v>4.0030000000000001</v>
      </c>
      <c r="C478" s="4">
        <f>B478-3.953</f>
        <v>5.0000000000000266E-2</v>
      </c>
      <c r="D478" s="4">
        <f>C478/$G$1</f>
        <v>4.8704461328657961E-3</v>
      </c>
    </row>
    <row r="479" spans="1:4" x14ac:dyDescent="0.25">
      <c r="A479" s="4">
        <v>9.5399999999999991</v>
      </c>
      <c r="B479" s="4">
        <v>3.9079999999999999</v>
      </c>
      <c r="C479" s="4">
        <f>B479-3.953</f>
        <v>-4.4999999999999929E-2</v>
      </c>
      <c r="D479" s="4">
        <f>C479/$G$1</f>
        <v>-4.3834015195791864E-3</v>
      </c>
    </row>
    <row r="480" spans="1:4" x14ac:dyDescent="0.25">
      <c r="A480" s="4">
        <v>9.56</v>
      </c>
      <c r="B480" s="4">
        <v>3.8140000000000001</v>
      </c>
      <c r="C480" s="4">
        <f>B480-3.953</f>
        <v>-0.13899999999999979</v>
      </c>
      <c r="D480" s="4">
        <f>C480/$G$1</f>
        <v>-1.3539840249366821E-2</v>
      </c>
    </row>
    <row r="481" spans="1:4" x14ac:dyDescent="0.25">
      <c r="A481" s="4">
        <v>9.58</v>
      </c>
      <c r="B481" s="4">
        <v>3.726</v>
      </c>
      <c r="C481" s="4">
        <f>B481-3.953</f>
        <v>-0.22699999999999987</v>
      </c>
      <c r="D481" s="4">
        <f>C481/$G$1</f>
        <v>-2.2111825443210584E-2</v>
      </c>
    </row>
    <row r="482" spans="1:4" x14ac:dyDescent="0.25">
      <c r="A482" s="4">
        <v>9.6</v>
      </c>
      <c r="B482" s="4">
        <v>3.637</v>
      </c>
      <c r="C482" s="4">
        <f>B482-3.953</f>
        <v>-0.31599999999999984</v>
      </c>
      <c r="D482" s="4">
        <f>C482/$G$1</f>
        <v>-3.0781219559711654E-2</v>
      </c>
    </row>
    <row r="483" spans="1:4" x14ac:dyDescent="0.25">
      <c r="A483" s="4">
        <v>9.6199999999999992</v>
      </c>
      <c r="B483" s="4">
        <v>3.5430000000000001</v>
      </c>
      <c r="C483" s="4">
        <f>B483-3.953</f>
        <v>-0.4099999999999997</v>
      </c>
      <c r="D483" s="4">
        <f>C483/$G$1</f>
        <v>-3.9937658289499287E-2</v>
      </c>
    </row>
    <row r="484" spans="1:4" x14ac:dyDescent="0.25">
      <c r="A484" s="4">
        <v>9.64</v>
      </c>
      <c r="B484" s="4">
        <v>3.4670000000000001</v>
      </c>
      <c r="C484" s="4">
        <f>B484-3.953</f>
        <v>-0.48599999999999977</v>
      </c>
      <c r="D484" s="4">
        <f>C484/$G$1</f>
        <v>-4.7340736411455267E-2</v>
      </c>
    </row>
    <row r="485" spans="1:4" x14ac:dyDescent="0.25">
      <c r="A485" s="4">
        <v>9.66</v>
      </c>
      <c r="B485" s="4">
        <v>3.391</v>
      </c>
      <c r="C485" s="4">
        <f>B485-3.953</f>
        <v>-0.56199999999999983</v>
      </c>
      <c r="D485" s="4">
        <f>C485/$G$1</f>
        <v>-5.4743814533411247E-2</v>
      </c>
    </row>
    <row r="486" spans="1:4" x14ac:dyDescent="0.25">
      <c r="A486" s="4">
        <v>9.68</v>
      </c>
      <c r="B486" s="4">
        <v>3.3159999999999998</v>
      </c>
      <c r="C486" s="4">
        <f>B486-3.953</f>
        <v>-0.63700000000000001</v>
      </c>
      <c r="D486" s="4">
        <f>C486/$G$1</f>
        <v>-6.2049483732709916E-2</v>
      </c>
    </row>
    <row r="487" spans="1:4" x14ac:dyDescent="0.25">
      <c r="A487" s="4">
        <v>9.6999999999999993</v>
      </c>
      <c r="B487" s="4">
        <v>3.2519999999999998</v>
      </c>
      <c r="C487" s="4">
        <f>B487-3.953</f>
        <v>-0.70100000000000007</v>
      </c>
      <c r="D487" s="4">
        <f>C487/$G$1</f>
        <v>-6.8283654782778105E-2</v>
      </c>
    </row>
    <row r="488" spans="1:4" x14ac:dyDescent="0.25">
      <c r="A488" s="4">
        <v>9.7200000000000006</v>
      </c>
      <c r="B488" s="4">
        <v>3.202</v>
      </c>
      <c r="C488" s="4">
        <f>B488-3.953</f>
        <v>-0.75099999999999989</v>
      </c>
      <c r="D488" s="4">
        <f>C488/$G$1</f>
        <v>-7.3154100915643866E-2</v>
      </c>
    </row>
    <row r="489" spans="1:4" x14ac:dyDescent="0.25">
      <c r="A489" s="4">
        <v>9.74</v>
      </c>
      <c r="B489" s="4">
        <v>3.1520000000000001</v>
      </c>
      <c r="C489" s="4">
        <f>B489-3.953</f>
        <v>-0.80099999999999971</v>
      </c>
      <c r="D489" s="4">
        <f>C489/$G$1</f>
        <v>-7.8024547048509613E-2</v>
      </c>
    </row>
    <row r="490" spans="1:4" x14ac:dyDescent="0.25">
      <c r="A490" s="4">
        <v>9.76</v>
      </c>
      <c r="B490" s="4">
        <v>3.089</v>
      </c>
      <c r="C490" s="4">
        <f>B490-3.953</f>
        <v>-0.86399999999999988</v>
      </c>
      <c r="D490" s="4">
        <f>C490/$G$1</f>
        <v>-8.4161309175920504E-2</v>
      </c>
    </row>
    <row r="491" spans="1:4" x14ac:dyDescent="0.25">
      <c r="A491" s="4">
        <v>9.7799999999999994</v>
      </c>
      <c r="B491" s="4">
        <v>3.0510000000000002</v>
      </c>
      <c r="C491" s="4">
        <f>B491-3.953</f>
        <v>-0.90199999999999969</v>
      </c>
      <c r="D491" s="4">
        <f>C491/$G$1</f>
        <v>-8.7862848236898466E-2</v>
      </c>
    </row>
    <row r="492" spans="1:4" x14ac:dyDescent="0.25">
      <c r="A492" s="4">
        <v>9.8000000000000007</v>
      </c>
      <c r="B492" s="4">
        <v>3.0449999999999999</v>
      </c>
      <c r="C492" s="4">
        <f>B492-3.953</f>
        <v>-0.90799999999999992</v>
      </c>
      <c r="D492" s="4">
        <f>C492/$G$1</f>
        <v>-8.8447301772842379E-2</v>
      </c>
    </row>
    <row r="493" spans="1:4" x14ac:dyDescent="0.25">
      <c r="A493" s="4">
        <v>9.82</v>
      </c>
      <c r="B493" s="4">
        <v>3.0449999999999999</v>
      </c>
      <c r="C493" s="4">
        <f>B493-3.953</f>
        <v>-0.90799999999999992</v>
      </c>
      <c r="D493" s="4">
        <f>C493/$G$1</f>
        <v>-8.8447301772842379E-2</v>
      </c>
    </row>
    <row r="494" spans="1:4" x14ac:dyDescent="0.25">
      <c r="A494" s="4">
        <v>9.84</v>
      </c>
      <c r="B494" s="4">
        <v>3.032</v>
      </c>
      <c r="C494" s="4">
        <f>B494-3.953</f>
        <v>-0.92099999999999982</v>
      </c>
      <c r="D494" s="4">
        <f>C494/$G$1</f>
        <v>-8.9713617767387469E-2</v>
      </c>
    </row>
    <row r="495" spans="1:4" x14ac:dyDescent="0.25">
      <c r="A495" s="4">
        <v>9.86</v>
      </c>
      <c r="B495" s="4">
        <v>3.0379999999999998</v>
      </c>
      <c r="C495" s="4">
        <f>B495-3.953</f>
        <v>-0.91500000000000004</v>
      </c>
      <c r="D495" s="4">
        <f>C495/$G$1</f>
        <v>-8.9129164231443597E-2</v>
      </c>
    </row>
    <row r="496" spans="1:4" x14ac:dyDescent="0.25">
      <c r="A496" s="4">
        <v>9.8800000000000008</v>
      </c>
      <c r="B496" s="4">
        <v>3.0640000000000001</v>
      </c>
      <c r="C496" s="4">
        <f>B496-3.953</f>
        <v>-0.88899999999999979</v>
      </c>
      <c r="D496" s="4">
        <f>C496/$G$1</f>
        <v>-8.6596532242353377E-2</v>
      </c>
    </row>
    <row r="497" spans="1:4" x14ac:dyDescent="0.25">
      <c r="A497" s="4">
        <v>9.9</v>
      </c>
      <c r="B497" s="4">
        <v>3.0830000000000002</v>
      </c>
      <c r="C497" s="4">
        <f>B497-3.953</f>
        <v>-0.86999999999999966</v>
      </c>
      <c r="D497" s="4">
        <f>C497/$G$1</f>
        <v>-8.4745762711864375E-2</v>
      </c>
    </row>
    <row r="498" spans="1:4" x14ac:dyDescent="0.25">
      <c r="A498" s="4">
        <v>9.92</v>
      </c>
      <c r="B498" s="4">
        <v>3.12</v>
      </c>
      <c r="C498" s="4">
        <f>B498-3.953</f>
        <v>-0.83299999999999974</v>
      </c>
      <c r="D498" s="4">
        <f>C498/$G$1</f>
        <v>-8.1141632573543718E-2</v>
      </c>
    </row>
    <row r="499" spans="1:4" x14ac:dyDescent="0.25">
      <c r="A499" s="4">
        <v>9.94</v>
      </c>
      <c r="B499" s="4">
        <v>3.17</v>
      </c>
      <c r="C499" s="4">
        <f>B499-3.953</f>
        <v>-0.78299999999999992</v>
      </c>
      <c r="D499" s="4">
        <f>C499/$G$1</f>
        <v>-7.6271186440677957E-2</v>
      </c>
    </row>
    <row r="500" spans="1:4" x14ac:dyDescent="0.25">
      <c r="A500" s="4">
        <v>9.9600000000000009</v>
      </c>
      <c r="B500" s="4">
        <v>3.2149999999999999</v>
      </c>
      <c r="C500" s="4">
        <f>B500-3.953</f>
        <v>-0.73799999999999999</v>
      </c>
      <c r="D500" s="4">
        <f>C500/$G$1</f>
        <v>-7.1887784921098777E-2</v>
      </c>
    </row>
    <row r="501" spans="1:4" x14ac:dyDescent="0.25">
      <c r="A501" s="4">
        <v>9.98</v>
      </c>
      <c r="B501" s="4">
        <v>3.2709999999999999</v>
      </c>
      <c r="C501" s="4">
        <f>B501-3.953</f>
        <v>-0.68199999999999994</v>
      </c>
      <c r="D501" s="4">
        <f>C501/$G$1</f>
        <v>-6.6432885252289103E-2</v>
      </c>
    </row>
    <row r="502" spans="1:4" x14ac:dyDescent="0.25">
      <c r="A502" s="4">
        <v>10</v>
      </c>
      <c r="B502" s="4">
        <v>3.3340000000000001</v>
      </c>
      <c r="C502" s="4">
        <f>B502-3.953</f>
        <v>-0.61899999999999977</v>
      </c>
      <c r="D502" s="4">
        <f>C502/$G$1</f>
        <v>-6.0296123124878219E-2</v>
      </c>
    </row>
  </sheetData>
  <mergeCells count="4">
    <mergeCell ref="R58:R62"/>
    <mergeCell ref="S58:S62"/>
    <mergeCell ref="V58:V62"/>
    <mergeCell ref="W58:W6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BB8B-27C1-460C-B2F4-0315BCF1DBA2}">
  <dimension ref="A1:Y503"/>
  <sheetViews>
    <sheetView topLeftCell="F29" zoomScale="95" zoomScaleNormal="105" workbookViewId="0">
      <selection activeCell="Y33" sqref="Y33"/>
    </sheetView>
  </sheetViews>
  <sheetFormatPr defaultRowHeight="15" x14ac:dyDescent="0.25"/>
  <cols>
    <col min="10" max="10" width="11.28515625" bestFit="1" customWidth="1"/>
    <col min="17" max="17" width="9.85546875" bestFit="1" customWidth="1"/>
    <col min="21" max="21" width="9.85546875" bestFit="1" customWidth="1"/>
  </cols>
  <sheetData>
    <row r="1" spans="1:6" x14ac:dyDescent="0.25">
      <c r="A1" s="17" t="s">
        <v>8</v>
      </c>
      <c r="B1" s="17"/>
      <c r="C1" s="15"/>
      <c r="D1" s="15"/>
      <c r="F1" s="5">
        <f>'[3]Parte 1'!A20</f>
        <v>10.2662575266327</v>
      </c>
    </row>
    <row r="2" spans="1:6" x14ac:dyDescent="0.25">
      <c r="A2" s="15" t="s">
        <v>6</v>
      </c>
      <c r="B2" s="15" t="s">
        <v>7</v>
      </c>
      <c r="C2" s="15" t="s">
        <v>10</v>
      </c>
      <c r="D2" s="15" t="s">
        <v>11</v>
      </c>
    </row>
    <row r="3" spans="1:6" x14ac:dyDescent="0.25">
      <c r="A3" s="16"/>
      <c r="B3" s="3"/>
      <c r="C3" s="3"/>
      <c r="D3" s="3"/>
    </row>
    <row r="4" spans="1:6" x14ac:dyDescent="0.25">
      <c r="A4" s="16"/>
      <c r="B4" s="3"/>
      <c r="C4" s="3"/>
      <c r="D4" s="3"/>
    </row>
    <row r="5" spans="1:6" x14ac:dyDescent="0.25">
      <c r="A5" s="16"/>
      <c r="B5" s="3"/>
      <c r="C5" s="3"/>
      <c r="D5" s="3"/>
    </row>
    <row r="6" spans="1:6" x14ac:dyDescent="0.25">
      <c r="A6" s="16"/>
      <c r="B6" s="3"/>
      <c r="C6" s="3"/>
      <c r="D6" s="3"/>
    </row>
    <row r="7" spans="1:6" x14ac:dyDescent="0.25">
      <c r="A7" s="16"/>
      <c r="B7" s="3"/>
      <c r="C7" s="3"/>
      <c r="D7" s="3"/>
    </row>
    <row r="8" spans="1:6" x14ac:dyDescent="0.25">
      <c r="A8" s="16"/>
      <c r="B8" s="3"/>
      <c r="C8" s="3"/>
      <c r="D8" s="3"/>
    </row>
    <row r="9" spans="1:6" x14ac:dyDescent="0.25">
      <c r="A9" s="16"/>
      <c r="B9" s="3"/>
      <c r="C9" s="3"/>
      <c r="D9" s="3"/>
    </row>
    <row r="10" spans="1:6" x14ac:dyDescent="0.25">
      <c r="A10" s="16"/>
      <c r="B10" s="3"/>
      <c r="C10" s="3"/>
      <c r="D10" s="3"/>
    </row>
    <row r="11" spans="1:6" x14ac:dyDescent="0.25">
      <c r="A11" s="16"/>
      <c r="B11" s="3"/>
      <c r="C11" s="3"/>
      <c r="D11" s="3"/>
    </row>
    <row r="12" spans="1:6" x14ac:dyDescent="0.25">
      <c r="A12" s="16"/>
      <c r="B12" s="3"/>
      <c r="C12" s="3"/>
      <c r="D12" s="3"/>
    </row>
    <row r="13" spans="1:6" x14ac:dyDescent="0.25">
      <c r="A13" s="16"/>
      <c r="B13" s="3"/>
      <c r="C13" s="3"/>
      <c r="D13" s="3"/>
    </row>
    <row r="14" spans="1:6" x14ac:dyDescent="0.25">
      <c r="A14" s="16"/>
      <c r="B14" s="3"/>
      <c r="C14" s="3"/>
      <c r="D14" s="3"/>
    </row>
    <row r="15" spans="1:6" x14ac:dyDescent="0.25">
      <c r="A15" s="16"/>
      <c r="B15" s="3"/>
      <c r="C15" s="3"/>
      <c r="D15" s="3"/>
    </row>
    <row r="16" spans="1:6" x14ac:dyDescent="0.25">
      <c r="A16" s="16"/>
      <c r="B16" s="3"/>
      <c r="C16" s="3"/>
      <c r="D16" s="3"/>
    </row>
    <row r="17" spans="1:25" x14ac:dyDescent="0.25">
      <c r="A17" s="16"/>
      <c r="B17" s="3"/>
      <c r="C17" s="3"/>
      <c r="D17" s="3"/>
    </row>
    <row r="18" spans="1:25" x14ac:dyDescent="0.25">
      <c r="A18" s="16"/>
      <c r="B18" s="3"/>
      <c r="C18" s="3"/>
      <c r="D18" s="3"/>
    </row>
    <row r="19" spans="1:25" x14ac:dyDescent="0.25">
      <c r="A19" s="16"/>
      <c r="B19" s="3"/>
      <c r="C19" s="3"/>
      <c r="D19" s="3"/>
    </row>
    <row r="20" spans="1:25" x14ac:dyDescent="0.25">
      <c r="A20" s="16"/>
      <c r="B20" s="3"/>
      <c r="C20" s="3"/>
      <c r="D20" s="3"/>
    </row>
    <row r="21" spans="1:25" x14ac:dyDescent="0.25">
      <c r="A21" s="16"/>
      <c r="B21" s="3"/>
      <c r="C21" s="3"/>
      <c r="D21" s="3"/>
      <c r="N21" s="19" t="s">
        <v>12</v>
      </c>
      <c r="O21" s="19" t="s">
        <v>26</v>
      </c>
      <c r="P21" s="19" t="s">
        <v>23</v>
      </c>
      <c r="Q21" s="19" t="s">
        <v>24</v>
      </c>
      <c r="R21" s="19" t="s">
        <v>18</v>
      </c>
      <c r="S21" s="19" t="s">
        <v>20</v>
      </c>
      <c r="T21" s="19" t="s">
        <v>25</v>
      </c>
      <c r="U21" s="19" t="s">
        <v>17</v>
      </c>
    </row>
    <row r="22" spans="1:25" x14ac:dyDescent="0.25">
      <c r="A22" s="16"/>
      <c r="B22" s="3"/>
      <c r="C22" s="3"/>
      <c r="D22" s="3"/>
      <c r="N22" s="19">
        <v>1.24</v>
      </c>
      <c r="O22" s="19"/>
      <c r="P22" s="20">
        <f>AVERAGE(N22:N29)</f>
        <v>1.2</v>
      </c>
      <c r="Q22" s="20">
        <f>_xlfn.STDEV.P(N22:N29)/SQRT(COUNT(N22:N29))</f>
        <v>5.8630196997792915E-3</v>
      </c>
      <c r="R22" s="21">
        <f>1/N22</f>
        <v>0.80645161290322587</v>
      </c>
      <c r="S22" s="19"/>
      <c r="T22" s="23">
        <f>AVERAGE(R22:R29)</f>
        <v>0.83348935528284585</v>
      </c>
      <c r="U22" s="23">
        <f>_xlfn.STDEV.P(R22:R29)/SQRT(COUNT(R22:R29))</f>
        <v>3.9921921306068841E-3</v>
      </c>
    </row>
    <row r="23" spans="1:25" x14ac:dyDescent="0.25">
      <c r="A23" s="16"/>
      <c r="B23" s="3"/>
      <c r="C23" s="3"/>
      <c r="D23" s="3"/>
      <c r="N23" s="19">
        <f>2.42-1.24</f>
        <v>1.18</v>
      </c>
      <c r="O23" s="19"/>
      <c r="P23" s="20"/>
      <c r="Q23" s="20"/>
      <c r="R23" s="21">
        <f>1/N23</f>
        <v>0.84745762711864414</v>
      </c>
      <c r="S23" s="19"/>
      <c r="T23" s="23"/>
      <c r="U23" s="23"/>
    </row>
    <row r="24" spans="1:25" x14ac:dyDescent="0.25">
      <c r="A24" s="16"/>
      <c r="B24" s="3"/>
      <c r="C24" s="3"/>
      <c r="D24" s="3"/>
      <c r="N24" s="19">
        <f>3.62-2.42</f>
        <v>1.2000000000000002</v>
      </c>
      <c r="O24" s="19"/>
      <c r="P24" s="20"/>
      <c r="Q24" s="20"/>
      <c r="R24" s="21">
        <f>1/N24</f>
        <v>0.83333333333333326</v>
      </c>
      <c r="S24" s="19"/>
      <c r="T24" s="23"/>
      <c r="U24" s="23"/>
      <c r="X24" t="s">
        <v>41</v>
      </c>
      <c r="Y24">
        <v>0.09</v>
      </c>
    </row>
    <row r="25" spans="1:25" x14ac:dyDescent="0.25">
      <c r="A25" s="16"/>
      <c r="B25" s="3"/>
      <c r="C25" s="3"/>
      <c r="D25" s="3"/>
      <c r="N25" s="19">
        <f>4.81-3.62</f>
        <v>1.1899999999999995</v>
      </c>
      <c r="O25" s="19"/>
      <c r="P25" s="20"/>
      <c r="Q25" s="20"/>
      <c r="R25" s="21">
        <f>1/N25</f>
        <v>0.84033613445378186</v>
      </c>
      <c r="S25" s="19"/>
      <c r="T25" s="23"/>
      <c r="U25" s="23"/>
      <c r="X25" t="s">
        <v>40</v>
      </c>
      <c r="Y25">
        <v>1E-3</v>
      </c>
    </row>
    <row r="26" spans="1:25" x14ac:dyDescent="0.25">
      <c r="A26" s="16"/>
      <c r="B26" s="3"/>
      <c r="C26" s="3"/>
      <c r="D26" s="3"/>
      <c r="N26" s="19">
        <f>6-4.81</f>
        <v>1.1900000000000004</v>
      </c>
      <c r="O26" s="19"/>
      <c r="P26" s="20"/>
      <c r="Q26" s="20"/>
      <c r="R26" s="21">
        <f>1/N26</f>
        <v>0.84033613445378119</v>
      </c>
      <c r="S26" s="19"/>
      <c r="T26" s="23"/>
      <c r="U26" s="23"/>
    </row>
    <row r="27" spans="1:25" x14ac:dyDescent="0.25">
      <c r="A27" s="16"/>
      <c r="B27" s="3"/>
      <c r="C27" s="3"/>
      <c r="D27" s="3"/>
      <c r="N27" s="19">
        <f>7.2-6</f>
        <v>1.2000000000000002</v>
      </c>
      <c r="O27" s="19"/>
      <c r="P27" s="20"/>
      <c r="Q27" s="20"/>
      <c r="R27" s="21">
        <f>1/N27</f>
        <v>0.83333333333333326</v>
      </c>
      <c r="S27" s="19"/>
      <c r="T27" s="23"/>
      <c r="U27" s="23"/>
    </row>
    <row r="28" spans="1:25" x14ac:dyDescent="0.25">
      <c r="A28" s="16"/>
      <c r="B28" s="3"/>
      <c r="C28" s="3"/>
      <c r="D28" s="3"/>
      <c r="N28" s="19">
        <f>8.4-7.2</f>
        <v>1.2000000000000002</v>
      </c>
      <c r="O28" s="19"/>
      <c r="P28" s="20"/>
      <c r="Q28" s="20"/>
      <c r="R28" s="21">
        <f>1/N28</f>
        <v>0.83333333333333326</v>
      </c>
      <c r="S28" s="19"/>
      <c r="T28" s="23"/>
      <c r="U28" s="23"/>
    </row>
    <row r="29" spans="1:25" x14ac:dyDescent="0.25">
      <c r="A29" s="16"/>
      <c r="B29" s="3"/>
      <c r="C29" s="3"/>
      <c r="D29" s="3"/>
      <c r="N29" s="19">
        <f>9.6-8.4</f>
        <v>1.1999999999999993</v>
      </c>
      <c r="O29" s="19"/>
      <c r="P29" s="20"/>
      <c r="Q29" s="20"/>
      <c r="R29" s="21">
        <f>1/N29</f>
        <v>0.83333333333333381</v>
      </c>
      <c r="S29" s="19"/>
      <c r="T29" s="23"/>
      <c r="U29" s="23"/>
    </row>
    <row r="30" spans="1:25" x14ac:dyDescent="0.25">
      <c r="A30" s="16"/>
      <c r="B30" s="3"/>
      <c r="C30" s="3"/>
      <c r="D30" s="3"/>
    </row>
    <row r="31" spans="1:25" x14ac:dyDescent="0.25">
      <c r="A31" s="16"/>
      <c r="B31" s="3"/>
      <c r="C31" s="3"/>
      <c r="D31" s="3"/>
      <c r="Y31">
        <f>Tabela1[Massa da esfera (g)]*4*0.83*PI()^2*G64</f>
        <v>-0.1271347835204335</v>
      </c>
    </row>
    <row r="32" spans="1:25" x14ac:dyDescent="0.25">
      <c r="A32" s="16"/>
      <c r="B32" s="3"/>
      <c r="C32" s="3"/>
      <c r="D32" s="3"/>
      <c r="Y32" s="4">
        <f>SQRT((Tabela1[Massa da esfera (g)]*4*(PI()^2)*0.004*G64)^2+(4*(PI()^2)*0.833*0.00001*G64)^2+((4*(PI()^2))*Tabela1[Massa da esfera (g)]*0.833*G65)^2)</f>
        <v>6.0256541842949951E-3</v>
      </c>
    </row>
    <row r="33" spans="1:13" x14ac:dyDescent="0.25">
      <c r="A33" s="16"/>
      <c r="B33" s="3"/>
      <c r="C33" s="3"/>
      <c r="D33" s="3"/>
    </row>
    <row r="34" spans="1:13" x14ac:dyDescent="0.25">
      <c r="A34" s="16">
        <v>0.62</v>
      </c>
      <c r="B34" s="3">
        <v>3.871</v>
      </c>
      <c r="C34" s="3">
        <f>B34-3.871</f>
        <v>0</v>
      </c>
      <c r="D34" s="3">
        <f>C34/$F$1</f>
        <v>0</v>
      </c>
    </row>
    <row r="35" spans="1:13" x14ac:dyDescent="0.25">
      <c r="A35" s="16">
        <v>0.64</v>
      </c>
      <c r="B35" s="3">
        <v>3.7320000000000002</v>
      </c>
      <c r="C35" s="3">
        <f>B35-3.871</f>
        <v>-0.13899999999999979</v>
      </c>
      <c r="D35" s="3">
        <f>C35/$F$1</f>
        <v>-1.3539500605688717E-2</v>
      </c>
      <c r="F35" t="s">
        <v>27</v>
      </c>
      <c r="G35" t="s">
        <v>28</v>
      </c>
      <c r="H35" t="s">
        <v>22</v>
      </c>
      <c r="J35" t="s">
        <v>39</v>
      </c>
      <c r="M35" t="s">
        <v>38</v>
      </c>
    </row>
    <row r="36" spans="1:13" x14ac:dyDescent="0.25">
      <c r="A36" s="16">
        <v>0.66</v>
      </c>
      <c r="B36" s="3">
        <v>3.6059999999999999</v>
      </c>
      <c r="C36" s="3">
        <f>B36-3.871</f>
        <v>-0.26500000000000012</v>
      </c>
      <c r="D36" s="3">
        <f>C36/$F$1</f>
        <v>-2.5812716982068468E-2</v>
      </c>
      <c r="F36">
        <v>-0.122</v>
      </c>
      <c r="G36" s="5">
        <v>0.92</v>
      </c>
      <c r="H36" s="4">
        <f>($F$1*F36^2)/2</f>
        <v>7.6401488513200555E-2</v>
      </c>
      <c r="J36" s="4">
        <f>SQRT(((-1.255^2)*($Y$24^2)/(4*$F$1^4))+(($Y$25^2)/$F$1))</f>
        <v>6.2010221319550886E-4</v>
      </c>
      <c r="M36" s="4">
        <f>(1/2)*SQRT(((F36^4)*($Y$24^2))+(4*(F36^2)*($F$1^2)*(J36^2)))</f>
        <v>1.0255817988870403E-3</v>
      </c>
    </row>
    <row r="37" spans="1:13" x14ac:dyDescent="0.25">
      <c r="A37" s="16">
        <v>0.68</v>
      </c>
      <c r="B37" s="3">
        <v>3.4729999999999999</v>
      </c>
      <c r="C37" s="3">
        <f>B37-3.871</f>
        <v>-0.39800000000000013</v>
      </c>
      <c r="D37" s="3">
        <f>C37/$F$1</f>
        <v>-3.8767778712691506E-2</v>
      </c>
      <c r="F37">
        <v>0.122</v>
      </c>
      <c r="G37" s="5">
        <v>1.52</v>
      </c>
      <c r="H37" s="4">
        <f>($F$1*F37^2)/2</f>
        <v>7.6401488513200555E-2</v>
      </c>
      <c r="J37" s="4">
        <f>SQRT(((1.248^2)*($Y$24^2)/(4*$F$1^4))+(($Y$25^2)/$F$1))</f>
        <v>6.1752145869862758E-4</v>
      </c>
      <c r="M37" s="4">
        <f>(1/2)*SQRT(((F37^4)*($Y$24^2))+(4*(F37^2)*($F$1^2)*(J37^2)))</f>
        <v>1.0231361331385783E-3</v>
      </c>
    </row>
    <row r="38" spans="1:13" x14ac:dyDescent="0.25">
      <c r="A38" s="16">
        <v>0.7</v>
      </c>
      <c r="B38" s="3">
        <v>3.3340000000000001</v>
      </c>
      <c r="C38" s="3">
        <f>B38-3.871</f>
        <v>-0.53699999999999992</v>
      </c>
      <c r="D38" s="3">
        <f>C38/$F$1</f>
        <v>-5.2307279318380223E-2</v>
      </c>
      <c r="F38">
        <v>-0.107</v>
      </c>
      <c r="G38" s="5">
        <v>2.12</v>
      </c>
      <c r="H38" s="4">
        <f>($F$1*F38^2)/2</f>
        <v>5.8769191211208882E-2</v>
      </c>
      <c r="J38" s="4">
        <f>SQRT(((1.098^2)*($Y$24^2)/(4*$F$1^4))+(($Y$25^2)/$F$1))</f>
        <v>5.6318992994568867E-4</v>
      </c>
      <c r="M38" s="4">
        <f>(1/2)*SQRT(((F38^4)*($Y$24^2))+(4*(F38^2)*($F$1^2)*(J38^2)))</f>
        <v>8.050926837326267E-4</v>
      </c>
    </row>
    <row r="39" spans="1:13" x14ac:dyDescent="0.25">
      <c r="A39" s="16">
        <v>0.72</v>
      </c>
      <c r="B39" s="3">
        <v>3.2280000000000002</v>
      </c>
      <c r="C39" s="3">
        <f>B39-3.871</f>
        <v>-0.64299999999999979</v>
      </c>
      <c r="D39" s="3">
        <f>C39/$F$1</f>
        <v>-6.2632366111207594E-2</v>
      </c>
      <c r="F39">
        <v>0.107</v>
      </c>
      <c r="G39" s="5">
        <v>2.7</v>
      </c>
      <c r="H39" s="4">
        <f>($F$1*F39^2)/2</f>
        <v>5.8769191211208882E-2</v>
      </c>
      <c r="J39" s="4">
        <f>SQRT(((-1.103^2)*($Y$24^2)/(4*$F$1^4))+(($Y$25^2)/$F$1))</f>
        <v>5.6496819495085494E-4</v>
      </c>
      <c r="M39" s="4">
        <f>(1/2)*SQRT(((F39^4)*($Y$24^2))+(4*(F39^2)*($F$1^2)*(J39^2)))</f>
        <v>8.0659470994717678E-4</v>
      </c>
    </row>
    <row r="40" spans="1:13" x14ac:dyDescent="0.25">
      <c r="A40" s="16">
        <v>0.74</v>
      </c>
      <c r="B40" s="3">
        <v>3.12</v>
      </c>
      <c r="C40" s="3">
        <f>B40-3.871</f>
        <v>-0.75099999999999989</v>
      </c>
      <c r="D40" s="3">
        <f>C40/$F$1</f>
        <v>-7.3152265862390223E-2</v>
      </c>
      <c r="F40">
        <v>-9.2999999999999999E-2</v>
      </c>
      <c r="G40" s="5">
        <v>3.32</v>
      </c>
      <c r="H40" s="4">
        <f>($F$1*F40^2)/2</f>
        <v>4.4396430673923112E-2</v>
      </c>
      <c r="J40" s="4">
        <f>SQRT(((0.952^2)*($Y$24^2)/(4*$F$1^4))+(($Y$25^2)/$F$1))</f>
        <v>5.1246638518240772E-4</v>
      </c>
      <c r="M40" s="4">
        <f>(1/2)*SQRT(((F40^4)*($Y$24^2))+(4*(F40^2)*($F$1^2)*(J40^2)))</f>
        <v>6.2520299314953586E-4</v>
      </c>
    </row>
    <row r="41" spans="1:13" x14ac:dyDescent="0.25">
      <c r="A41" s="16">
        <v>0.76</v>
      </c>
      <c r="B41" s="3">
        <v>3.0129999999999999</v>
      </c>
      <c r="C41" s="3">
        <f>B41-3.871</f>
        <v>-0.8580000000000001</v>
      </c>
      <c r="D41" s="3">
        <f>C41/$F$1</f>
        <v>-8.3574759134395243E-2</v>
      </c>
      <c r="F41">
        <v>9.4E-2</v>
      </c>
      <c r="G41" s="5">
        <v>3.9</v>
      </c>
      <c r="H41" s="4">
        <f>($F$1*F41^2)/2</f>
        <v>4.5356325752663268E-2</v>
      </c>
      <c r="J41" s="4">
        <f>SQRT(((0.964^2)*($Y$24^2)/(4*$F$1^4))+(($Y$25^2)/$F$1))</f>
        <v>5.1653958080784626E-4</v>
      </c>
      <c r="M41" s="4">
        <f>(1/2)*SQRT(((F41^4)*($Y$24^2))+(4*(F41^2)*($F$1^2)*(J41^2)))</f>
        <v>6.3763567574756891E-4</v>
      </c>
    </row>
    <row r="42" spans="1:13" x14ac:dyDescent="0.25">
      <c r="A42" s="16">
        <v>0.78</v>
      </c>
      <c r="B42" s="3">
        <v>2.9119999999999999</v>
      </c>
      <c r="C42" s="3">
        <f>B42-3.871</f>
        <v>-0.95900000000000007</v>
      </c>
      <c r="D42" s="3">
        <f>C42/$F$1</f>
        <v>-9.3412813531334543E-2</v>
      </c>
      <c r="F42">
        <v>-8.2000000000000003E-2</v>
      </c>
      <c r="G42" s="5">
        <v>4.5</v>
      </c>
      <c r="H42" s="4">
        <f>($F$1*F42^2)/2</f>
        <v>3.4515157804539141E-2</v>
      </c>
      <c r="J42" s="4">
        <f>SQRT(((0.839^2)*($Y$24^2)/(4*$F$1^4))+(($Y$25^2)/$F$1))</f>
        <v>4.7510866807363934E-4</v>
      </c>
      <c r="M42" s="4">
        <f>(1/2)*SQRT(((F42^4)*($Y$24^2))+(4*(F42^2)*($F$1^2)*(J42^2)))</f>
        <v>5.0152210984603278E-4</v>
      </c>
    </row>
    <row r="43" spans="1:13" x14ac:dyDescent="0.25">
      <c r="A43" s="16">
        <v>0.8</v>
      </c>
      <c r="B43" s="3">
        <v>2.8370000000000002</v>
      </c>
      <c r="C43" s="3">
        <f>B43-3.871</f>
        <v>-1.0339999999999998</v>
      </c>
      <c r="D43" s="3">
        <f>C43/$F$1</f>
        <v>-0.10071829946965577</v>
      </c>
      <c r="F43">
        <v>8.1000000000000003E-2</v>
      </c>
      <c r="G43" s="5">
        <v>5.0599999999999996</v>
      </c>
      <c r="H43" s="4">
        <f>($F$1*F43^2)/2</f>
        <v>3.367845781611857E-2</v>
      </c>
      <c r="J43" s="4">
        <f>SQRT(((0.832^2)*($Y$24^2)/(4*$F$1^4))+(($Y$25^2)/$F$1))</f>
        <v>4.7285931707493993E-4</v>
      </c>
      <c r="M43" s="4">
        <f>(1/2)*SQRT(((F43^4)*($Y$24^2))+(4*(F43^2)*($F$1^2)*(J43^2)))</f>
        <v>4.9171838265872929E-4</v>
      </c>
    </row>
    <row r="44" spans="1:13" x14ac:dyDescent="0.25">
      <c r="A44" s="16">
        <v>0.82</v>
      </c>
      <c r="B44" s="3">
        <v>2.7730000000000001</v>
      </c>
      <c r="C44" s="3">
        <f>B44-3.871</f>
        <v>-1.0979999999999999</v>
      </c>
      <c r="D44" s="3">
        <f>C44/$F$1</f>
        <v>-0.10695231413702326</v>
      </c>
      <c r="F44">
        <v>-6.8000000000000005E-2</v>
      </c>
      <c r="G44" s="5">
        <v>5.68</v>
      </c>
      <c r="H44" s="4">
        <f>($F$1*F44^2)/2</f>
        <v>2.3735587401574804E-2</v>
      </c>
      <c r="J44" s="4">
        <f>SQRT(((0.701^2)*($Y$24^2)/(4*$F$1^4))+(($Y$25^2)/$F$1))</f>
        <v>4.3241966371129618E-4</v>
      </c>
      <c r="M44" s="4">
        <f>(1/2)*SQRT(((F44^4)*($Y$24^2))+(4*(F44^2)*($F$1^2)*(J44^2)))</f>
        <v>3.6664087433283161E-4</v>
      </c>
    </row>
    <row r="45" spans="1:13" x14ac:dyDescent="0.25">
      <c r="A45" s="16">
        <v>0.84</v>
      </c>
      <c r="B45" s="3">
        <v>2.71</v>
      </c>
      <c r="C45" s="3">
        <f>B45-3.871</f>
        <v>-1.161</v>
      </c>
      <c r="D45" s="3">
        <f>C45/$F$1</f>
        <v>-0.11308892232521313</v>
      </c>
      <c r="F45">
        <v>5.6000000000000001E-2</v>
      </c>
      <c r="G45" s="5">
        <v>7.42</v>
      </c>
      <c r="H45" s="4">
        <f>($F$1*F45^2)/2</f>
        <v>1.6097491801760073E-2</v>
      </c>
      <c r="J45" s="4">
        <f>SQRT(((0.58^2)*($Y$24^2)/(4*$F$1^4))+(($Y$25^2)/$F$1))</f>
        <v>3.9841027933500671E-4</v>
      </c>
      <c r="M45" s="4">
        <f>(1/2)*SQRT(((F45^4)*($Y$24^2))+(4*(F45^2)*($F$1^2)*(J45^2)))</f>
        <v>2.6903319204833536E-4</v>
      </c>
    </row>
    <row r="46" spans="1:13" x14ac:dyDescent="0.25">
      <c r="A46" s="16">
        <v>0.86</v>
      </c>
      <c r="B46" s="3">
        <v>2.673</v>
      </c>
      <c r="C46" s="3">
        <f>B46-3.871</f>
        <v>-1.198</v>
      </c>
      <c r="D46" s="3">
        <f>C46/$F$1</f>
        <v>-0.11669296205478494</v>
      </c>
      <c r="F46">
        <v>-4.4999999999999998E-2</v>
      </c>
      <c r="G46" s="5">
        <v>8.06</v>
      </c>
      <c r="H46" s="4">
        <f>($F$1*F46^2)/2</f>
        <v>1.0394585745715609E-2</v>
      </c>
      <c r="J46" s="4">
        <f>SQRT(((0.467^2)*($Y$24^2)/(4*$F$1^4))+(($Y$25^2)/$F$1))</f>
        <v>3.7035545738208284E-4</v>
      </c>
      <c r="M46" s="4">
        <f>(1/2)*SQRT(((F46^4)*($Y$24^2))+(4*(F46^2)*($F$1^2)*(J46^2)))</f>
        <v>1.9385068170158846E-4</v>
      </c>
    </row>
    <row r="47" spans="1:13" x14ac:dyDescent="0.25">
      <c r="A47" s="16">
        <v>0.88</v>
      </c>
      <c r="B47" s="3">
        <v>2.641</v>
      </c>
      <c r="C47" s="3">
        <f>B47-3.871</f>
        <v>-1.23</v>
      </c>
      <c r="D47" s="3">
        <f>C47/$F$1</f>
        <v>-0.11980996938846869</v>
      </c>
      <c r="F47">
        <v>4.2999999999999997E-2</v>
      </c>
      <c r="G47" s="5">
        <v>8.66</v>
      </c>
      <c r="H47" s="4">
        <f>($F$1*F47^2)/2</f>
        <v>9.4911550833719303E-3</v>
      </c>
      <c r="J47" s="4">
        <f>SQRT(((0.441^2)*($Y$24^2)/(4*$F$1^4))+(($Y$25^2)/$F$1))</f>
        <v>3.644990096912361E-4</v>
      </c>
      <c r="M47" s="4">
        <f>(1/2)*SQRT(((F47^4)*($Y$24^2))+(4*(F47^2)*($F$1^2)*(J47^2)))</f>
        <v>1.8114738775557702E-4</v>
      </c>
    </row>
    <row r="48" spans="1:13" x14ac:dyDescent="0.25">
      <c r="A48" s="16">
        <v>0.9</v>
      </c>
      <c r="B48" s="3">
        <v>2.6280000000000001</v>
      </c>
      <c r="C48" s="3">
        <f>B48-3.871</f>
        <v>-1.2429999999999999</v>
      </c>
      <c r="D48" s="3">
        <f>C48/$F$1</f>
        <v>-0.1210762536177777</v>
      </c>
      <c r="F48">
        <v>-3.4000000000000002E-2</v>
      </c>
      <c r="G48" s="5">
        <v>9.26</v>
      </c>
      <c r="H48" s="4">
        <f>($F$1*F48^2)/2</f>
        <v>5.9338968503937009E-3</v>
      </c>
      <c r="J48" s="4">
        <f>SQRT(((0.354^2)*($Y$24^2)/(4*$F$1^4))+(($Y$25^2)/$F$1))</f>
        <v>3.4677232643629192E-4</v>
      </c>
      <c r="M48" s="4">
        <f>(1/2)*SQRT(((F48^4)*($Y$24^2))+(4*(F48^2)*($F$1^2)*(J48^2)))</f>
        <v>1.317467514367712E-4</v>
      </c>
    </row>
    <row r="49" spans="1:13" x14ac:dyDescent="0.25">
      <c r="A49" s="16">
        <v>0.92</v>
      </c>
      <c r="B49" s="3">
        <v>2.6160000000000001</v>
      </c>
      <c r="C49" s="3">
        <f>B49-3.871</f>
        <v>-1.2549999999999999</v>
      </c>
      <c r="D49" s="3">
        <f>C49/$F$1</f>
        <v>-0.1222451313679091</v>
      </c>
      <c r="F49">
        <v>3.4000000000000002E-2</v>
      </c>
      <c r="G49" s="5">
        <v>9.7799999999999994</v>
      </c>
      <c r="H49" s="4">
        <f>($F$1*F49^2)/2</f>
        <v>5.9338968503937009E-3</v>
      </c>
      <c r="J49" s="4">
        <f>SQRT(((0.352^2)*($Y$24^2)/(4*$F$1^4))+(($Y$25^2)/$F$1))</f>
        <v>3.4640098854065045E-4</v>
      </c>
      <c r="M49" s="4">
        <f>(1/2)*SQRT(((F49^4)*($Y$24^2))+(4*(F49^2)*($F$1^2)*(J49^2)))</f>
        <v>1.3162767669612718E-4</v>
      </c>
    </row>
    <row r="50" spans="1:13" x14ac:dyDescent="0.25">
      <c r="A50" s="16">
        <v>0.94</v>
      </c>
      <c r="B50" s="3">
        <v>2.641</v>
      </c>
      <c r="C50" s="3">
        <f>B50-3.871</f>
        <v>-1.23</v>
      </c>
      <c r="D50" s="3">
        <f>C50/$F$1</f>
        <v>-0.11980996938846869</v>
      </c>
      <c r="H50" s="4"/>
    </row>
    <row r="51" spans="1:13" x14ac:dyDescent="0.25">
      <c r="A51" s="16">
        <v>0.96</v>
      </c>
      <c r="B51" s="3">
        <v>2.6659999999999999</v>
      </c>
      <c r="C51" s="3">
        <f>B51-3.871</f>
        <v>-1.2050000000000001</v>
      </c>
      <c r="D51" s="3">
        <f>C51/$F$1</f>
        <v>-0.11737480740902827</v>
      </c>
      <c r="H51" s="4"/>
    </row>
    <row r="52" spans="1:13" x14ac:dyDescent="0.25">
      <c r="A52" s="16">
        <v>0.98</v>
      </c>
      <c r="B52" s="3">
        <v>2.71</v>
      </c>
      <c r="C52" s="3">
        <f>B52-3.871</f>
        <v>-1.161</v>
      </c>
      <c r="D52" s="3">
        <f>C52/$F$1</f>
        <v>-0.11308892232521313</v>
      </c>
      <c r="F52" t="s">
        <v>27</v>
      </c>
      <c r="G52" t="s">
        <v>28</v>
      </c>
    </row>
    <row r="53" spans="1:13" x14ac:dyDescent="0.25">
      <c r="A53" s="16">
        <v>1</v>
      </c>
      <c r="B53" s="3">
        <v>2.742</v>
      </c>
      <c r="C53" s="3">
        <f>B53-3.871</f>
        <v>-1.129</v>
      </c>
      <c r="D53" s="3">
        <f>C53/$F$1</f>
        <v>-0.10997191499152939</v>
      </c>
      <c r="F53">
        <v>0.122</v>
      </c>
      <c r="G53">
        <v>1.52</v>
      </c>
      <c r="H53" s="4"/>
    </row>
    <row r="54" spans="1:13" x14ac:dyDescent="0.25">
      <c r="A54" s="16">
        <v>1.02</v>
      </c>
      <c r="B54" s="3">
        <v>2.8180000000000001</v>
      </c>
      <c r="C54" s="3">
        <f>B54-3.871</f>
        <v>-1.0529999999999999</v>
      </c>
      <c r="D54" s="3">
        <f>C54/$F$1</f>
        <v>-0.1025690225740305</v>
      </c>
      <c r="F54">
        <v>0.107</v>
      </c>
      <c r="G54">
        <v>2.0699999999999998</v>
      </c>
      <c r="H54" s="4"/>
      <c r="I54" s="14"/>
      <c r="J54" s="14"/>
    </row>
    <row r="55" spans="1:13" x14ac:dyDescent="0.25">
      <c r="A55" s="16">
        <v>1.04</v>
      </c>
      <c r="B55" s="3">
        <v>2.887</v>
      </c>
      <c r="C55" s="3">
        <f>B55-3.871</f>
        <v>-0.98399999999999999</v>
      </c>
      <c r="D55" s="3">
        <f>C55/$F$1</f>
        <v>-9.5847975510774952E-2</v>
      </c>
      <c r="F55">
        <v>9.4E-2</v>
      </c>
      <c r="G55">
        <v>3.9</v>
      </c>
      <c r="H55" s="4"/>
      <c r="I55" s="14"/>
      <c r="J55" s="14"/>
    </row>
    <row r="56" spans="1:13" x14ac:dyDescent="0.25">
      <c r="A56" s="16">
        <v>1.06</v>
      </c>
      <c r="B56" s="3">
        <v>2.9689999999999999</v>
      </c>
      <c r="C56" s="3">
        <f>B56-3.871</f>
        <v>-0.90200000000000014</v>
      </c>
      <c r="D56" s="3">
        <f>C56/$F$1</f>
        <v>-8.7860644218210382E-2</v>
      </c>
      <c r="F56">
        <v>8.1000000000000003E-2</v>
      </c>
      <c r="G56">
        <v>5.0599999999999996</v>
      </c>
      <c r="H56" s="4"/>
      <c r="I56" s="14"/>
      <c r="J56" s="14"/>
    </row>
    <row r="57" spans="1:13" x14ac:dyDescent="0.25">
      <c r="A57" s="16">
        <v>1.08</v>
      </c>
      <c r="B57" s="3">
        <v>3.07</v>
      </c>
      <c r="C57" s="3">
        <f>B57-3.871</f>
        <v>-0.80100000000000016</v>
      </c>
      <c r="D57" s="3">
        <f>C57/$F$1</f>
        <v>-7.8022589821271082E-2</v>
      </c>
      <c r="F57">
        <v>6.8000000000000005E-2</v>
      </c>
      <c r="G57">
        <v>5.68</v>
      </c>
      <c r="H57" s="4"/>
    </row>
    <row r="58" spans="1:13" x14ac:dyDescent="0.25">
      <c r="A58" s="16">
        <v>1.1000000000000001</v>
      </c>
      <c r="B58" s="3">
        <v>3.177</v>
      </c>
      <c r="C58" s="3">
        <f>B58-3.871</f>
        <v>-0.69399999999999995</v>
      </c>
      <c r="D58" s="3">
        <f>C58/$F$1</f>
        <v>-6.7600096549266062E-2</v>
      </c>
      <c r="F58">
        <v>5.6000000000000001E-2</v>
      </c>
      <c r="G58">
        <v>7.42</v>
      </c>
      <c r="H58" s="4"/>
    </row>
    <row r="59" spans="1:13" x14ac:dyDescent="0.25">
      <c r="A59" s="16">
        <v>1.1200000000000001</v>
      </c>
      <c r="B59" s="3">
        <v>3.2970000000000002</v>
      </c>
      <c r="C59" s="3">
        <f>B59-3.871</f>
        <v>-0.57399999999999984</v>
      </c>
      <c r="D59" s="3">
        <f>C59/$F$1</f>
        <v>-5.5911319047952039E-2</v>
      </c>
      <c r="F59">
        <v>4.2999999999999997E-2</v>
      </c>
      <c r="G59">
        <v>8.66</v>
      </c>
      <c r="H59" s="4"/>
    </row>
    <row r="60" spans="1:13" x14ac:dyDescent="0.25">
      <c r="A60" s="16">
        <v>1.1399999999999999</v>
      </c>
      <c r="B60" s="3">
        <v>3.4159999999999999</v>
      </c>
      <c r="C60" s="3">
        <f>B60-3.871</f>
        <v>-0.45500000000000007</v>
      </c>
      <c r="D60" s="3">
        <f>C60/$F$1</f>
        <v>-4.431994802581566E-2</v>
      </c>
      <c r="F60">
        <v>3.4000000000000002E-2</v>
      </c>
      <c r="G60">
        <v>9.7799999999999994</v>
      </c>
      <c r="H60" s="4"/>
    </row>
    <row r="61" spans="1:13" x14ac:dyDescent="0.25">
      <c r="A61" s="16">
        <v>1.1599999999999999</v>
      </c>
      <c r="B61" s="3">
        <v>3.53</v>
      </c>
      <c r="C61" s="3">
        <f>B61-3.871</f>
        <v>-0.34100000000000019</v>
      </c>
      <c r="D61" s="3">
        <f>C61/$F$1</f>
        <v>-3.3215609399567352E-2</v>
      </c>
    </row>
    <row r="62" spans="1:13" x14ac:dyDescent="0.25">
      <c r="A62" s="16">
        <v>1.18</v>
      </c>
      <c r="B62" s="3">
        <v>3.65</v>
      </c>
      <c r="C62" s="3">
        <f>B62-3.871</f>
        <v>-0.22100000000000009</v>
      </c>
      <c r="D62" s="3">
        <f>C62/$F$1</f>
        <v>-2.1526831898253326E-2</v>
      </c>
      <c r="H62" s="4"/>
    </row>
    <row r="63" spans="1:13" x14ac:dyDescent="0.25">
      <c r="A63" s="16">
        <v>1.2</v>
      </c>
      <c r="B63" s="3">
        <v>3.7890000000000001</v>
      </c>
      <c r="C63" s="3">
        <f>B63-3.871</f>
        <v>-8.1999999999999851E-2</v>
      </c>
      <c r="D63" s="3">
        <f>C63/$F$1</f>
        <v>-7.9873312925645649E-3</v>
      </c>
    </row>
    <row r="64" spans="1:13" x14ac:dyDescent="0.25">
      <c r="A64" s="16">
        <v>1.22</v>
      </c>
      <c r="B64" s="3">
        <v>3.927</v>
      </c>
      <c r="C64" s="3">
        <f>B64-3.871</f>
        <v>5.600000000000005E-2</v>
      </c>
      <c r="D64" s="3">
        <f>C64/$F$1</f>
        <v>5.4547628339465465E-3</v>
      </c>
      <c r="G64">
        <f t="array" ref="G64:G65">LINEST(F53:F60,G53:G60,TRUE,TRUE)</f>
        <v>-1.0327815800362893E-2</v>
      </c>
      <c r="H64" s="4"/>
    </row>
    <row r="65" spans="1:8" x14ac:dyDescent="0.25">
      <c r="A65" s="16">
        <v>1.24</v>
      </c>
      <c r="B65" s="3">
        <v>4.0540000000000003</v>
      </c>
      <c r="C65" s="3">
        <f>B65-3.871</f>
        <v>0.18300000000000027</v>
      </c>
      <c r="D65" s="3">
        <f>C65/$F$1</f>
        <v>1.7825385689503905E-2</v>
      </c>
      <c r="G65">
        <v>4.8520416394298808E-4</v>
      </c>
    </row>
    <row r="66" spans="1:8" x14ac:dyDescent="0.25">
      <c r="A66" s="16">
        <v>1.26</v>
      </c>
      <c r="B66" s="3">
        <v>4.18</v>
      </c>
      <c r="C66" s="3">
        <f>B66-3.871</f>
        <v>0.30899999999999972</v>
      </c>
      <c r="D66" s="3">
        <f>C66/$F$1</f>
        <v>3.0098602065883568E-2</v>
      </c>
      <c r="H66" s="4"/>
    </row>
    <row r="67" spans="1:8" x14ac:dyDescent="0.25">
      <c r="A67" s="16">
        <v>1.28</v>
      </c>
      <c r="B67" s="3">
        <v>4.3179999999999996</v>
      </c>
      <c r="C67" s="3">
        <f>B67-3.871</f>
        <v>0.44699999999999962</v>
      </c>
      <c r="D67" s="3">
        <f>C67/$F$1</f>
        <v>4.354069619239468E-2</v>
      </c>
    </row>
    <row r="68" spans="1:8" x14ac:dyDescent="0.25">
      <c r="A68" s="16">
        <v>1.3</v>
      </c>
      <c r="B68" s="3">
        <v>4.4249999999999998</v>
      </c>
      <c r="C68" s="3">
        <f>B68-3.871</f>
        <v>0.55399999999999983</v>
      </c>
      <c r="D68" s="3">
        <f>C68/$F$1</f>
        <v>5.3963189464399701E-2</v>
      </c>
    </row>
    <row r="69" spans="1:8" x14ac:dyDescent="0.25">
      <c r="A69" s="16">
        <v>1.32</v>
      </c>
      <c r="B69" s="3">
        <v>4.5449999999999999</v>
      </c>
      <c r="C69" s="3">
        <f>B69-3.871</f>
        <v>0.67399999999999993</v>
      </c>
      <c r="D69" s="3">
        <f>C69/$F$1</f>
        <v>6.5651966965713723E-2</v>
      </c>
    </row>
    <row r="70" spans="1:8" x14ac:dyDescent="0.25">
      <c r="A70" s="16">
        <v>1.34</v>
      </c>
      <c r="B70" s="3">
        <v>4.633</v>
      </c>
      <c r="C70" s="3">
        <f>B70-3.871</f>
        <v>0.76200000000000001</v>
      </c>
      <c r="D70" s="3">
        <f>C70/$F$1</f>
        <v>7.4223737133344014E-2</v>
      </c>
    </row>
    <row r="71" spans="1:8" x14ac:dyDescent="0.25">
      <c r="A71" s="16">
        <v>1.36</v>
      </c>
      <c r="B71" s="3">
        <v>4.7720000000000002</v>
      </c>
      <c r="C71" s="3">
        <f>B71-3.871</f>
        <v>0.90100000000000025</v>
      </c>
      <c r="D71" s="3">
        <f>C71/$F$1</f>
        <v>8.7763237739032773E-2</v>
      </c>
    </row>
    <row r="72" spans="1:8" x14ac:dyDescent="0.25">
      <c r="A72" s="16">
        <v>1.38</v>
      </c>
      <c r="B72" s="3">
        <v>4.8540000000000001</v>
      </c>
      <c r="C72" s="3">
        <f>B72-3.871</f>
        <v>0.9830000000000001</v>
      </c>
      <c r="D72" s="3">
        <f>C72/$F$1</f>
        <v>9.5750569031597343E-2</v>
      </c>
    </row>
    <row r="73" spans="1:8" x14ac:dyDescent="0.25">
      <c r="A73" s="16">
        <v>1.4</v>
      </c>
      <c r="B73" s="3">
        <v>4.9359999999999999</v>
      </c>
      <c r="C73" s="3">
        <f>B73-3.871</f>
        <v>1.0649999999999999</v>
      </c>
      <c r="D73" s="3">
        <f>C73/$F$1</f>
        <v>0.10373790032416191</v>
      </c>
    </row>
    <row r="74" spans="1:8" x14ac:dyDescent="0.25">
      <c r="A74" s="16">
        <v>1.42</v>
      </c>
      <c r="B74" s="3">
        <v>4.9870000000000001</v>
      </c>
      <c r="C74" s="3">
        <f>B74-3.871</f>
        <v>1.1160000000000001</v>
      </c>
      <c r="D74" s="3">
        <f>C74/$F$1</f>
        <v>0.10870563076222038</v>
      </c>
    </row>
    <row r="75" spans="1:8" x14ac:dyDescent="0.25">
      <c r="A75" s="16">
        <v>1.44</v>
      </c>
      <c r="B75" s="3">
        <v>5.0369999999999999</v>
      </c>
      <c r="C75" s="3">
        <f>B75-3.871</f>
        <v>1.1659999999999999</v>
      </c>
      <c r="D75" s="3">
        <f>C75/$F$1</f>
        <v>0.1135759547211012</v>
      </c>
    </row>
    <row r="76" spans="1:8" x14ac:dyDescent="0.25">
      <c r="A76" s="16">
        <v>1.46</v>
      </c>
      <c r="B76" s="3">
        <v>5.0810000000000004</v>
      </c>
      <c r="C76" s="3">
        <f>B76-3.871</f>
        <v>1.2100000000000004</v>
      </c>
      <c r="D76" s="3">
        <f>C76/$F$1</f>
        <v>0.11786183980491639</v>
      </c>
    </row>
    <row r="77" spans="1:8" x14ac:dyDescent="0.25">
      <c r="A77" s="16">
        <v>1.48</v>
      </c>
      <c r="B77" s="3">
        <v>5.0999999999999996</v>
      </c>
      <c r="C77" s="3">
        <f>B77-3.871</f>
        <v>1.2289999999999996</v>
      </c>
      <c r="D77" s="3">
        <f>C77/$F$1</f>
        <v>0.11971256290929104</v>
      </c>
    </row>
    <row r="78" spans="1:8" x14ac:dyDescent="0.25">
      <c r="A78" s="16">
        <v>1.5</v>
      </c>
      <c r="B78" s="3">
        <v>5.1059999999999999</v>
      </c>
      <c r="C78" s="3">
        <f>B78-3.871</f>
        <v>1.2349999999999999</v>
      </c>
      <c r="D78" s="3">
        <f>C78/$F$1</f>
        <v>0.12029700178435676</v>
      </c>
    </row>
    <row r="79" spans="1:8" x14ac:dyDescent="0.25">
      <c r="A79" s="16">
        <v>1.52</v>
      </c>
      <c r="B79" s="3">
        <v>5.1189999999999998</v>
      </c>
      <c r="C79" s="3">
        <f>B79-3.871</f>
        <v>1.2479999999999998</v>
      </c>
      <c r="D79" s="3">
        <f>C79/$F$1</f>
        <v>0.12156328601366577</v>
      </c>
    </row>
    <row r="80" spans="1:8" x14ac:dyDescent="0.25">
      <c r="A80" s="16">
        <v>1.54</v>
      </c>
      <c r="B80" s="3">
        <v>5.0880000000000001</v>
      </c>
      <c r="C80" s="3">
        <f>B80-3.871</f>
        <v>1.2170000000000001</v>
      </c>
      <c r="D80" s="3">
        <f>C80/$F$1</f>
        <v>0.11854368515915968</v>
      </c>
    </row>
    <row r="81" spans="1:4" x14ac:dyDescent="0.25">
      <c r="A81" s="16">
        <v>1.56</v>
      </c>
      <c r="B81" s="3">
        <v>5.056</v>
      </c>
      <c r="C81" s="3">
        <f>B81-3.871</f>
        <v>1.1850000000000001</v>
      </c>
      <c r="D81" s="3">
        <f>C81/$F$1</f>
        <v>0.11542667782547593</v>
      </c>
    </row>
    <row r="82" spans="1:4" x14ac:dyDescent="0.25">
      <c r="A82" s="16">
        <v>1.58</v>
      </c>
      <c r="B82" s="3">
        <v>5.0119999999999996</v>
      </c>
      <c r="C82" s="3">
        <f>B82-3.871</f>
        <v>1.1409999999999996</v>
      </c>
      <c r="D82" s="3">
        <f>C82/$F$1</f>
        <v>0.11114079274166075</v>
      </c>
    </row>
    <row r="83" spans="1:4" x14ac:dyDescent="0.25">
      <c r="A83" s="16">
        <v>1.6</v>
      </c>
      <c r="B83" s="3">
        <v>4.9550000000000001</v>
      </c>
      <c r="C83" s="3">
        <f>B83-3.871</f>
        <v>1.0840000000000001</v>
      </c>
      <c r="D83" s="3">
        <f>C83/$F$1</f>
        <v>0.10558862342853664</v>
      </c>
    </row>
    <row r="84" spans="1:4" x14ac:dyDescent="0.25">
      <c r="A84" s="16">
        <v>1.62</v>
      </c>
      <c r="B84" s="3">
        <v>4.8789999999999996</v>
      </c>
      <c r="C84" s="3">
        <f>B84-3.871</f>
        <v>1.0079999999999996</v>
      </c>
      <c r="D84" s="3">
        <f>C84/$F$1</f>
        <v>9.8185731011037711E-2</v>
      </c>
    </row>
    <row r="85" spans="1:4" x14ac:dyDescent="0.25">
      <c r="A85" s="16">
        <v>1.64</v>
      </c>
      <c r="B85" s="3">
        <v>4.8040000000000003</v>
      </c>
      <c r="C85" s="3">
        <f>B85-3.871</f>
        <v>0.93300000000000027</v>
      </c>
      <c r="D85" s="3">
        <f>C85/$F$1</f>
        <v>9.0880245072716512E-2</v>
      </c>
    </row>
    <row r="86" spans="1:4" x14ac:dyDescent="0.25">
      <c r="A86" s="16">
        <v>1.66</v>
      </c>
      <c r="B86" s="3">
        <v>4.7030000000000003</v>
      </c>
      <c r="C86" s="3">
        <f>B86-3.871</f>
        <v>0.83200000000000029</v>
      </c>
      <c r="D86" s="3">
        <f>C86/$F$1</f>
        <v>8.1042190675777226E-2</v>
      </c>
    </row>
    <row r="87" spans="1:4" x14ac:dyDescent="0.25">
      <c r="A87" s="16">
        <v>1.68</v>
      </c>
      <c r="B87" s="3">
        <v>4.6079999999999997</v>
      </c>
      <c r="C87" s="3">
        <f>B87-3.871</f>
        <v>0.73699999999999966</v>
      </c>
      <c r="D87" s="3">
        <f>C87/$F$1</f>
        <v>7.1788575153903564E-2</v>
      </c>
    </row>
    <row r="88" spans="1:4" x14ac:dyDescent="0.25">
      <c r="A88" s="16">
        <v>1.7</v>
      </c>
      <c r="B88" s="3">
        <v>4.4820000000000002</v>
      </c>
      <c r="C88" s="3">
        <f>B88-3.871</f>
        <v>0.61100000000000021</v>
      </c>
      <c r="D88" s="3">
        <f>C88/$F$1</f>
        <v>5.9515358777523897E-2</v>
      </c>
    </row>
    <row r="89" spans="1:4" x14ac:dyDescent="0.25">
      <c r="A89" s="16">
        <v>1.72</v>
      </c>
      <c r="B89" s="3">
        <v>4.3810000000000002</v>
      </c>
      <c r="C89" s="3">
        <f>B89-3.871</f>
        <v>0.51000000000000023</v>
      </c>
      <c r="D89" s="3">
        <f>C89/$F$1</f>
        <v>4.9677304380584597E-2</v>
      </c>
    </row>
    <row r="90" spans="1:4" x14ac:dyDescent="0.25">
      <c r="A90" s="16">
        <v>1.74</v>
      </c>
      <c r="B90" s="3">
        <v>4.2809999999999997</v>
      </c>
      <c r="C90" s="3">
        <f>B90-3.871</f>
        <v>0.4099999999999997</v>
      </c>
      <c r="D90" s="3">
        <f>C90/$F$1</f>
        <v>3.9936656462822864E-2</v>
      </c>
    </row>
    <row r="91" spans="1:4" x14ac:dyDescent="0.25">
      <c r="A91" s="16">
        <v>1.76</v>
      </c>
      <c r="B91" s="3">
        <v>4.1479999999999997</v>
      </c>
      <c r="C91" s="3">
        <f>B91-3.871</f>
        <v>0.27699999999999969</v>
      </c>
      <c r="D91" s="3">
        <f>C91/$F$1</f>
        <v>2.698159473219983E-2</v>
      </c>
    </row>
    <row r="92" spans="1:4" x14ac:dyDescent="0.25">
      <c r="A92" s="16">
        <v>1.78</v>
      </c>
      <c r="B92" s="3">
        <v>4.0350000000000001</v>
      </c>
      <c r="C92" s="3">
        <f>B92-3.871</f>
        <v>0.16400000000000015</v>
      </c>
      <c r="D92" s="3">
        <f>C92/$F$1</f>
        <v>1.5974662585129171E-2</v>
      </c>
    </row>
    <row r="93" spans="1:4" x14ac:dyDescent="0.25">
      <c r="A93" s="16">
        <v>1.8</v>
      </c>
      <c r="B93" s="3">
        <v>3.915</v>
      </c>
      <c r="C93" s="3">
        <f>B93-3.871</f>
        <v>4.4000000000000039E-2</v>
      </c>
      <c r="D93" s="3">
        <f>C93/$F$1</f>
        <v>4.2858850838151438E-3</v>
      </c>
    </row>
    <row r="94" spans="1:4" x14ac:dyDescent="0.25">
      <c r="A94" s="16">
        <v>1.82</v>
      </c>
      <c r="B94" s="3">
        <v>3.7759999999999998</v>
      </c>
      <c r="C94" s="3">
        <f>B94-3.871</f>
        <v>-9.5000000000000195E-2</v>
      </c>
      <c r="D94" s="3">
        <f>C94/$F$1</f>
        <v>-9.253615521873617E-3</v>
      </c>
    </row>
    <row r="95" spans="1:4" x14ac:dyDescent="0.25">
      <c r="A95" s="16">
        <v>1.84</v>
      </c>
      <c r="B95" s="3">
        <v>3.65</v>
      </c>
      <c r="C95" s="3">
        <f>B95-3.871</f>
        <v>-0.22100000000000009</v>
      </c>
      <c r="D95" s="3">
        <f>C95/$F$1</f>
        <v>-2.1526831898253326E-2</v>
      </c>
    </row>
    <row r="96" spans="1:4" x14ac:dyDescent="0.25">
      <c r="A96" s="16">
        <v>1.86</v>
      </c>
      <c r="B96" s="3">
        <v>3.524</v>
      </c>
      <c r="C96" s="3">
        <f>B96-3.871</f>
        <v>-0.34699999999999998</v>
      </c>
      <c r="D96" s="3">
        <f>C96/$F$1</f>
        <v>-3.3800048274633031E-2</v>
      </c>
    </row>
    <row r="97" spans="1:4" x14ac:dyDescent="0.25">
      <c r="A97" s="16">
        <v>1.88</v>
      </c>
      <c r="B97" s="3">
        <v>3.423</v>
      </c>
      <c r="C97" s="3">
        <f>B97-3.871</f>
        <v>-0.44799999999999995</v>
      </c>
      <c r="D97" s="3">
        <f>C97/$F$1</f>
        <v>-4.3638102671572331E-2</v>
      </c>
    </row>
    <row r="98" spans="1:4" x14ac:dyDescent="0.25">
      <c r="A98" s="16">
        <v>1.9</v>
      </c>
      <c r="B98" s="3">
        <v>3.3220000000000001</v>
      </c>
      <c r="C98" s="3">
        <f>B98-3.871</f>
        <v>-0.54899999999999993</v>
      </c>
      <c r="D98" s="3">
        <f>C98/$F$1</f>
        <v>-5.347615706851163E-2</v>
      </c>
    </row>
    <row r="99" spans="1:4" x14ac:dyDescent="0.25">
      <c r="A99" s="16">
        <v>1.92</v>
      </c>
      <c r="B99" s="3">
        <v>3.2210000000000001</v>
      </c>
      <c r="C99" s="3">
        <f>B99-3.871</f>
        <v>-0.64999999999999991</v>
      </c>
      <c r="D99" s="3">
        <f>C99/$F$1</f>
        <v>-6.3314211465450923E-2</v>
      </c>
    </row>
    <row r="100" spans="1:4" x14ac:dyDescent="0.25">
      <c r="A100" s="16">
        <v>1.94</v>
      </c>
      <c r="B100" s="3">
        <v>3.133</v>
      </c>
      <c r="C100" s="3">
        <f>B100-3.871</f>
        <v>-0.73799999999999999</v>
      </c>
      <c r="D100" s="3">
        <f>C100/$F$1</f>
        <v>-7.1885981633081214E-2</v>
      </c>
    </row>
    <row r="101" spans="1:4" x14ac:dyDescent="0.25">
      <c r="A101" s="16">
        <v>1.96</v>
      </c>
      <c r="B101" s="3">
        <v>3.0379999999999998</v>
      </c>
      <c r="C101" s="3">
        <f>B101-3.871</f>
        <v>-0.83300000000000018</v>
      </c>
      <c r="D101" s="3">
        <f>C101/$F$1</f>
        <v>-8.1139597154954834E-2</v>
      </c>
    </row>
    <row r="102" spans="1:4" x14ac:dyDescent="0.25">
      <c r="A102" s="16">
        <v>1.98</v>
      </c>
      <c r="B102" s="3">
        <v>2.95</v>
      </c>
      <c r="C102" s="3">
        <f>B102-3.871</f>
        <v>-0.92099999999999982</v>
      </c>
      <c r="D102" s="3">
        <f>C102/$F$1</f>
        <v>-8.971136732258507E-2</v>
      </c>
    </row>
    <row r="103" spans="1:4" x14ac:dyDescent="0.25">
      <c r="A103" s="16">
        <v>2</v>
      </c>
      <c r="B103" s="3">
        <v>2.887</v>
      </c>
      <c r="C103" s="3">
        <f>B103-3.871</f>
        <v>-0.98399999999999999</v>
      </c>
      <c r="D103" s="3">
        <f>C103/$F$1</f>
        <v>-9.5847975510774952E-2</v>
      </c>
    </row>
    <row r="104" spans="1:4" x14ac:dyDescent="0.25">
      <c r="A104" s="16">
        <v>2.02</v>
      </c>
      <c r="B104" s="3">
        <v>2.843</v>
      </c>
      <c r="C104" s="3">
        <f>B104-3.871</f>
        <v>-1.028</v>
      </c>
      <c r="D104" s="3">
        <f>C104/$F$1</f>
        <v>-0.10013386059459009</v>
      </c>
    </row>
    <row r="105" spans="1:4" x14ac:dyDescent="0.25">
      <c r="A105" s="16">
        <v>2.04</v>
      </c>
      <c r="B105" s="3">
        <v>2.8180000000000001</v>
      </c>
      <c r="C105" s="3">
        <f>B105-3.871</f>
        <v>-1.0529999999999999</v>
      </c>
      <c r="D105" s="3">
        <f>C105/$F$1</f>
        <v>-0.1025690225740305</v>
      </c>
    </row>
    <row r="106" spans="1:4" x14ac:dyDescent="0.25">
      <c r="A106" s="16">
        <v>2.06</v>
      </c>
      <c r="B106" s="3">
        <v>2.7730000000000001</v>
      </c>
      <c r="C106" s="3">
        <f>B106-3.871</f>
        <v>-1.0979999999999999</v>
      </c>
      <c r="D106" s="3">
        <f>C106/$F$1</f>
        <v>-0.10695231413702326</v>
      </c>
    </row>
    <row r="107" spans="1:4" x14ac:dyDescent="0.25">
      <c r="A107" s="16">
        <v>2.08</v>
      </c>
      <c r="B107" s="3">
        <v>2.7610000000000001</v>
      </c>
      <c r="C107" s="3">
        <f>B107-3.871</f>
        <v>-1.1099999999999999</v>
      </c>
      <c r="D107" s="3">
        <f>C107/$F$1</f>
        <v>-0.10812119188715466</v>
      </c>
    </row>
    <row r="108" spans="1:4" x14ac:dyDescent="0.25">
      <c r="A108" s="16">
        <v>2.1</v>
      </c>
      <c r="B108" s="3">
        <v>2.7480000000000002</v>
      </c>
      <c r="C108" s="3">
        <f>B108-3.871</f>
        <v>-1.1229999999999998</v>
      </c>
      <c r="D108" s="3">
        <f>C108/$F$1</f>
        <v>-0.10938747611646367</v>
      </c>
    </row>
    <row r="109" spans="1:4" x14ac:dyDescent="0.25">
      <c r="A109" s="16">
        <v>2.12</v>
      </c>
      <c r="B109" s="3">
        <v>2.7730000000000001</v>
      </c>
      <c r="C109" s="3">
        <f>B109-3.871</f>
        <v>-1.0979999999999999</v>
      </c>
      <c r="D109" s="3">
        <f>C109/$F$1</f>
        <v>-0.10695231413702326</v>
      </c>
    </row>
    <row r="110" spans="1:4" x14ac:dyDescent="0.25">
      <c r="A110" s="16">
        <v>2.14</v>
      </c>
      <c r="B110" s="3">
        <v>2.786</v>
      </c>
      <c r="C110" s="3">
        <f>B110-3.871</f>
        <v>-1.085</v>
      </c>
      <c r="D110" s="3">
        <f>C110/$F$1</f>
        <v>-0.10568602990771425</v>
      </c>
    </row>
    <row r="111" spans="1:4" x14ac:dyDescent="0.25">
      <c r="A111" s="16">
        <v>2.16</v>
      </c>
      <c r="B111" s="3">
        <v>2.8109999999999999</v>
      </c>
      <c r="C111" s="3">
        <f>B111-3.871</f>
        <v>-1.06</v>
      </c>
      <c r="D111" s="3">
        <f>C111/$F$1</f>
        <v>-0.10325086792827383</v>
      </c>
    </row>
    <row r="112" spans="1:4" x14ac:dyDescent="0.25">
      <c r="A112" s="16">
        <v>2.1800000000000002</v>
      </c>
      <c r="B112" s="3">
        <v>2.8620000000000001</v>
      </c>
      <c r="C112" s="3">
        <f>B112-3.871</f>
        <v>-1.0089999999999999</v>
      </c>
      <c r="D112" s="3">
        <f>C112/$F$1</f>
        <v>-9.8283137490215361E-2</v>
      </c>
    </row>
    <row r="113" spans="1:4" x14ac:dyDescent="0.25">
      <c r="A113" s="16">
        <v>2.2000000000000002</v>
      </c>
      <c r="B113" s="3">
        <v>2.919</v>
      </c>
      <c r="C113" s="3">
        <f>B113-3.871</f>
        <v>-0.95199999999999996</v>
      </c>
      <c r="D113" s="3">
        <f>C113/$F$1</f>
        <v>-9.2730968177091214E-2</v>
      </c>
    </row>
    <row r="114" spans="1:4" x14ac:dyDescent="0.25">
      <c r="A114" s="16">
        <v>2.2200000000000002</v>
      </c>
      <c r="B114" s="3">
        <v>2.9940000000000002</v>
      </c>
      <c r="C114" s="3">
        <f>B114-3.871</f>
        <v>-0.87699999999999978</v>
      </c>
      <c r="D114" s="3">
        <f>C114/$F$1</f>
        <v>-8.5425482238769931E-2</v>
      </c>
    </row>
    <row r="115" spans="1:4" x14ac:dyDescent="0.25">
      <c r="A115" s="16">
        <v>2.2400000000000002</v>
      </c>
      <c r="B115" s="3">
        <v>3.0510000000000002</v>
      </c>
      <c r="C115" s="3">
        <f>B115-3.871</f>
        <v>-0.81999999999999984</v>
      </c>
      <c r="D115" s="3">
        <f>C115/$F$1</f>
        <v>-7.987331292564577E-2</v>
      </c>
    </row>
    <row r="116" spans="1:4" x14ac:dyDescent="0.25">
      <c r="A116" s="16">
        <v>2.2599999999999998</v>
      </c>
      <c r="B116" s="3">
        <v>3.1459999999999999</v>
      </c>
      <c r="C116" s="3">
        <f>B116-3.871</f>
        <v>-0.72500000000000009</v>
      </c>
      <c r="D116" s="3">
        <f>C116/$F$1</f>
        <v>-7.0619697403772205E-2</v>
      </c>
    </row>
    <row r="117" spans="1:4" x14ac:dyDescent="0.25">
      <c r="A117" s="16">
        <v>2.2799999999999998</v>
      </c>
      <c r="B117" s="3">
        <v>3.2469999999999999</v>
      </c>
      <c r="C117" s="3">
        <f>B117-3.871</f>
        <v>-0.62400000000000011</v>
      </c>
      <c r="D117" s="3">
        <f>C117/$F$1</f>
        <v>-6.0781643006832906E-2</v>
      </c>
    </row>
    <row r="118" spans="1:4" x14ac:dyDescent="0.25">
      <c r="A118" s="16">
        <v>2.2999999999999998</v>
      </c>
      <c r="B118" s="3">
        <v>3.3410000000000002</v>
      </c>
      <c r="C118" s="3">
        <f>B118-3.871</f>
        <v>-0.5299999999999998</v>
      </c>
      <c r="D118" s="3">
        <f>C118/$F$1</f>
        <v>-5.1625433964136894E-2</v>
      </c>
    </row>
    <row r="119" spans="1:4" x14ac:dyDescent="0.25">
      <c r="A119" s="16">
        <v>2.3199999999999998</v>
      </c>
      <c r="B119" s="3">
        <v>3.4420000000000002</v>
      </c>
      <c r="C119" s="3">
        <f>B119-3.871</f>
        <v>-0.42899999999999983</v>
      </c>
      <c r="D119" s="3">
        <f>C119/$F$1</f>
        <v>-4.1787379567197601E-2</v>
      </c>
    </row>
    <row r="120" spans="1:4" x14ac:dyDescent="0.25">
      <c r="A120" s="16">
        <v>2.34</v>
      </c>
      <c r="B120" s="3">
        <v>3.5489999999999999</v>
      </c>
      <c r="C120" s="3">
        <f>B120-3.871</f>
        <v>-0.32200000000000006</v>
      </c>
      <c r="D120" s="3">
        <f>C120/$F$1</f>
        <v>-3.1364886295192622E-2</v>
      </c>
    </row>
    <row r="121" spans="1:4" x14ac:dyDescent="0.25">
      <c r="A121" s="16">
        <v>2.36</v>
      </c>
      <c r="B121" s="3">
        <v>3.669</v>
      </c>
      <c r="C121" s="3">
        <f>B121-3.871</f>
        <v>-0.20199999999999996</v>
      </c>
      <c r="D121" s="3">
        <f>C121/$F$1</f>
        <v>-1.9676108793878593E-2</v>
      </c>
    </row>
    <row r="122" spans="1:4" x14ac:dyDescent="0.25">
      <c r="A122" s="16">
        <v>2.38</v>
      </c>
      <c r="B122" s="3">
        <v>3.7890000000000001</v>
      </c>
      <c r="C122" s="3">
        <f>B122-3.871</f>
        <v>-8.1999999999999851E-2</v>
      </c>
      <c r="D122" s="3">
        <f>C122/$F$1</f>
        <v>-7.9873312925645649E-3</v>
      </c>
    </row>
    <row r="123" spans="1:4" x14ac:dyDescent="0.25">
      <c r="A123" s="16">
        <v>2.4</v>
      </c>
      <c r="B123" s="3">
        <v>3.89</v>
      </c>
      <c r="C123" s="3">
        <f>B123-3.871</f>
        <v>1.9000000000000128E-2</v>
      </c>
      <c r="D123" s="3">
        <f>C123/$F$1</f>
        <v>1.850723104374732E-3</v>
      </c>
    </row>
    <row r="124" spans="1:4" x14ac:dyDescent="0.25">
      <c r="A124" s="16">
        <v>2.42</v>
      </c>
      <c r="B124" s="3">
        <v>4.0220000000000002</v>
      </c>
      <c r="C124" s="3">
        <f>B124-3.871</f>
        <v>0.15100000000000025</v>
      </c>
      <c r="D124" s="3">
        <f>C124/$F$1</f>
        <v>1.4708378355820163E-2</v>
      </c>
    </row>
    <row r="125" spans="1:4" x14ac:dyDescent="0.25">
      <c r="A125" s="16">
        <v>2.44</v>
      </c>
      <c r="B125" s="3">
        <v>4.1360000000000001</v>
      </c>
      <c r="C125" s="3">
        <f>B125-3.871</f>
        <v>0.26500000000000012</v>
      </c>
      <c r="D125" s="3">
        <f>C125/$F$1</f>
        <v>2.5812716982068468E-2</v>
      </c>
    </row>
    <row r="126" spans="1:4" x14ac:dyDescent="0.25">
      <c r="A126" s="16">
        <v>2.46</v>
      </c>
      <c r="B126" s="3">
        <v>4.242</v>
      </c>
      <c r="C126" s="3">
        <f>B126-3.871</f>
        <v>0.371</v>
      </c>
      <c r="D126" s="3">
        <f>C126/$F$1</f>
        <v>3.6137803774895838E-2</v>
      </c>
    </row>
    <row r="127" spans="1:4" x14ac:dyDescent="0.25">
      <c r="A127" s="16">
        <v>2.48</v>
      </c>
      <c r="B127" s="3">
        <v>4.3499999999999996</v>
      </c>
      <c r="C127" s="3">
        <f>B127-3.871</f>
        <v>0.47899999999999965</v>
      </c>
      <c r="D127" s="3">
        <f>C127/$F$1</f>
        <v>4.6657703526078419E-2</v>
      </c>
    </row>
    <row r="128" spans="1:4" x14ac:dyDescent="0.25">
      <c r="A128" s="16">
        <v>2.5</v>
      </c>
      <c r="B128" s="3">
        <v>4.4509999999999996</v>
      </c>
      <c r="C128" s="3">
        <f>B128-3.871</f>
        <v>0.57999999999999963</v>
      </c>
      <c r="D128" s="3">
        <f>C128/$F$1</f>
        <v>5.6495757923017718E-2</v>
      </c>
    </row>
    <row r="129" spans="1:4" x14ac:dyDescent="0.25">
      <c r="A129" s="16">
        <v>2.52</v>
      </c>
      <c r="B129" s="3">
        <v>4.5510000000000002</v>
      </c>
      <c r="C129" s="3">
        <f>B129-3.871</f>
        <v>0.68000000000000016</v>
      </c>
      <c r="D129" s="3">
        <f>C129/$F$1</f>
        <v>6.6236405840779458E-2</v>
      </c>
    </row>
    <row r="130" spans="1:4" x14ac:dyDescent="0.25">
      <c r="A130" s="16">
        <v>2.54</v>
      </c>
      <c r="B130" s="3">
        <v>4.633</v>
      </c>
      <c r="C130" s="3">
        <f>B130-3.871</f>
        <v>0.76200000000000001</v>
      </c>
      <c r="D130" s="3">
        <f>C130/$F$1</f>
        <v>7.4223737133344014E-2</v>
      </c>
    </row>
    <row r="131" spans="1:4" x14ac:dyDescent="0.25">
      <c r="A131" s="16">
        <v>2.56</v>
      </c>
      <c r="B131" s="3">
        <v>4.6970000000000001</v>
      </c>
      <c r="C131" s="3">
        <f>B131-3.871</f>
        <v>0.82600000000000007</v>
      </c>
      <c r="D131" s="3">
        <f>C131/$F$1</f>
        <v>8.0457751800711505E-2</v>
      </c>
    </row>
    <row r="132" spans="1:4" x14ac:dyDescent="0.25">
      <c r="A132" s="16">
        <v>2.58</v>
      </c>
      <c r="B132" s="3">
        <v>4.8099999999999996</v>
      </c>
      <c r="C132" s="3">
        <f>B132-3.871</f>
        <v>0.93899999999999961</v>
      </c>
      <c r="D132" s="3">
        <f>C132/$F$1</f>
        <v>9.1464683947782149E-2</v>
      </c>
    </row>
    <row r="133" spans="1:4" x14ac:dyDescent="0.25">
      <c r="A133" s="16">
        <v>2.6</v>
      </c>
      <c r="B133" s="3">
        <v>4.8609999999999998</v>
      </c>
      <c r="C133" s="3">
        <f>B133-3.871</f>
        <v>0.98999999999999977</v>
      </c>
      <c r="D133" s="3">
        <f>C133/$F$1</f>
        <v>9.6432414385840631E-2</v>
      </c>
    </row>
    <row r="134" spans="1:4" x14ac:dyDescent="0.25">
      <c r="A134" s="16">
        <v>2.62</v>
      </c>
      <c r="B134" s="3">
        <v>4.8979999999999997</v>
      </c>
      <c r="C134" s="3">
        <f>B134-3.871</f>
        <v>1.0269999999999997</v>
      </c>
      <c r="D134" s="3">
        <f>C134/$F$1</f>
        <v>0.10003645411541244</v>
      </c>
    </row>
    <row r="135" spans="1:4" x14ac:dyDescent="0.25">
      <c r="A135" s="16">
        <v>2.64</v>
      </c>
      <c r="B135" s="3">
        <v>4.9429999999999996</v>
      </c>
      <c r="C135" s="3">
        <f>B135-3.871</f>
        <v>1.0719999999999996</v>
      </c>
      <c r="D135" s="3">
        <f>C135/$F$1</f>
        <v>0.10441974567840519</v>
      </c>
    </row>
    <row r="136" spans="1:4" x14ac:dyDescent="0.25">
      <c r="A136" s="16">
        <v>2.66</v>
      </c>
      <c r="B136" s="3">
        <v>4.968</v>
      </c>
      <c r="C136" s="3">
        <f>B136-3.871</f>
        <v>1.097</v>
      </c>
      <c r="D136" s="3">
        <f>C136/$F$1</f>
        <v>0.10685490765784565</v>
      </c>
    </row>
    <row r="137" spans="1:4" x14ac:dyDescent="0.25">
      <c r="A137" s="16">
        <v>2.68</v>
      </c>
      <c r="B137" s="3">
        <v>4.968</v>
      </c>
      <c r="C137" s="3">
        <f>B137-3.871</f>
        <v>1.097</v>
      </c>
      <c r="D137" s="3">
        <f>C137/$F$1</f>
        <v>0.10685490765784565</v>
      </c>
    </row>
    <row r="138" spans="1:4" x14ac:dyDescent="0.25">
      <c r="A138" s="16">
        <v>2.7</v>
      </c>
      <c r="B138" s="3">
        <v>4.9740000000000002</v>
      </c>
      <c r="C138" s="3">
        <f>B138-3.871</f>
        <v>1.1030000000000002</v>
      </c>
      <c r="D138" s="3">
        <f>C138/$F$1</f>
        <v>0.10743934653291137</v>
      </c>
    </row>
    <row r="139" spans="1:4" x14ac:dyDescent="0.25">
      <c r="A139" s="16">
        <v>2.72</v>
      </c>
      <c r="B139" s="3">
        <v>4.9550000000000001</v>
      </c>
      <c r="C139" s="3">
        <f>B139-3.871</f>
        <v>1.0840000000000001</v>
      </c>
      <c r="D139" s="3">
        <f>C139/$F$1</f>
        <v>0.10558862342853664</v>
      </c>
    </row>
    <row r="140" spans="1:4" x14ac:dyDescent="0.25">
      <c r="A140" s="16">
        <v>2.74</v>
      </c>
      <c r="B140" s="3">
        <v>4.9359999999999999</v>
      </c>
      <c r="C140" s="3">
        <f>B140-3.871</f>
        <v>1.0649999999999999</v>
      </c>
      <c r="D140" s="3">
        <f>C140/$F$1</f>
        <v>0.10373790032416191</v>
      </c>
    </row>
    <row r="141" spans="1:4" x14ac:dyDescent="0.25">
      <c r="A141" s="16">
        <v>2.76</v>
      </c>
      <c r="B141" s="3">
        <v>4.9050000000000002</v>
      </c>
      <c r="C141" s="3">
        <f>B141-3.871</f>
        <v>1.0340000000000003</v>
      </c>
      <c r="D141" s="3">
        <f>C141/$F$1</f>
        <v>0.10071829946965581</v>
      </c>
    </row>
    <row r="142" spans="1:4" x14ac:dyDescent="0.25">
      <c r="A142" s="16">
        <v>2.78</v>
      </c>
      <c r="B142" s="3">
        <v>4.8479999999999999</v>
      </c>
      <c r="C142" s="3">
        <f>B142-3.871</f>
        <v>0.97699999999999987</v>
      </c>
      <c r="D142" s="3">
        <f>C142/$F$1</f>
        <v>9.5166130156531623E-2</v>
      </c>
    </row>
    <row r="143" spans="1:4" x14ac:dyDescent="0.25">
      <c r="A143" s="16">
        <v>2.8</v>
      </c>
      <c r="B143" s="3">
        <v>4.7850000000000001</v>
      </c>
      <c r="C143" s="3">
        <f>B143-3.871</f>
        <v>0.91400000000000015</v>
      </c>
      <c r="D143" s="3">
        <f>C143/$F$1</f>
        <v>8.9029521968341782E-2</v>
      </c>
    </row>
    <row r="144" spans="1:4" x14ac:dyDescent="0.25">
      <c r="A144" s="16">
        <v>2.82</v>
      </c>
      <c r="B144" s="3">
        <v>4.7030000000000003</v>
      </c>
      <c r="C144" s="3">
        <f>B144-3.871</f>
        <v>0.83200000000000029</v>
      </c>
      <c r="D144" s="3">
        <f>C144/$F$1</f>
        <v>8.1042190675777226E-2</v>
      </c>
    </row>
    <row r="145" spans="1:4" x14ac:dyDescent="0.25">
      <c r="A145" s="16">
        <v>2.84</v>
      </c>
      <c r="B145" s="3">
        <v>4.6150000000000002</v>
      </c>
      <c r="C145" s="3">
        <f>B145-3.871</f>
        <v>0.74400000000000022</v>
      </c>
      <c r="D145" s="3">
        <f>C145/$F$1</f>
        <v>7.2470420508146935E-2</v>
      </c>
    </row>
    <row r="146" spans="1:4" x14ac:dyDescent="0.25">
      <c r="A146" s="16">
        <v>2.86</v>
      </c>
      <c r="B146" s="3">
        <v>4.5389999999999997</v>
      </c>
      <c r="C146" s="3">
        <f>B146-3.871</f>
        <v>0.66799999999999971</v>
      </c>
      <c r="D146" s="3">
        <f>C146/$F$1</f>
        <v>6.5067528090648002E-2</v>
      </c>
    </row>
    <row r="147" spans="1:4" x14ac:dyDescent="0.25">
      <c r="A147" s="16">
        <v>2.88</v>
      </c>
      <c r="B147" s="3">
        <v>4.4569999999999999</v>
      </c>
      <c r="C147" s="3">
        <f>B147-3.871</f>
        <v>0.58599999999999985</v>
      </c>
      <c r="D147" s="3">
        <f>C147/$F$1</f>
        <v>5.7080196798083439E-2</v>
      </c>
    </row>
    <row r="148" spans="1:4" x14ac:dyDescent="0.25">
      <c r="A148" s="16">
        <v>2.9</v>
      </c>
      <c r="B148" s="3">
        <v>4.3559999999999999</v>
      </c>
      <c r="C148" s="3">
        <f>B148-3.871</f>
        <v>0.48499999999999988</v>
      </c>
      <c r="D148" s="3">
        <f>C148/$F$1</f>
        <v>4.7242142401144147E-2</v>
      </c>
    </row>
    <row r="149" spans="1:4" x14ac:dyDescent="0.25">
      <c r="A149" s="16">
        <v>2.92</v>
      </c>
      <c r="B149" s="3">
        <v>4.2549999999999999</v>
      </c>
      <c r="C149" s="3">
        <f>B149-3.871</f>
        <v>0.3839999999999999</v>
      </c>
      <c r="D149" s="3">
        <f>C149/$F$1</f>
        <v>3.7404088004204847E-2</v>
      </c>
    </row>
    <row r="150" spans="1:4" x14ac:dyDescent="0.25">
      <c r="A150" s="16">
        <v>2.94</v>
      </c>
      <c r="B150" s="3">
        <v>4.1420000000000003</v>
      </c>
      <c r="C150" s="3">
        <f>B150-3.871</f>
        <v>0.27100000000000035</v>
      </c>
      <c r="D150" s="3">
        <f>C150/$F$1</f>
        <v>2.6397155857134192E-2</v>
      </c>
    </row>
    <row r="151" spans="1:4" x14ac:dyDescent="0.25">
      <c r="A151" s="16">
        <v>2.96</v>
      </c>
      <c r="B151" s="3">
        <v>4.0220000000000002</v>
      </c>
      <c r="C151" s="3">
        <f>B151-3.871</f>
        <v>0.15100000000000025</v>
      </c>
      <c r="D151" s="3">
        <f>C151/$F$1</f>
        <v>1.4708378355820163E-2</v>
      </c>
    </row>
    <row r="152" spans="1:4" x14ac:dyDescent="0.25">
      <c r="A152" s="16">
        <v>2.98</v>
      </c>
      <c r="B152" s="3">
        <v>3.927</v>
      </c>
      <c r="C152" s="3">
        <f>B152-3.871</f>
        <v>5.600000000000005E-2</v>
      </c>
      <c r="D152" s="3">
        <f>C152/$F$1</f>
        <v>5.4547628339465465E-3</v>
      </c>
    </row>
    <row r="153" spans="1:4" x14ac:dyDescent="0.25">
      <c r="A153" s="16">
        <v>3</v>
      </c>
      <c r="B153" s="3">
        <v>3.8140000000000001</v>
      </c>
      <c r="C153" s="3">
        <f>B153-3.871</f>
        <v>-5.699999999999994E-2</v>
      </c>
      <c r="D153" s="3">
        <f>C153/$F$1</f>
        <v>-5.5521693131241525E-3</v>
      </c>
    </row>
    <row r="154" spans="1:4" x14ac:dyDescent="0.25">
      <c r="A154" s="16">
        <v>3.02</v>
      </c>
      <c r="B154" s="3">
        <v>3.694</v>
      </c>
      <c r="C154" s="3">
        <f>B154-3.871</f>
        <v>-0.17700000000000005</v>
      </c>
      <c r="D154" s="3">
        <f>C154/$F$1</f>
        <v>-1.724094681443818E-2</v>
      </c>
    </row>
    <row r="155" spans="1:4" x14ac:dyDescent="0.25">
      <c r="A155" s="16">
        <v>3.04</v>
      </c>
      <c r="B155" s="3">
        <v>3.5870000000000002</v>
      </c>
      <c r="C155" s="3">
        <f>B155-3.871</f>
        <v>-0.28399999999999981</v>
      </c>
      <c r="D155" s="3">
        <f>C155/$F$1</f>
        <v>-2.7663440086443159E-2</v>
      </c>
    </row>
    <row r="156" spans="1:4" x14ac:dyDescent="0.25">
      <c r="A156" s="16">
        <v>3.06</v>
      </c>
      <c r="B156" s="3">
        <v>3.492</v>
      </c>
      <c r="C156" s="3">
        <f>B156-3.871</f>
        <v>-0.379</v>
      </c>
      <c r="D156" s="3">
        <f>C156/$F$1</f>
        <v>-3.6917055608316776E-2</v>
      </c>
    </row>
    <row r="157" spans="1:4" x14ac:dyDescent="0.25">
      <c r="A157" s="16">
        <v>3.08</v>
      </c>
      <c r="B157" s="3">
        <v>3.3980000000000001</v>
      </c>
      <c r="C157" s="3">
        <f>B157-3.871</f>
        <v>-0.47299999999999986</v>
      </c>
      <c r="D157" s="3">
        <f>C157/$F$1</f>
        <v>-4.6073264651012739E-2</v>
      </c>
    </row>
    <row r="158" spans="1:4" x14ac:dyDescent="0.25">
      <c r="A158" s="16">
        <v>3.1</v>
      </c>
      <c r="B158" s="3">
        <v>3.3029999999999999</v>
      </c>
      <c r="C158" s="3">
        <f>B158-3.871</f>
        <v>-0.56800000000000006</v>
      </c>
      <c r="D158" s="3">
        <f>C158/$F$1</f>
        <v>-5.532688017288636E-2</v>
      </c>
    </row>
    <row r="159" spans="1:4" x14ac:dyDescent="0.25">
      <c r="A159" s="16">
        <v>3.12</v>
      </c>
      <c r="B159" s="3">
        <v>3.234</v>
      </c>
      <c r="C159" s="3">
        <f>B159-3.871</f>
        <v>-0.63700000000000001</v>
      </c>
      <c r="D159" s="3">
        <f>C159/$F$1</f>
        <v>-6.2047927236141914E-2</v>
      </c>
    </row>
    <row r="160" spans="1:4" x14ac:dyDescent="0.25">
      <c r="A160" s="16">
        <v>3.14</v>
      </c>
      <c r="B160" s="3">
        <v>3.165</v>
      </c>
      <c r="C160" s="3">
        <f>B160-3.871</f>
        <v>-0.70599999999999996</v>
      </c>
      <c r="D160" s="3">
        <f>C160/$F$1</f>
        <v>-6.8768974299397476E-2</v>
      </c>
    </row>
    <row r="161" spans="1:4" x14ac:dyDescent="0.25">
      <c r="A161" s="16">
        <v>3.16</v>
      </c>
      <c r="B161" s="3">
        <v>3.0830000000000002</v>
      </c>
      <c r="C161" s="3">
        <f>B161-3.871</f>
        <v>-0.78799999999999981</v>
      </c>
      <c r="D161" s="3">
        <f>C161/$F$1</f>
        <v>-7.6756305591962032E-2</v>
      </c>
    </row>
    <row r="162" spans="1:4" x14ac:dyDescent="0.25">
      <c r="A162" s="16">
        <v>3.18</v>
      </c>
      <c r="B162" s="3">
        <v>3.0190000000000001</v>
      </c>
      <c r="C162" s="3">
        <f>B162-3.871</f>
        <v>-0.85199999999999987</v>
      </c>
      <c r="D162" s="3">
        <f>C162/$F$1</f>
        <v>-8.2990320259329523E-2</v>
      </c>
    </row>
    <row r="163" spans="1:4" x14ac:dyDescent="0.25">
      <c r="A163" s="16">
        <v>3.2</v>
      </c>
      <c r="B163" s="3">
        <v>2.9750000000000001</v>
      </c>
      <c r="C163" s="3">
        <f>B163-3.871</f>
        <v>-0.89599999999999991</v>
      </c>
      <c r="D163" s="3">
        <f>C163/$F$1</f>
        <v>-8.7276205343144661E-2</v>
      </c>
    </row>
    <row r="164" spans="1:4" x14ac:dyDescent="0.25">
      <c r="A164" s="16">
        <v>3.22</v>
      </c>
      <c r="B164" s="3">
        <v>2.9369999999999998</v>
      </c>
      <c r="C164" s="3">
        <f>B164-3.871</f>
        <v>-0.93400000000000016</v>
      </c>
      <c r="D164" s="3">
        <f>C164/$F$1</f>
        <v>-9.097765155189412E-2</v>
      </c>
    </row>
    <row r="165" spans="1:4" x14ac:dyDescent="0.25">
      <c r="A165" s="16">
        <v>3.24</v>
      </c>
      <c r="B165" s="3">
        <v>2.9060000000000001</v>
      </c>
      <c r="C165" s="3">
        <f>B165-3.871</f>
        <v>-0.96499999999999986</v>
      </c>
      <c r="D165" s="3">
        <f>C165/$F$1</f>
        <v>-9.3997252406400222E-2</v>
      </c>
    </row>
    <row r="166" spans="1:4" x14ac:dyDescent="0.25">
      <c r="A166" s="16">
        <v>3.26</v>
      </c>
      <c r="B166" s="3">
        <v>2.8929999999999998</v>
      </c>
      <c r="C166" s="3">
        <f>B166-3.871</f>
        <v>-0.9780000000000002</v>
      </c>
      <c r="D166" s="3">
        <f>C166/$F$1</f>
        <v>-9.5263536635709273E-2</v>
      </c>
    </row>
    <row r="167" spans="1:4" x14ac:dyDescent="0.25">
      <c r="A167" s="16">
        <v>3.28</v>
      </c>
      <c r="B167" s="3">
        <v>2.8929999999999998</v>
      </c>
      <c r="C167" s="3">
        <f>B167-3.871</f>
        <v>-0.9780000000000002</v>
      </c>
      <c r="D167" s="3">
        <f>C167/$F$1</f>
        <v>-9.5263536635709273E-2</v>
      </c>
    </row>
    <row r="168" spans="1:4" x14ac:dyDescent="0.25">
      <c r="A168" s="16">
        <v>3.3</v>
      </c>
      <c r="B168" s="3">
        <v>2.9060000000000001</v>
      </c>
      <c r="C168" s="3">
        <f>B168-3.871</f>
        <v>-0.96499999999999986</v>
      </c>
      <c r="D168" s="3">
        <f>C168/$F$1</f>
        <v>-9.3997252406400222E-2</v>
      </c>
    </row>
    <row r="169" spans="1:4" x14ac:dyDescent="0.25">
      <c r="A169" s="16">
        <v>3.32</v>
      </c>
      <c r="B169" s="3">
        <v>2.919</v>
      </c>
      <c r="C169" s="3">
        <f>B169-3.871</f>
        <v>-0.95199999999999996</v>
      </c>
      <c r="D169" s="3">
        <f>C169/$F$1</f>
        <v>-9.2730968177091214E-2</v>
      </c>
    </row>
    <row r="170" spans="1:4" x14ac:dyDescent="0.25">
      <c r="A170" s="16">
        <v>3.34</v>
      </c>
      <c r="B170" s="3">
        <v>2.9369999999999998</v>
      </c>
      <c r="C170" s="3">
        <f>B170-3.871</f>
        <v>-0.93400000000000016</v>
      </c>
      <c r="D170" s="3">
        <f>C170/$F$1</f>
        <v>-9.097765155189412E-2</v>
      </c>
    </row>
    <row r="171" spans="1:4" x14ac:dyDescent="0.25">
      <c r="A171" s="16">
        <v>3.36</v>
      </c>
      <c r="B171" s="3">
        <v>2.9820000000000002</v>
      </c>
      <c r="C171" s="3">
        <f>B171-3.871</f>
        <v>-0.88899999999999979</v>
      </c>
      <c r="D171" s="3">
        <f>C171/$F$1</f>
        <v>-8.6594359988901332E-2</v>
      </c>
    </row>
    <row r="172" spans="1:4" x14ac:dyDescent="0.25">
      <c r="A172" s="16">
        <v>3.38</v>
      </c>
      <c r="B172" s="3">
        <v>3.0259999999999998</v>
      </c>
      <c r="C172" s="3">
        <f>B172-3.871</f>
        <v>-0.8450000000000002</v>
      </c>
      <c r="D172" s="3">
        <f>C172/$F$1</f>
        <v>-8.2308474905086235E-2</v>
      </c>
    </row>
    <row r="173" spans="1:4" x14ac:dyDescent="0.25">
      <c r="A173" s="16">
        <v>3.4</v>
      </c>
      <c r="B173" s="3">
        <v>3.0760000000000001</v>
      </c>
      <c r="C173" s="3">
        <f>B173-3.871</f>
        <v>-0.79499999999999993</v>
      </c>
      <c r="D173" s="3">
        <f>C173/$F$1</f>
        <v>-7.7438150946205361E-2</v>
      </c>
    </row>
    <row r="174" spans="1:4" x14ac:dyDescent="0.25">
      <c r="A174" s="16">
        <v>3.42</v>
      </c>
      <c r="B174" s="3">
        <v>3.1389999999999998</v>
      </c>
      <c r="C174" s="3">
        <f>B174-3.871</f>
        <v>-0.73200000000000021</v>
      </c>
      <c r="D174" s="3">
        <f>C174/$F$1</f>
        <v>-7.1301542758015535E-2</v>
      </c>
    </row>
    <row r="175" spans="1:4" x14ac:dyDescent="0.25">
      <c r="A175" s="16">
        <v>3.44</v>
      </c>
      <c r="B175" s="3">
        <v>3.2280000000000002</v>
      </c>
      <c r="C175" s="3">
        <f>B175-3.871</f>
        <v>-0.64299999999999979</v>
      </c>
      <c r="D175" s="3">
        <f>C175/$F$1</f>
        <v>-6.2632366111207594E-2</v>
      </c>
    </row>
    <row r="176" spans="1:4" x14ac:dyDescent="0.25">
      <c r="A176" s="16">
        <v>3.46</v>
      </c>
      <c r="B176" s="3">
        <v>3.3090000000000002</v>
      </c>
      <c r="C176" s="3">
        <f>B176-3.871</f>
        <v>-0.56199999999999983</v>
      </c>
      <c r="D176" s="3">
        <f>C176/$F$1</f>
        <v>-5.4742441297820639E-2</v>
      </c>
    </row>
    <row r="177" spans="1:4" x14ac:dyDescent="0.25">
      <c r="A177" s="16">
        <v>3.48</v>
      </c>
      <c r="B177" s="3">
        <v>3.391</v>
      </c>
      <c r="C177" s="3">
        <f>B177-3.871</f>
        <v>-0.48</v>
      </c>
      <c r="D177" s="3">
        <f>C177/$F$1</f>
        <v>-4.6755110005256069E-2</v>
      </c>
    </row>
    <row r="178" spans="1:4" x14ac:dyDescent="0.25">
      <c r="A178" s="16">
        <v>3.5</v>
      </c>
      <c r="B178" s="3">
        <v>3.4860000000000002</v>
      </c>
      <c r="C178" s="3">
        <f>B178-3.871</f>
        <v>-0.38499999999999979</v>
      </c>
      <c r="D178" s="3">
        <f>C178/$F$1</f>
        <v>-3.7501494483382455E-2</v>
      </c>
    </row>
    <row r="179" spans="1:4" x14ac:dyDescent="0.25">
      <c r="A179" s="16">
        <v>3.52</v>
      </c>
      <c r="B179" s="3">
        <v>3.5870000000000002</v>
      </c>
      <c r="C179" s="3">
        <f>B179-3.871</f>
        <v>-0.28399999999999981</v>
      </c>
      <c r="D179" s="3">
        <f>C179/$F$1</f>
        <v>-2.7663440086443159E-2</v>
      </c>
    </row>
    <row r="180" spans="1:4" x14ac:dyDescent="0.25">
      <c r="A180" s="16">
        <v>3.54</v>
      </c>
      <c r="B180" s="3">
        <v>3.669</v>
      </c>
      <c r="C180" s="3">
        <f>B180-3.871</f>
        <v>-0.20199999999999996</v>
      </c>
      <c r="D180" s="3">
        <f>C180/$F$1</f>
        <v>-1.9676108793878593E-2</v>
      </c>
    </row>
    <row r="181" spans="1:4" x14ac:dyDescent="0.25">
      <c r="A181" s="16">
        <v>3.56</v>
      </c>
      <c r="B181" s="3">
        <v>3.77</v>
      </c>
      <c r="C181" s="3">
        <f>B181-3.871</f>
        <v>-0.10099999999999998</v>
      </c>
      <c r="D181" s="3">
        <f>C181/$F$1</f>
        <v>-9.8380543969392963E-3</v>
      </c>
    </row>
    <row r="182" spans="1:4" x14ac:dyDescent="0.25">
      <c r="A182" s="16">
        <v>3.58</v>
      </c>
      <c r="B182" s="3">
        <v>3.8639999999999999</v>
      </c>
      <c r="C182" s="3">
        <f>B182-3.871</f>
        <v>-7.0000000000001172E-3</v>
      </c>
      <c r="D182" s="3">
        <f>C182/$F$1</f>
        <v>-6.8184535424332916E-4</v>
      </c>
    </row>
    <row r="183" spans="1:4" x14ac:dyDescent="0.25">
      <c r="A183" s="16">
        <v>3.6</v>
      </c>
      <c r="B183" s="3">
        <v>3.984</v>
      </c>
      <c r="C183" s="3">
        <f>B183-3.871</f>
        <v>0.11299999999999999</v>
      </c>
      <c r="D183" s="3">
        <f>C183/$F$1</f>
        <v>1.10069321470707E-2</v>
      </c>
    </row>
    <row r="184" spans="1:4" x14ac:dyDescent="0.25">
      <c r="A184" s="16">
        <v>3.62</v>
      </c>
      <c r="B184" s="3">
        <v>4.0979999999999999</v>
      </c>
      <c r="C184" s="3">
        <f>B184-3.871</f>
        <v>0.22699999999999987</v>
      </c>
      <c r="D184" s="3">
        <f>C184/$F$1</f>
        <v>2.2111270773319005E-2</v>
      </c>
    </row>
    <row r="185" spans="1:4" x14ac:dyDescent="0.25">
      <c r="A185" s="16">
        <v>3.64</v>
      </c>
      <c r="B185" s="3">
        <v>4.18</v>
      </c>
      <c r="C185" s="3">
        <f>B185-3.871</f>
        <v>0.30899999999999972</v>
      </c>
      <c r="D185" s="3">
        <f>C185/$F$1</f>
        <v>3.0098602065883568E-2</v>
      </c>
    </row>
    <row r="186" spans="1:4" x14ac:dyDescent="0.25">
      <c r="A186" s="16">
        <v>3.66</v>
      </c>
      <c r="B186" s="3">
        <v>4.2930000000000001</v>
      </c>
      <c r="C186" s="3">
        <f>B186-3.871</f>
        <v>0.42200000000000015</v>
      </c>
      <c r="D186" s="3">
        <f>C186/$F$1</f>
        <v>4.1105534212954313E-2</v>
      </c>
    </row>
    <row r="187" spans="1:4" x14ac:dyDescent="0.25">
      <c r="A187" s="16">
        <v>3.68</v>
      </c>
      <c r="B187" s="3">
        <v>4.375</v>
      </c>
      <c r="C187" s="3">
        <f>B187-3.871</f>
        <v>0.504</v>
      </c>
      <c r="D187" s="3">
        <f>C187/$F$1</f>
        <v>4.9092865505518876E-2</v>
      </c>
    </row>
    <row r="188" spans="1:4" x14ac:dyDescent="0.25">
      <c r="A188" s="16">
        <v>3.7</v>
      </c>
      <c r="B188" s="3">
        <v>4.4509999999999996</v>
      </c>
      <c r="C188" s="3">
        <f>B188-3.871</f>
        <v>0.57999999999999963</v>
      </c>
      <c r="D188" s="3">
        <f>C188/$F$1</f>
        <v>5.6495757923017718E-2</v>
      </c>
    </row>
    <row r="189" spans="1:4" x14ac:dyDescent="0.25">
      <c r="A189" s="16">
        <v>3.72</v>
      </c>
      <c r="B189" s="3">
        <v>4.5259999999999998</v>
      </c>
      <c r="C189" s="3">
        <f>B189-3.871</f>
        <v>0.6549999999999998</v>
      </c>
      <c r="D189" s="3">
        <f>C189/$F$1</f>
        <v>6.3801243861338994E-2</v>
      </c>
    </row>
    <row r="190" spans="1:4" x14ac:dyDescent="0.25">
      <c r="A190" s="16">
        <v>3.74</v>
      </c>
      <c r="B190" s="3">
        <v>4.5960000000000001</v>
      </c>
      <c r="C190" s="3">
        <f>B190-3.871</f>
        <v>0.72500000000000009</v>
      </c>
      <c r="D190" s="3">
        <f>C190/$F$1</f>
        <v>7.0619697403772205E-2</v>
      </c>
    </row>
    <row r="191" spans="1:4" x14ac:dyDescent="0.25">
      <c r="A191" s="16">
        <v>3.76</v>
      </c>
      <c r="B191" s="3">
        <v>4.665</v>
      </c>
      <c r="C191" s="3">
        <f>B191-3.871</f>
        <v>0.79400000000000004</v>
      </c>
      <c r="D191" s="3">
        <f>C191/$F$1</f>
        <v>7.7340744467027753E-2</v>
      </c>
    </row>
    <row r="192" spans="1:4" x14ac:dyDescent="0.25">
      <c r="A192" s="16">
        <v>3.78</v>
      </c>
      <c r="B192" s="3">
        <v>4.7279999999999998</v>
      </c>
      <c r="C192" s="3">
        <f>B192-3.871</f>
        <v>0.85699999999999976</v>
      </c>
      <c r="D192" s="3">
        <f>C192/$F$1</f>
        <v>8.3477352655217593E-2</v>
      </c>
    </row>
    <row r="193" spans="1:4" x14ac:dyDescent="0.25">
      <c r="A193" s="16">
        <v>3.8</v>
      </c>
      <c r="B193" s="3">
        <v>4.766</v>
      </c>
      <c r="C193" s="3">
        <f>B193-3.871</f>
        <v>0.89500000000000002</v>
      </c>
      <c r="D193" s="3">
        <f>C193/$F$1</f>
        <v>8.7178798863967052E-2</v>
      </c>
    </row>
    <row r="194" spans="1:4" x14ac:dyDescent="0.25">
      <c r="A194" s="16">
        <v>3.82</v>
      </c>
      <c r="B194" s="3">
        <v>4.8159999999999998</v>
      </c>
      <c r="C194" s="3">
        <f>B194-3.871</f>
        <v>0.94499999999999984</v>
      </c>
      <c r="D194" s="3">
        <f>C194/$F$1</f>
        <v>9.2049122822847884E-2</v>
      </c>
    </row>
    <row r="195" spans="1:4" x14ac:dyDescent="0.25">
      <c r="A195" s="16">
        <v>3.84</v>
      </c>
      <c r="B195" s="3">
        <v>4.8289999999999997</v>
      </c>
      <c r="C195" s="3">
        <f>B195-3.871</f>
        <v>0.95799999999999974</v>
      </c>
      <c r="D195" s="3">
        <f>C195/$F$1</f>
        <v>9.3315407052156893E-2</v>
      </c>
    </row>
    <row r="196" spans="1:4" x14ac:dyDescent="0.25">
      <c r="A196" s="16">
        <v>3.86</v>
      </c>
      <c r="B196" s="3">
        <v>4.8419999999999996</v>
      </c>
      <c r="C196" s="3">
        <f>B196-3.871</f>
        <v>0.97099999999999964</v>
      </c>
      <c r="D196" s="3">
        <f>C196/$F$1</f>
        <v>9.4581691281465902E-2</v>
      </c>
    </row>
    <row r="197" spans="1:4" x14ac:dyDescent="0.25">
      <c r="A197" s="16">
        <v>3.88</v>
      </c>
      <c r="B197" s="3">
        <v>4.835</v>
      </c>
      <c r="C197" s="3">
        <f>B197-3.871</f>
        <v>0.96399999999999997</v>
      </c>
      <c r="D197" s="3">
        <f>C197/$F$1</f>
        <v>9.3899845927222614E-2</v>
      </c>
    </row>
    <row r="198" spans="1:4" x14ac:dyDescent="0.25">
      <c r="A198" s="16">
        <v>3.9</v>
      </c>
      <c r="B198" s="3">
        <v>4.835</v>
      </c>
      <c r="C198" s="3">
        <f>B198-3.871</f>
        <v>0.96399999999999997</v>
      </c>
      <c r="D198" s="3">
        <f>C198/$F$1</f>
        <v>9.3899845927222614E-2</v>
      </c>
    </row>
    <row r="199" spans="1:4" x14ac:dyDescent="0.25">
      <c r="A199" s="16">
        <v>3.92</v>
      </c>
      <c r="B199" s="3">
        <v>4.8159999999999998</v>
      </c>
      <c r="C199" s="3">
        <f>B199-3.871</f>
        <v>0.94499999999999984</v>
      </c>
      <c r="D199" s="3">
        <f>C199/$F$1</f>
        <v>9.2049122822847884E-2</v>
      </c>
    </row>
    <row r="200" spans="1:4" x14ac:dyDescent="0.25">
      <c r="A200" s="16">
        <v>3.94</v>
      </c>
      <c r="B200" s="3">
        <v>4.7850000000000001</v>
      </c>
      <c r="C200" s="3">
        <f>B200-3.871</f>
        <v>0.91400000000000015</v>
      </c>
      <c r="D200" s="3">
        <f>C200/$F$1</f>
        <v>8.9029521968341782E-2</v>
      </c>
    </row>
    <row r="201" spans="1:4" x14ac:dyDescent="0.25">
      <c r="A201" s="16">
        <v>3.96</v>
      </c>
      <c r="B201" s="3">
        <v>4.7409999999999997</v>
      </c>
      <c r="C201" s="3">
        <f>B201-3.871</f>
        <v>0.86999999999999966</v>
      </c>
      <c r="D201" s="3">
        <f>C201/$F$1</f>
        <v>8.4743636884526602E-2</v>
      </c>
    </row>
    <row r="202" spans="1:4" x14ac:dyDescent="0.25">
      <c r="A202" s="16">
        <v>3.98</v>
      </c>
      <c r="B202" s="3">
        <v>4.6710000000000003</v>
      </c>
      <c r="C202" s="3">
        <f>B202-3.871</f>
        <v>0.80000000000000027</v>
      </c>
      <c r="D202" s="3">
        <f>C202/$F$1</f>
        <v>7.7925183342093488E-2</v>
      </c>
    </row>
    <row r="203" spans="1:4" x14ac:dyDescent="0.25">
      <c r="A203" s="16">
        <v>4</v>
      </c>
      <c r="B203" s="3">
        <v>4.6079999999999997</v>
      </c>
      <c r="C203" s="3">
        <f>B203-3.871</f>
        <v>0.73699999999999966</v>
      </c>
      <c r="D203" s="3">
        <f>C203/$F$1</f>
        <v>7.1788575153903564E-2</v>
      </c>
    </row>
    <row r="204" spans="1:4" x14ac:dyDescent="0.25">
      <c r="A204" s="16">
        <v>4.0199999999999996</v>
      </c>
      <c r="B204" s="3">
        <v>4.5330000000000004</v>
      </c>
      <c r="C204" s="3">
        <f>B204-3.871</f>
        <v>0.66200000000000037</v>
      </c>
      <c r="D204" s="3">
        <f>C204/$F$1</f>
        <v>6.4483089215582365E-2</v>
      </c>
    </row>
    <row r="205" spans="1:4" x14ac:dyDescent="0.25">
      <c r="A205" s="16">
        <v>4.04</v>
      </c>
      <c r="B205" s="3">
        <v>4.4690000000000003</v>
      </c>
      <c r="C205" s="3">
        <f>B205-3.871</f>
        <v>0.59800000000000031</v>
      </c>
      <c r="D205" s="3">
        <f>C205/$F$1</f>
        <v>5.8249074548214888E-2</v>
      </c>
    </row>
    <row r="206" spans="1:4" x14ac:dyDescent="0.25">
      <c r="A206" s="16">
        <v>4.0599999999999996</v>
      </c>
      <c r="B206" s="3">
        <v>4.4059999999999997</v>
      </c>
      <c r="C206" s="3">
        <f>B206-3.871</f>
        <v>0.5349999999999997</v>
      </c>
      <c r="D206" s="3">
        <f>C206/$F$1</f>
        <v>5.2112466360024971E-2</v>
      </c>
    </row>
    <row r="207" spans="1:4" x14ac:dyDescent="0.25">
      <c r="A207" s="16">
        <v>4.08</v>
      </c>
      <c r="B207" s="3">
        <v>4.3120000000000003</v>
      </c>
      <c r="C207" s="3">
        <f>B207-3.871</f>
        <v>0.44100000000000028</v>
      </c>
      <c r="D207" s="3">
        <f>C207/$F$1</f>
        <v>4.2956257317329043E-2</v>
      </c>
    </row>
    <row r="208" spans="1:4" x14ac:dyDescent="0.25">
      <c r="A208" s="16">
        <v>4.0999999999999996</v>
      </c>
      <c r="B208" s="3">
        <v>4.2229999999999999</v>
      </c>
      <c r="C208" s="3">
        <f>B208-3.871</f>
        <v>0.35199999999999987</v>
      </c>
      <c r="D208" s="3">
        <f>C208/$F$1</f>
        <v>3.4287080670521108E-2</v>
      </c>
    </row>
    <row r="209" spans="1:4" x14ac:dyDescent="0.25">
      <c r="A209" s="16">
        <v>4.12</v>
      </c>
      <c r="B209" s="3">
        <v>4.1479999999999997</v>
      </c>
      <c r="C209" s="3">
        <f>B209-3.871</f>
        <v>0.27699999999999969</v>
      </c>
      <c r="D209" s="3">
        <f>C209/$F$1</f>
        <v>2.698159473219983E-2</v>
      </c>
    </row>
    <row r="210" spans="1:4" x14ac:dyDescent="0.25">
      <c r="A210" s="16">
        <v>4.1399999999999997</v>
      </c>
      <c r="B210" s="3">
        <v>4.0410000000000004</v>
      </c>
      <c r="C210" s="3">
        <f>B210-3.871</f>
        <v>0.17000000000000037</v>
      </c>
      <c r="D210" s="3">
        <f>C210/$F$1</f>
        <v>1.6559101460194896E-2</v>
      </c>
    </row>
    <row r="211" spans="1:4" x14ac:dyDescent="0.25">
      <c r="A211" s="16">
        <v>4.16</v>
      </c>
      <c r="B211" s="3">
        <v>3.9460000000000002</v>
      </c>
      <c r="C211" s="3">
        <f>B211-3.871</f>
        <v>7.5000000000000178E-2</v>
      </c>
      <c r="D211" s="3">
        <f>C211/$F$1</f>
        <v>7.3054859383212788E-3</v>
      </c>
    </row>
    <row r="212" spans="1:4" x14ac:dyDescent="0.25">
      <c r="A212" s="16">
        <v>4.18</v>
      </c>
      <c r="B212" s="3">
        <v>3.839</v>
      </c>
      <c r="C212" s="3">
        <f>B212-3.871</f>
        <v>-3.2000000000000028E-2</v>
      </c>
      <c r="D212" s="3">
        <f>C212/$F$1</f>
        <v>-3.117007333683741E-3</v>
      </c>
    </row>
    <row r="213" spans="1:4" x14ac:dyDescent="0.25">
      <c r="A213" s="16">
        <v>4.2</v>
      </c>
      <c r="B213" s="3">
        <v>3.7440000000000002</v>
      </c>
      <c r="C213" s="3">
        <f>B213-3.871</f>
        <v>-0.12699999999999978</v>
      </c>
      <c r="D213" s="3">
        <f>C213/$F$1</f>
        <v>-1.2370622855557314E-2</v>
      </c>
    </row>
    <row r="214" spans="1:4" x14ac:dyDescent="0.25">
      <c r="A214" s="16">
        <v>4.22</v>
      </c>
      <c r="B214" s="3">
        <v>3.6560000000000001</v>
      </c>
      <c r="C214" s="3">
        <f>B214-3.871</f>
        <v>-0.21499999999999986</v>
      </c>
      <c r="D214" s="3">
        <f>C214/$F$1</f>
        <v>-2.0942393023187601E-2</v>
      </c>
    </row>
    <row r="215" spans="1:4" x14ac:dyDescent="0.25">
      <c r="A215" s="16">
        <v>4.24</v>
      </c>
      <c r="B215" s="3">
        <v>3.5550000000000002</v>
      </c>
      <c r="C215" s="3">
        <f>B215-3.871</f>
        <v>-0.31599999999999984</v>
      </c>
      <c r="D215" s="3">
        <f>C215/$F$1</f>
        <v>-3.0780447420126898E-2</v>
      </c>
    </row>
    <row r="216" spans="1:4" x14ac:dyDescent="0.25">
      <c r="A216" s="16">
        <v>4.26</v>
      </c>
      <c r="B216" s="3">
        <v>3.4860000000000002</v>
      </c>
      <c r="C216" s="3">
        <f>B216-3.871</f>
        <v>-0.38499999999999979</v>
      </c>
      <c r="D216" s="3">
        <f>C216/$F$1</f>
        <v>-3.7501494483382455E-2</v>
      </c>
    </row>
    <row r="217" spans="1:4" x14ac:dyDescent="0.25">
      <c r="A217" s="16">
        <v>4.28</v>
      </c>
      <c r="B217" s="3">
        <v>3.4159999999999999</v>
      </c>
      <c r="C217" s="3">
        <f>B217-3.871</f>
        <v>-0.45500000000000007</v>
      </c>
      <c r="D217" s="3">
        <f>C217/$F$1</f>
        <v>-4.431994802581566E-2</v>
      </c>
    </row>
    <row r="218" spans="1:4" x14ac:dyDescent="0.25">
      <c r="A218" s="16">
        <v>4.3</v>
      </c>
      <c r="B218" s="3">
        <v>3.3279999999999998</v>
      </c>
      <c r="C218" s="3">
        <f>B218-3.871</f>
        <v>-0.54300000000000015</v>
      </c>
      <c r="D218" s="3">
        <f>C218/$F$1</f>
        <v>-5.2891718193445944E-2</v>
      </c>
    </row>
    <row r="219" spans="1:4" x14ac:dyDescent="0.25">
      <c r="A219" s="16">
        <v>4.32</v>
      </c>
      <c r="B219" s="3">
        <v>3.2519999999999998</v>
      </c>
      <c r="C219" s="3">
        <f>B219-3.871</f>
        <v>-0.61900000000000022</v>
      </c>
      <c r="D219" s="3">
        <f>C219/$F$1</f>
        <v>-6.0294610610944835E-2</v>
      </c>
    </row>
    <row r="220" spans="1:4" x14ac:dyDescent="0.25">
      <c r="A220" s="16">
        <v>4.34</v>
      </c>
      <c r="B220" s="3">
        <v>3.202</v>
      </c>
      <c r="C220" s="3">
        <f>B220-3.871</f>
        <v>-0.66900000000000004</v>
      </c>
      <c r="D220" s="3">
        <f>C220/$F$1</f>
        <v>-6.5164934569825653E-2</v>
      </c>
    </row>
    <row r="221" spans="1:4" x14ac:dyDescent="0.25">
      <c r="A221" s="16">
        <v>4.3600000000000003</v>
      </c>
      <c r="B221" s="3">
        <v>3.1520000000000001</v>
      </c>
      <c r="C221" s="3">
        <f>B221-3.871</f>
        <v>-0.71899999999999986</v>
      </c>
      <c r="D221" s="3">
        <f>C221/$F$1</f>
        <v>-7.0035258528706484E-2</v>
      </c>
    </row>
    <row r="222" spans="1:4" x14ac:dyDescent="0.25">
      <c r="A222" s="16">
        <v>4.38</v>
      </c>
      <c r="B222" s="3">
        <v>3.089</v>
      </c>
      <c r="C222" s="3">
        <f>B222-3.871</f>
        <v>-0.78200000000000003</v>
      </c>
      <c r="D222" s="3">
        <f>C222/$F$1</f>
        <v>-7.6171866716896353E-2</v>
      </c>
    </row>
    <row r="223" spans="1:4" x14ac:dyDescent="0.25">
      <c r="A223" s="16">
        <v>4.4000000000000004</v>
      </c>
      <c r="B223" s="3">
        <v>3.0640000000000001</v>
      </c>
      <c r="C223" s="3">
        <f>B223-3.871</f>
        <v>-0.80699999999999994</v>
      </c>
      <c r="D223" s="3">
        <f>C223/$F$1</f>
        <v>-7.8607028696336761E-2</v>
      </c>
    </row>
    <row r="224" spans="1:4" x14ac:dyDescent="0.25">
      <c r="A224" s="16">
        <v>4.42</v>
      </c>
      <c r="B224" s="3">
        <v>3.0379999999999998</v>
      </c>
      <c r="C224" s="3">
        <f>B224-3.871</f>
        <v>-0.83300000000000018</v>
      </c>
      <c r="D224" s="3">
        <f>C224/$F$1</f>
        <v>-8.1139597154954834E-2</v>
      </c>
    </row>
    <row r="225" spans="1:4" x14ac:dyDescent="0.25">
      <c r="A225" s="16">
        <v>4.4400000000000004</v>
      </c>
      <c r="B225" s="3">
        <v>3.032</v>
      </c>
      <c r="C225" s="3">
        <f>B225-3.871</f>
        <v>-0.83899999999999997</v>
      </c>
      <c r="D225" s="3">
        <f>C225/$F$1</f>
        <v>-8.1724036030020514E-2</v>
      </c>
    </row>
    <row r="226" spans="1:4" x14ac:dyDescent="0.25">
      <c r="A226" s="16">
        <v>4.46</v>
      </c>
      <c r="B226" s="3">
        <v>3.0259999999999998</v>
      </c>
      <c r="C226" s="3">
        <f>B226-3.871</f>
        <v>-0.8450000000000002</v>
      </c>
      <c r="D226" s="3">
        <f>C226/$F$1</f>
        <v>-8.2308474905086235E-2</v>
      </c>
    </row>
    <row r="227" spans="1:4" x14ac:dyDescent="0.25">
      <c r="A227" s="16">
        <v>4.4800000000000004</v>
      </c>
      <c r="B227" s="3">
        <v>3.0190000000000001</v>
      </c>
      <c r="C227" s="3">
        <f>B227-3.871</f>
        <v>-0.85199999999999987</v>
      </c>
      <c r="D227" s="3">
        <f>C227/$F$1</f>
        <v>-8.2990320259329523E-2</v>
      </c>
    </row>
    <row r="228" spans="1:4" x14ac:dyDescent="0.25">
      <c r="A228" s="16">
        <v>4.5</v>
      </c>
      <c r="B228" s="3">
        <v>3.032</v>
      </c>
      <c r="C228" s="3">
        <f>B228-3.871</f>
        <v>-0.83899999999999997</v>
      </c>
      <c r="D228" s="3">
        <f>C228/$F$1</f>
        <v>-8.1724036030020514E-2</v>
      </c>
    </row>
    <row r="229" spans="1:4" x14ac:dyDescent="0.25">
      <c r="A229" s="16">
        <v>4.5199999999999996</v>
      </c>
      <c r="B229" s="3">
        <v>3.0640000000000001</v>
      </c>
      <c r="C229" s="3">
        <f>B229-3.871</f>
        <v>-0.80699999999999994</v>
      </c>
      <c r="D229" s="3">
        <f>C229/$F$1</f>
        <v>-7.8607028696336761E-2</v>
      </c>
    </row>
    <row r="230" spans="1:4" x14ac:dyDescent="0.25">
      <c r="A230" s="16">
        <v>4.54</v>
      </c>
      <c r="B230" s="3">
        <v>3.0830000000000002</v>
      </c>
      <c r="C230" s="3">
        <f>B230-3.871</f>
        <v>-0.78799999999999981</v>
      </c>
      <c r="D230" s="3">
        <f>C230/$F$1</f>
        <v>-7.6756305591962032E-2</v>
      </c>
    </row>
    <row r="231" spans="1:4" x14ac:dyDescent="0.25">
      <c r="A231" s="16">
        <v>4.5599999999999996</v>
      </c>
      <c r="B231" s="3">
        <v>3.133</v>
      </c>
      <c r="C231" s="3">
        <f>B231-3.871</f>
        <v>-0.73799999999999999</v>
      </c>
      <c r="D231" s="3">
        <f>C231/$F$1</f>
        <v>-7.1885981633081214E-2</v>
      </c>
    </row>
    <row r="232" spans="1:4" x14ac:dyDescent="0.25">
      <c r="A232" s="16">
        <v>4.58</v>
      </c>
      <c r="B232" s="3">
        <v>3.177</v>
      </c>
      <c r="C232" s="3">
        <f>B232-3.871</f>
        <v>-0.69399999999999995</v>
      </c>
      <c r="D232" s="3">
        <f>C232/$F$1</f>
        <v>-6.7600096549266062E-2</v>
      </c>
    </row>
    <row r="233" spans="1:4" x14ac:dyDescent="0.25">
      <c r="A233" s="16">
        <v>4.5999999999999996</v>
      </c>
      <c r="B233" s="3">
        <v>3.24</v>
      </c>
      <c r="C233" s="3">
        <f>B233-3.871</f>
        <v>-0.63099999999999978</v>
      </c>
      <c r="D233" s="3">
        <f>C233/$F$1</f>
        <v>-6.1463488361076193E-2</v>
      </c>
    </row>
    <row r="234" spans="1:4" x14ac:dyDescent="0.25">
      <c r="A234" s="16">
        <v>4.62</v>
      </c>
      <c r="B234" s="3">
        <v>3.2970000000000002</v>
      </c>
      <c r="C234" s="3">
        <f>B234-3.871</f>
        <v>-0.57399999999999984</v>
      </c>
      <c r="D234" s="3">
        <f>C234/$F$1</f>
        <v>-5.5911319047952039E-2</v>
      </c>
    </row>
    <row r="235" spans="1:4" x14ac:dyDescent="0.25">
      <c r="A235" s="16">
        <v>4.6399999999999997</v>
      </c>
      <c r="B235" s="3">
        <v>3.3719999999999999</v>
      </c>
      <c r="C235" s="3">
        <f>B235-3.871</f>
        <v>-0.49900000000000011</v>
      </c>
      <c r="D235" s="3">
        <f>C235/$F$1</f>
        <v>-4.8605833109630805E-2</v>
      </c>
    </row>
    <row r="236" spans="1:4" x14ac:dyDescent="0.25">
      <c r="A236" s="16">
        <v>4.66</v>
      </c>
      <c r="B236" s="3">
        <v>3.4350000000000001</v>
      </c>
      <c r="C236" s="3">
        <f>B236-3.871</f>
        <v>-0.43599999999999994</v>
      </c>
      <c r="D236" s="3">
        <f>C236/$F$1</f>
        <v>-4.246922492144093E-2</v>
      </c>
    </row>
    <row r="237" spans="1:4" x14ac:dyDescent="0.25">
      <c r="A237" s="16">
        <v>4.68</v>
      </c>
      <c r="B237" s="3">
        <v>3.524</v>
      </c>
      <c r="C237" s="3">
        <f>B237-3.871</f>
        <v>-0.34699999999999998</v>
      </c>
      <c r="D237" s="3">
        <f>C237/$F$1</f>
        <v>-3.3800048274633031E-2</v>
      </c>
    </row>
    <row r="238" spans="1:4" x14ac:dyDescent="0.25">
      <c r="A238" s="16">
        <v>4.7</v>
      </c>
      <c r="B238" s="3">
        <v>3.5990000000000002</v>
      </c>
      <c r="C238" s="3">
        <f>B238-3.871</f>
        <v>-0.2719999999999998</v>
      </c>
      <c r="D238" s="3">
        <f>C238/$F$1</f>
        <v>-2.6494562336311756E-2</v>
      </c>
    </row>
    <row r="239" spans="1:4" x14ac:dyDescent="0.25">
      <c r="A239" s="16">
        <v>4.72</v>
      </c>
      <c r="B239" s="3">
        <v>3.6880000000000002</v>
      </c>
      <c r="C239" s="3">
        <f>B239-3.871</f>
        <v>-0.18299999999999983</v>
      </c>
      <c r="D239" s="3">
        <f>C239/$F$1</f>
        <v>-1.7825385689503863E-2</v>
      </c>
    </row>
    <row r="240" spans="1:4" x14ac:dyDescent="0.25">
      <c r="A240" s="16">
        <v>4.74</v>
      </c>
      <c r="B240" s="3">
        <v>3.7759999999999998</v>
      </c>
      <c r="C240" s="3">
        <f>B240-3.871</f>
        <v>-9.5000000000000195E-2</v>
      </c>
      <c r="D240" s="3">
        <f>C240/$F$1</f>
        <v>-9.253615521873617E-3</v>
      </c>
    </row>
    <row r="241" spans="1:4" x14ac:dyDescent="0.25">
      <c r="A241" s="16">
        <v>4.76</v>
      </c>
      <c r="B241" s="3">
        <v>3.8580000000000001</v>
      </c>
      <c r="C241" s="3">
        <f>B241-3.871</f>
        <v>-1.2999999999999901E-2</v>
      </c>
      <c r="D241" s="3">
        <f>C241/$F$1</f>
        <v>-1.266284229309009E-3</v>
      </c>
    </row>
    <row r="242" spans="1:4" x14ac:dyDescent="0.25">
      <c r="A242" s="16">
        <v>4.78</v>
      </c>
      <c r="B242" s="3">
        <v>3.9529999999999998</v>
      </c>
      <c r="C242" s="3">
        <f>B242-3.871</f>
        <v>8.1999999999999851E-2</v>
      </c>
      <c r="D242" s="3">
        <f>C242/$F$1</f>
        <v>7.9873312925645649E-3</v>
      </c>
    </row>
    <row r="243" spans="1:4" x14ac:dyDescent="0.25">
      <c r="A243" s="16">
        <v>4.8</v>
      </c>
      <c r="B243" s="3">
        <v>4.0469999999999997</v>
      </c>
      <c r="C243" s="3">
        <f>B243-3.871</f>
        <v>0.17599999999999971</v>
      </c>
      <c r="D243" s="3">
        <f>C243/$F$1</f>
        <v>1.7143540335260533E-2</v>
      </c>
    </row>
    <row r="244" spans="1:4" x14ac:dyDescent="0.25">
      <c r="A244" s="16">
        <v>4.82</v>
      </c>
      <c r="B244" s="3">
        <v>4.1360000000000001</v>
      </c>
      <c r="C244" s="3">
        <f>B244-3.871</f>
        <v>0.26500000000000012</v>
      </c>
      <c r="D244" s="3">
        <f>C244/$F$1</f>
        <v>2.5812716982068468E-2</v>
      </c>
    </row>
    <row r="245" spans="1:4" x14ac:dyDescent="0.25">
      <c r="A245" s="16">
        <v>4.84</v>
      </c>
      <c r="B245" s="3">
        <v>4.218</v>
      </c>
      <c r="C245" s="3">
        <f>B245-3.871</f>
        <v>0.34699999999999998</v>
      </c>
      <c r="D245" s="3">
        <f>C245/$F$1</f>
        <v>3.3800048274633031E-2</v>
      </c>
    </row>
    <row r="246" spans="1:4" x14ac:dyDescent="0.25">
      <c r="A246" s="16">
        <v>4.8600000000000003</v>
      </c>
      <c r="B246" s="3">
        <v>4.2809999999999997</v>
      </c>
      <c r="C246" s="3">
        <f>B246-3.871</f>
        <v>0.4099999999999997</v>
      </c>
      <c r="D246" s="3">
        <f>C246/$F$1</f>
        <v>3.9936656462822864E-2</v>
      </c>
    </row>
    <row r="247" spans="1:4" x14ac:dyDescent="0.25">
      <c r="A247" s="16">
        <v>4.88</v>
      </c>
      <c r="B247" s="3">
        <v>4.3620000000000001</v>
      </c>
      <c r="C247" s="3">
        <f>B247-3.871</f>
        <v>0.4910000000000001</v>
      </c>
      <c r="D247" s="3">
        <f>C247/$F$1</f>
        <v>4.7826581276209867E-2</v>
      </c>
    </row>
    <row r="248" spans="1:4" x14ac:dyDescent="0.25">
      <c r="A248" s="16">
        <v>4.9000000000000004</v>
      </c>
      <c r="B248" s="3">
        <v>4.4320000000000004</v>
      </c>
      <c r="C248" s="3">
        <f>B248-3.871</f>
        <v>0.56100000000000039</v>
      </c>
      <c r="D248" s="3">
        <f>C248/$F$1</f>
        <v>5.4645034818643072E-2</v>
      </c>
    </row>
    <row r="249" spans="1:4" x14ac:dyDescent="0.25">
      <c r="A249" s="16">
        <v>4.92</v>
      </c>
      <c r="B249" s="3">
        <v>4.5010000000000003</v>
      </c>
      <c r="C249" s="3">
        <f>B249-3.871</f>
        <v>0.63000000000000034</v>
      </c>
      <c r="D249" s="3">
        <f>C249/$F$1</f>
        <v>6.1366081881898626E-2</v>
      </c>
    </row>
    <row r="250" spans="1:4" x14ac:dyDescent="0.25">
      <c r="A250" s="16">
        <v>4.9400000000000004</v>
      </c>
      <c r="B250" s="3">
        <v>4.5449999999999999</v>
      </c>
      <c r="C250" s="3">
        <f>B250-3.871</f>
        <v>0.67399999999999993</v>
      </c>
      <c r="D250" s="3">
        <f>C250/$F$1</f>
        <v>6.5651966965713723E-2</v>
      </c>
    </row>
    <row r="251" spans="1:4" x14ac:dyDescent="0.25">
      <c r="A251" s="16">
        <v>4.96</v>
      </c>
      <c r="B251" s="3">
        <v>4.5960000000000001</v>
      </c>
      <c r="C251" s="3">
        <f>B251-3.871</f>
        <v>0.72500000000000009</v>
      </c>
      <c r="D251" s="3">
        <f>C251/$F$1</f>
        <v>7.0619697403772205E-2</v>
      </c>
    </row>
    <row r="252" spans="1:4" x14ac:dyDescent="0.25">
      <c r="A252" s="16">
        <v>4.9800000000000004</v>
      </c>
      <c r="B252" s="3">
        <v>4.6459999999999999</v>
      </c>
      <c r="C252" s="3">
        <f>B252-3.871</f>
        <v>0.77499999999999991</v>
      </c>
      <c r="D252" s="3">
        <f>C252/$F$1</f>
        <v>7.5490021362653023E-2</v>
      </c>
    </row>
    <row r="253" spans="1:4" x14ac:dyDescent="0.25">
      <c r="A253" s="16">
        <v>5</v>
      </c>
      <c r="B253" s="3">
        <v>4.6589999999999998</v>
      </c>
      <c r="C253" s="3">
        <f>B253-3.871</f>
        <v>0.78799999999999981</v>
      </c>
      <c r="D253" s="3">
        <f>C253/$F$1</f>
        <v>7.6756305591962032E-2</v>
      </c>
    </row>
    <row r="254" spans="1:4" x14ac:dyDescent="0.25">
      <c r="A254" s="16">
        <v>5.0199999999999996</v>
      </c>
      <c r="B254" s="3">
        <v>4.6840000000000002</v>
      </c>
      <c r="C254" s="3">
        <f>B254-3.871</f>
        <v>0.81300000000000017</v>
      </c>
      <c r="D254" s="3">
        <f>C254/$F$1</f>
        <v>7.9191467571402496E-2</v>
      </c>
    </row>
    <row r="255" spans="1:4" x14ac:dyDescent="0.25">
      <c r="A255" s="16">
        <v>5.04</v>
      </c>
      <c r="B255" s="3">
        <v>4.6900000000000004</v>
      </c>
      <c r="C255" s="3">
        <f>B255-3.871</f>
        <v>0.81900000000000039</v>
      </c>
      <c r="D255" s="3">
        <f>C255/$F$1</f>
        <v>7.9775906446468217E-2</v>
      </c>
    </row>
    <row r="256" spans="1:4" x14ac:dyDescent="0.25">
      <c r="A256" s="16">
        <v>5.0599999999999996</v>
      </c>
      <c r="B256" s="3">
        <v>4.7030000000000003</v>
      </c>
      <c r="C256" s="3">
        <f>B256-3.871</f>
        <v>0.83200000000000029</v>
      </c>
      <c r="D256" s="3">
        <f>C256/$F$1</f>
        <v>8.1042190675777226E-2</v>
      </c>
    </row>
    <row r="257" spans="1:4" x14ac:dyDescent="0.25">
      <c r="A257" s="16">
        <v>5.08</v>
      </c>
      <c r="B257" s="3">
        <v>4.6900000000000004</v>
      </c>
      <c r="C257" s="3">
        <f>B257-3.871</f>
        <v>0.81900000000000039</v>
      </c>
      <c r="D257" s="3">
        <f>C257/$F$1</f>
        <v>7.9775906446468217E-2</v>
      </c>
    </row>
    <row r="258" spans="1:4" x14ac:dyDescent="0.25">
      <c r="A258" s="16">
        <v>5.0999999999999996</v>
      </c>
      <c r="B258" s="3">
        <v>4.6710000000000003</v>
      </c>
      <c r="C258" s="3">
        <f>B258-3.871</f>
        <v>0.80000000000000027</v>
      </c>
      <c r="D258" s="3">
        <f>C258/$F$1</f>
        <v>7.7925183342093488E-2</v>
      </c>
    </row>
    <row r="259" spans="1:4" x14ac:dyDescent="0.25">
      <c r="A259" s="16">
        <v>5.12</v>
      </c>
      <c r="B259" s="3">
        <v>4.6459999999999999</v>
      </c>
      <c r="C259" s="3">
        <f>B259-3.871</f>
        <v>0.77499999999999991</v>
      </c>
      <c r="D259" s="3">
        <f>C259/$F$1</f>
        <v>7.5490021362653023E-2</v>
      </c>
    </row>
    <row r="260" spans="1:4" x14ac:dyDescent="0.25">
      <c r="A260" s="16">
        <v>5.14</v>
      </c>
      <c r="B260" s="3">
        <v>4.6210000000000004</v>
      </c>
      <c r="C260" s="3">
        <f>B260-3.871</f>
        <v>0.75000000000000044</v>
      </c>
      <c r="D260" s="3">
        <f>C260/$F$1</f>
        <v>7.3054859383212656E-2</v>
      </c>
    </row>
    <row r="261" spans="1:4" x14ac:dyDescent="0.25">
      <c r="A261" s="16">
        <v>5.16</v>
      </c>
      <c r="B261" s="3">
        <v>4.577</v>
      </c>
      <c r="C261" s="3">
        <f>B261-3.871</f>
        <v>0.70599999999999996</v>
      </c>
      <c r="D261" s="3">
        <f>C261/$F$1</f>
        <v>6.8768974299397476E-2</v>
      </c>
    </row>
    <row r="262" spans="1:4" x14ac:dyDescent="0.25">
      <c r="A262" s="16">
        <v>5.18</v>
      </c>
      <c r="B262" s="3">
        <v>4.5199999999999996</v>
      </c>
      <c r="C262" s="3">
        <f>B262-3.871</f>
        <v>0.64899999999999958</v>
      </c>
      <c r="D262" s="3">
        <f>C262/$F$1</f>
        <v>6.3216804986273273E-2</v>
      </c>
    </row>
    <row r="263" spans="1:4" x14ac:dyDescent="0.25">
      <c r="A263" s="16">
        <v>5.2</v>
      </c>
      <c r="B263" s="3">
        <v>4.4569999999999999</v>
      </c>
      <c r="C263" s="3">
        <f>B263-3.871</f>
        <v>0.58599999999999985</v>
      </c>
      <c r="D263" s="3">
        <f>C263/$F$1</f>
        <v>5.7080196798083439E-2</v>
      </c>
    </row>
    <row r="264" spans="1:4" x14ac:dyDescent="0.25">
      <c r="A264" s="16">
        <v>5.22</v>
      </c>
      <c r="B264" s="3">
        <v>4.4059999999999997</v>
      </c>
      <c r="C264" s="3">
        <f>B264-3.871</f>
        <v>0.5349999999999997</v>
      </c>
      <c r="D264" s="3">
        <f>C264/$F$1</f>
        <v>5.2112466360024971E-2</v>
      </c>
    </row>
    <row r="265" spans="1:4" x14ac:dyDescent="0.25">
      <c r="A265" s="16">
        <v>5.24</v>
      </c>
      <c r="B265" s="3">
        <v>4.3310000000000004</v>
      </c>
      <c r="C265" s="3">
        <f>B265-3.871</f>
        <v>0.46000000000000041</v>
      </c>
      <c r="D265" s="3">
        <f>C265/$F$1</f>
        <v>4.4806980421703779E-2</v>
      </c>
    </row>
    <row r="266" spans="1:4" x14ac:dyDescent="0.25">
      <c r="A266" s="16">
        <v>5.26</v>
      </c>
      <c r="B266" s="3">
        <v>4.2610000000000001</v>
      </c>
      <c r="C266" s="3">
        <f>B266-3.871</f>
        <v>0.39000000000000012</v>
      </c>
      <c r="D266" s="3">
        <f>C266/$F$1</f>
        <v>3.7988526879270575E-2</v>
      </c>
    </row>
    <row r="267" spans="1:4" x14ac:dyDescent="0.25">
      <c r="A267" s="16">
        <v>5.28</v>
      </c>
      <c r="B267" s="3">
        <v>4.1989999999999998</v>
      </c>
      <c r="C267" s="3">
        <f>B267-3.871</f>
        <v>0.32799999999999985</v>
      </c>
      <c r="D267" s="3">
        <f>C267/$F$1</f>
        <v>3.1949325170258301E-2</v>
      </c>
    </row>
    <row r="268" spans="1:4" x14ac:dyDescent="0.25">
      <c r="A268" s="16">
        <v>5.3</v>
      </c>
      <c r="B268" s="3">
        <v>4.1289999999999996</v>
      </c>
      <c r="C268" s="3">
        <f>B268-3.871</f>
        <v>0.25799999999999956</v>
      </c>
      <c r="D268" s="3">
        <f>C268/$F$1</f>
        <v>2.5130871627825097E-2</v>
      </c>
    </row>
    <row r="269" spans="1:4" x14ac:dyDescent="0.25">
      <c r="A269" s="16">
        <v>5.32</v>
      </c>
      <c r="B269" s="3">
        <v>4.0410000000000004</v>
      </c>
      <c r="C269" s="3">
        <f>B269-3.871</f>
        <v>0.17000000000000037</v>
      </c>
      <c r="D269" s="3">
        <f>C269/$F$1</f>
        <v>1.6559101460194896E-2</v>
      </c>
    </row>
    <row r="270" spans="1:4" x14ac:dyDescent="0.25">
      <c r="A270" s="16">
        <v>5.34</v>
      </c>
      <c r="B270" s="3">
        <v>3.9529999999999998</v>
      </c>
      <c r="C270" s="3">
        <f>B270-3.871</f>
        <v>8.1999999999999851E-2</v>
      </c>
      <c r="D270" s="3">
        <f>C270/$F$1</f>
        <v>7.9873312925645649E-3</v>
      </c>
    </row>
    <row r="271" spans="1:4" x14ac:dyDescent="0.25">
      <c r="A271" s="16">
        <v>5.36</v>
      </c>
      <c r="B271" s="3">
        <v>3.8580000000000001</v>
      </c>
      <c r="C271" s="3">
        <f>B271-3.871</f>
        <v>-1.2999999999999901E-2</v>
      </c>
      <c r="D271" s="3">
        <f>C271/$F$1</f>
        <v>-1.266284229309009E-3</v>
      </c>
    </row>
    <row r="272" spans="1:4" x14ac:dyDescent="0.25">
      <c r="A272" s="16">
        <v>5.38</v>
      </c>
      <c r="B272" s="3">
        <v>3.782</v>
      </c>
      <c r="C272" s="3">
        <f>B272-3.871</f>
        <v>-8.8999999999999968E-2</v>
      </c>
      <c r="D272" s="3">
        <f>C272/$F$1</f>
        <v>-8.6691766468078944E-3</v>
      </c>
    </row>
    <row r="273" spans="1:4" x14ac:dyDescent="0.25">
      <c r="A273" s="16">
        <v>5.4</v>
      </c>
      <c r="B273" s="3">
        <v>3.7</v>
      </c>
      <c r="C273" s="3">
        <f>B273-3.871</f>
        <v>-0.17099999999999982</v>
      </c>
      <c r="D273" s="3">
        <f>C273/$F$1</f>
        <v>-1.6656507939372459E-2</v>
      </c>
    </row>
    <row r="274" spans="1:4" x14ac:dyDescent="0.25">
      <c r="A274" s="16">
        <v>5.42</v>
      </c>
      <c r="B274" s="3">
        <v>3.6120000000000001</v>
      </c>
      <c r="C274" s="3">
        <f>B274-3.871</f>
        <v>-0.2589999999999999</v>
      </c>
      <c r="D274" s="3">
        <f>C274/$F$1</f>
        <v>-2.5228278107002747E-2</v>
      </c>
    </row>
    <row r="275" spans="1:4" x14ac:dyDescent="0.25">
      <c r="A275" s="16">
        <v>5.44</v>
      </c>
      <c r="B275" s="3">
        <v>3.5430000000000001</v>
      </c>
      <c r="C275" s="3">
        <f>B275-3.871</f>
        <v>-0.32799999999999985</v>
      </c>
      <c r="D275" s="3">
        <f>C275/$F$1</f>
        <v>-3.1949325170258301E-2</v>
      </c>
    </row>
    <row r="276" spans="1:4" x14ac:dyDescent="0.25">
      <c r="A276" s="16">
        <v>5.46</v>
      </c>
      <c r="B276" s="3">
        <v>3.492</v>
      </c>
      <c r="C276" s="3">
        <f>B276-3.871</f>
        <v>-0.379</v>
      </c>
      <c r="D276" s="3">
        <f>C276/$F$1</f>
        <v>-3.6917055608316776E-2</v>
      </c>
    </row>
    <row r="277" spans="1:4" x14ac:dyDescent="0.25">
      <c r="A277" s="16">
        <v>5.48</v>
      </c>
      <c r="B277" s="3">
        <v>3.4159999999999999</v>
      </c>
      <c r="C277" s="3">
        <f>B277-3.871</f>
        <v>-0.45500000000000007</v>
      </c>
      <c r="D277" s="3">
        <f>C277/$F$1</f>
        <v>-4.431994802581566E-2</v>
      </c>
    </row>
    <row r="278" spans="1:4" x14ac:dyDescent="0.25">
      <c r="A278" s="16">
        <v>5.5</v>
      </c>
      <c r="B278" s="3">
        <v>3.347</v>
      </c>
      <c r="C278" s="3">
        <f>B278-3.871</f>
        <v>-0.52400000000000002</v>
      </c>
      <c r="D278" s="3">
        <f>C278/$F$1</f>
        <v>-5.1040995089071214E-2</v>
      </c>
    </row>
    <row r="279" spans="1:4" x14ac:dyDescent="0.25">
      <c r="A279" s="16">
        <v>5.52</v>
      </c>
      <c r="B279" s="3">
        <v>3.3029999999999999</v>
      </c>
      <c r="C279" s="3">
        <f>B279-3.871</f>
        <v>-0.56800000000000006</v>
      </c>
      <c r="D279" s="3">
        <f>C279/$F$1</f>
        <v>-5.532688017288636E-2</v>
      </c>
    </row>
    <row r="280" spans="1:4" x14ac:dyDescent="0.25">
      <c r="A280" s="16">
        <v>5.54</v>
      </c>
      <c r="B280" s="3">
        <v>3.2709999999999999</v>
      </c>
      <c r="C280" s="3">
        <f>B280-3.871</f>
        <v>-0.60000000000000009</v>
      </c>
      <c r="D280" s="3">
        <f>C280/$F$1</f>
        <v>-5.8443887506570098E-2</v>
      </c>
    </row>
    <row r="281" spans="1:4" x14ac:dyDescent="0.25">
      <c r="A281" s="16">
        <v>5.56</v>
      </c>
      <c r="B281" s="3">
        <v>3.2210000000000001</v>
      </c>
      <c r="C281" s="3">
        <f>B281-3.871</f>
        <v>-0.64999999999999991</v>
      </c>
      <c r="D281" s="3">
        <f>C281/$F$1</f>
        <v>-6.3314211465450923E-2</v>
      </c>
    </row>
    <row r="282" spans="1:4" x14ac:dyDescent="0.25">
      <c r="A282" s="16">
        <v>5.58</v>
      </c>
      <c r="B282" s="3">
        <v>3.1890000000000001</v>
      </c>
      <c r="C282" s="3">
        <f>B282-3.871</f>
        <v>-0.68199999999999994</v>
      </c>
      <c r="D282" s="3">
        <f>C282/$F$1</f>
        <v>-6.6431218799134661E-2</v>
      </c>
    </row>
    <row r="283" spans="1:4" x14ac:dyDescent="0.25">
      <c r="A283" s="16">
        <v>5.6</v>
      </c>
      <c r="B283" s="3">
        <v>3.17</v>
      </c>
      <c r="C283" s="3">
        <f>B283-3.871</f>
        <v>-0.70100000000000007</v>
      </c>
      <c r="D283" s="3">
        <f>C283/$F$1</f>
        <v>-6.8281941903509391E-2</v>
      </c>
    </row>
    <row r="284" spans="1:4" x14ac:dyDescent="0.25">
      <c r="A284" s="16">
        <v>5.62</v>
      </c>
      <c r="B284" s="3">
        <v>3.165</v>
      </c>
      <c r="C284" s="3">
        <f>B284-3.871</f>
        <v>-0.70599999999999996</v>
      </c>
      <c r="D284" s="3">
        <f>C284/$F$1</f>
        <v>-6.8768974299397476E-2</v>
      </c>
    </row>
    <row r="285" spans="1:4" x14ac:dyDescent="0.25">
      <c r="A285" s="16">
        <v>5.64</v>
      </c>
      <c r="B285" s="3">
        <v>3.1459999999999999</v>
      </c>
      <c r="C285" s="3">
        <f>B285-3.871</f>
        <v>-0.72500000000000009</v>
      </c>
      <c r="D285" s="3">
        <f>C285/$F$1</f>
        <v>-7.0619697403772205E-2</v>
      </c>
    </row>
    <row r="286" spans="1:4" x14ac:dyDescent="0.25">
      <c r="A286" s="16">
        <v>5.66</v>
      </c>
      <c r="B286" s="3">
        <v>3.1389999999999998</v>
      </c>
      <c r="C286" s="3">
        <f>B286-3.871</f>
        <v>-0.73200000000000021</v>
      </c>
      <c r="D286" s="3">
        <f>C286/$F$1</f>
        <v>-7.1301542758015535E-2</v>
      </c>
    </row>
    <row r="287" spans="1:4" x14ac:dyDescent="0.25">
      <c r="A287" s="16">
        <v>5.68</v>
      </c>
      <c r="B287" s="3">
        <v>3.17</v>
      </c>
      <c r="C287" s="3">
        <f>B287-3.871</f>
        <v>-0.70100000000000007</v>
      </c>
      <c r="D287" s="3">
        <f>C287/$F$1</f>
        <v>-6.8281941903509391E-2</v>
      </c>
    </row>
    <row r="288" spans="1:4" x14ac:dyDescent="0.25">
      <c r="A288" s="16">
        <v>5.7</v>
      </c>
      <c r="B288" s="3">
        <v>3.1890000000000001</v>
      </c>
      <c r="C288" s="3">
        <f>B288-3.871</f>
        <v>-0.68199999999999994</v>
      </c>
      <c r="D288" s="3">
        <f>C288/$F$1</f>
        <v>-6.6431218799134661E-2</v>
      </c>
    </row>
    <row r="289" spans="1:4" x14ac:dyDescent="0.25">
      <c r="A289" s="16">
        <v>5.72</v>
      </c>
      <c r="B289" s="3">
        <v>3.202</v>
      </c>
      <c r="C289" s="3">
        <f>B289-3.871</f>
        <v>-0.66900000000000004</v>
      </c>
      <c r="D289" s="3">
        <f>C289/$F$1</f>
        <v>-6.5164934569825653E-2</v>
      </c>
    </row>
    <row r="290" spans="1:4" x14ac:dyDescent="0.25">
      <c r="A290" s="16">
        <v>5.74</v>
      </c>
      <c r="B290" s="3">
        <v>3.234</v>
      </c>
      <c r="C290" s="3">
        <f>B290-3.871</f>
        <v>-0.63700000000000001</v>
      </c>
      <c r="D290" s="3">
        <f>C290/$F$1</f>
        <v>-6.2047927236141914E-2</v>
      </c>
    </row>
    <row r="291" spans="1:4" x14ac:dyDescent="0.25">
      <c r="A291" s="16">
        <v>5.76</v>
      </c>
      <c r="B291" s="3">
        <v>3.2839999999999998</v>
      </c>
      <c r="C291" s="3">
        <f>B291-3.871</f>
        <v>-0.58700000000000019</v>
      </c>
      <c r="D291" s="3">
        <f>C291/$F$1</f>
        <v>-5.717760327726109E-2</v>
      </c>
    </row>
    <row r="292" spans="1:4" x14ac:dyDescent="0.25">
      <c r="A292" s="16">
        <v>5.78</v>
      </c>
      <c r="B292" s="3">
        <v>3.3220000000000001</v>
      </c>
      <c r="C292" s="3">
        <f>B292-3.871</f>
        <v>-0.54899999999999993</v>
      </c>
      <c r="D292" s="3">
        <f>C292/$F$1</f>
        <v>-5.347615706851163E-2</v>
      </c>
    </row>
    <row r="293" spans="1:4" x14ac:dyDescent="0.25">
      <c r="A293" s="16">
        <v>5.8</v>
      </c>
      <c r="B293" s="3">
        <v>3.36</v>
      </c>
      <c r="C293" s="3">
        <f>B293-3.871</f>
        <v>-0.51100000000000012</v>
      </c>
      <c r="D293" s="3">
        <f>C293/$F$1</f>
        <v>-4.9774710859762206E-2</v>
      </c>
    </row>
    <row r="294" spans="1:4" x14ac:dyDescent="0.25">
      <c r="A294" s="16">
        <v>5.82</v>
      </c>
      <c r="B294" s="3">
        <v>3.423</v>
      </c>
      <c r="C294" s="3">
        <f>B294-3.871</f>
        <v>-0.44799999999999995</v>
      </c>
      <c r="D294" s="3">
        <f>C294/$F$1</f>
        <v>-4.3638102671572331E-2</v>
      </c>
    </row>
    <row r="295" spans="1:4" x14ac:dyDescent="0.25">
      <c r="A295" s="16">
        <v>5.84</v>
      </c>
      <c r="B295" s="3">
        <v>3.4980000000000002</v>
      </c>
      <c r="C295" s="3">
        <f>B295-3.871</f>
        <v>-0.37299999999999978</v>
      </c>
      <c r="D295" s="3">
        <f>C295/$F$1</f>
        <v>-3.6332616733251048E-2</v>
      </c>
    </row>
    <row r="296" spans="1:4" x14ac:dyDescent="0.25">
      <c r="A296" s="16">
        <v>5.86</v>
      </c>
      <c r="B296" s="3">
        <v>3.5619999999999998</v>
      </c>
      <c r="C296" s="3">
        <f>B296-3.871</f>
        <v>-0.30900000000000016</v>
      </c>
      <c r="D296" s="3">
        <f>C296/$F$1</f>
        <v>-3.0098602065883613E-2</v>
      </c>
    </row>
    <row r="297" spans="1:4" x14ac:dyDescent="0.25">
      <c r="A297" s="16">
        <v>5.88</v>
      </c>
      <c r="B297" s="3">
        <v>3.6179999999999999</v>
      </c>
      <c r="C297" s="3">
        <f>B297-3.871</f>
        <v>-0.25300000000000011</v>
      </c>
      <c r="D297" s="3">
        <f>C297/$F$1</f>
        <v>-2.4643839231937067E-2</v>
      </c>
    </row>
    <row r="298" spans="1:4" x14ac:dyDescent="0.25">
      <c r="A298" s="16">
        <v>5.9</v>
      </c>
      <c r="B298" s="3">
        <v>3.694</v>
      </c>
      <c r="C298" s="3">
        <f>B298-3.871</f>
        <v>-0.17700000000000005</v>
      </c>
      <c r="D298" s="3">
        <f>C298/$F$1</f>
        <v>-1.724094681443818E-2</v>
      </c>
    </row>
    <row r="299" spans="1:4" x14ac:dyDescent="0.25">
      <c r="A299" s="16">
        <v>5.92</v>
      </c>
      <c r="B299" s="3">
        <v>3.782</v>
      </c>
      <c r="C299" s="3">
        <f>B299-3.871</f>
        <v>-8.8999999999999968E-2</v>
      </c>
      <c r="D299" s="3">
        <f>C299/$F$1</f>
        <v>-8.6691766468078944E-3</v>
      </c>
    </row>
    <row r="300" spans="1:4" x14ac:dyDescent="0.25">
      <c r="A300" s="16">
        <v>5.94</v>
      </c>
      <c r="B300" s="3">
        <v>3.8450000000000002</v>
      </c>
      <c r="C300" s="3">
        <f>B300-3.871</f>
        <v>-2.5999999999999801E-2</v>
      </c>
      <c r="D300" s="3">
        <f>C300/$F$1</f>
        <v>-2.5325684586180179E-3</v>
      </c>
    </row>
    <row r="301" spans="1:4" x14ac:dyDescent="0.25">
      <c r="A301" s="16">
        <v>5.96</v>
      </c>
      <c r="B301" s="3">
        <v>3.9209999999999998</v>
      </c>
      <c r="C301" s="3">
        <f>B301-3.871</f>
        <v>4.9999999999999822E-2</v>
      </c>
      <c r="D301" s="3">
        <f>C301/$F$1</f>
        <v>4.8703239588808239E-3</v>
      </c>
    </row>
    <row r="302" spans="1:4" x14ac:dyDescent="0.25">
      <c r="A302" s="16">
        <v>5.98</v>
      </c>
      <c r="B302" s="3">
        <v>4.0030000000000001</v>
      </c>
      <c r="C302" s="3">
        <f>B302-3.871</f>
        <v>0.13200000000000012</v>
      </c>
      <c r="D302" s="3">
        <f>C302/$F$1</f>
        <v>1.2857655251445431E-2</v>
      </c>
    </row>
    <row r="303" spans="1:4" x14ac:dyDescent="0.25">
      <c r="A303" s="16">
        <v>6</v>
      </c>
      <c r="B303" s="3">
        <v>4.0979999999999999</v>
      </c>
      <c r="C303" s="3">
        <f>B303-3.871</f>
        <v>0.22699999999999987</v>
      </c>
      <c r="D303" s="3">
        <f>C303/$F$1</f>
        <v>2.2111270773319005E-2</v>
      </c>
    </row>
    <row r="304" spans="1:4" x14ac:dyDescent="0.25">
      <c r="A304" s="16">
        <v>6.02</v>
      </c>
      <c r="B304" s="3">
        <v>4.1539999999999999</v>
      </c>
      <c r="C304" s="3">
        <f>B304-3.871</f>
        <v>0.28299999999999992</v>
      </c>
      <c r="D304" s="3">
        <f>C304/$F$1</f>
        <v>2.7566033607265551E-2</v>
      </c>
    </row>
    <row r="305" spans="1:4" x14ac:dyDescent="0.25">
      <c r="A305" s="16">
        <v>6.04</v>
      </c>
      <c r="B305" s="3">
        <v>4.2110000000000003</v>
      </c>
      <c r="C305" s="3">
        <f>B305-3.871</f>
        <v>0.3400000000000003</v>
      </c>
      <c r="D305" s="3">
        <f>C305/$F$1</f>
        <v>3.311820292038975E-2</v>
      </c>
    </row>
    <row r="306" spans="1:4" x14ac:dyDescent="0.25">
      <c r="A306" s="16">
        <v>6.06</v>
      </c>
      <c r="B306" s="3">
        <v>4.274</v>
      </c>
      <c r="C306" s="3">
        <f>B306-3.871</f>
        <v>0.40300000000000002</v>
      </c>
      <c r="D306" s="3">
        <f>C306/$F$1</f>
        <v>3.9254811108579583E-2</v>
      </c>
    </row>
    <row r="307" spans="1:4" x14ac:dyDescent="0.25">
      <c r="A307" s="16">
        <v>6.08</v>
      </c>
      <c r="B307" s="3">
        <v>4.343</v>
      </c>
      <c r="C307" s="3">
        <f>B307-3.871</f>
        <v>0.47199999999999998</v>
      </c>
      <c r="D307" s="3">
        <f>C307/$F$1</f>
        <v>4.5975858171835138E-2</v>
      </c>
    </row>
    <row r="308" spans="1:4" x14ac:dyDescent="0.25">
      <c r="A308" s="16">
        <v>6.1</v>
      </c>
      <c r="B308" s="3">
        <v>4.3810000000000002</v>
      </c>
      <c r="C308" s="3">
        <f>B308-3.871</f>
        <v>0.51000000000000023</v>
      </c>
      <c r="D308" s="3">
        <f>C308/$F$1</f>
        <v>4.9677304380584597E-2</v>
      </c>
    </row>
    <row r="309" spans="1:4" x14ac:dyDescent="0.25">
      <c r="A309" s="16">
        <v>6.12</v>
      </c>
      <c r="B309" s="3">
        <v>4.4249999999999998</v>
      </c>
      <c r="C309" s="3">
        <f>B309-3.871</f>
        <v>0.55399999999999983</v>
      </c>
      <c r="D309" s="3">
        <f>C309/$F$1</f>
        <v>5.3963189464399701E-2</v>
      </c>
    </row>
    <row r="310" spans="1:4" x14ac:dyDescent="0.25">
      <c r="A310" s="16">
        <v>6.14</v>
      </c>
      <c r="B310" s="3">
        <v>4.476</v>
      </c>
      <c r="C310" s="3">
        <f>B310-3.871</f>
        <v>0.60499999999999998</v>
      </c>
      <c r="D310" s="3">
        <f>C310/$F$1</f>
        <v>5.8930919902458176E-2</v>
      </c>
    </row>
    <row r="311" spans="1:4" x14ac:dyDescent="0.25">
      <c r="A311" s="16">
        <v>6.16</v>
      </c>
      <c r="B311" s="3">
        <v>4.5259999999999998</v>
      </c>
      <c r="C311" s="3">
        <f>B311-3.871</f>
        <v>0.6549999999999998</v>
      </c>
      <c r="D311" s="3">
        <f>C311/$F$1</f>
        <v>6.3801243861338994E-2</v>
      </c>
    </row>
    <row r="312" spans="1:4" x14ac:dyDescent="0.25">
      <c r="A312" s="16">
        <v>6.18</v>
      </c>
      <c r="B312" s="3">
        <v>4.5389999999999997</v>
      </c>
      <c r="C312" s="3">
        <f>B312-3.871</f>
        <v>0.66799999999999971</v>
      </c>
      <c r="D312" s="3">
        <f>C312/$F$1</f>
        <v>6.5067528090648002E-2</v>
      </c>
    </row>
    <row r="313" spans="1:4" x14ac:dyDescent="0.25">
      <c r="A313" s="16">
        <v>6.2</v>
      </c>
      <c r="B313" s="3">
        <v>4.5449999999999999</v>
      </c>
      <c r="C313" s="3">
        <f>B313-3.871</f>
        <v>0.67399999999999993</v>
      </c>
      <c r="D313" s="3">
        <f>C313/$F$1</f>
        <v>6.5651966965713723E-2</v>
      </c>
    </row>
    <row r="314" spans="1:4" x14ac:dyDescent="0.25">
      <c r="A314" s="16">
        <v>6.22</v>
      </c>
      <c r="B314" s="3">
        <v>4.5510000000000002</v>
      </c>
      <c r="C314" s="3">
        <f>B314-3.871</f>
        <v>0.68000000000000016</v>
      </c>
      <c r="D314" s="3">
        <f>C314/$F$1</f>
        <v>6.6236405840779458E-2</v>
      </c>
    </row>
    <row r="315" spans="1:4" x14ac:dyDescent="0.25">
      <c r="A315" s="16">
        <v>6.24</v>
      </c>
      <c r="B315" s="3">
        <v>4.5579999999999998</v>
      </c>
      <c r="C315" s="3">
        <f>B315-3.871</f>
        <v>0.68699999999999983</v>
      </c>
      <c r="D315" s="3">
        <f>C315/$F$1</f>
        <v>6.6918251195022732E-2</v>
      </c>
    </row>
    <row r="316" spans="1:4" x14ac:dyDescent="0.25">
      <c r="A316" s="16">
        <v>6.26</v>
      </c>
      <c r="B316" s="3">
        <v>4.5579999999999998</v>
      </c>
      <c r="C316" s="3">
        <f>B316-3.871</f>
        <v>0.68699999999999983</v>
      </c>
      <c r="D316" s="3">
        <f>C316/$F$1</f>
        <v>6.6918251195022732E-2</v>
      </c>
    </row>
    <row r="317" spans="1:4" x14ac:dyDescent="0.25">
      <c r="A317" s="16">
        <v>6.28</v>
      </c>
      <c r="B317" s="3">
        <v>4.5510000000000002</v>
      </c>
      <c r="C317" s="3">
        <f>B317-3.871</f>
        <v>0.68000000000000016</v>
      </c>
      <c r="D317" s="3">
        <f>C317/$F$1</f>
        <v>6.6236405840779458E-2</v>
      </c>
    </row>
    <row r="318" spans="1:4" x14ac:dyDescent="0.25">
      <c r="A318" s="16">
        <v>6.3</v>
      </c>
      <c r="B318" s="3">
        <v>4.5330000000000004</v>
      </c>
      <c r="C318" s="3">
        <f>B318-3.871</f>
        <v>0.66200000000000037</v>
      </c>
      <c r="D318" s="3">
        <f>C318/$F$1</f>
        <v>6.4483089215582365E-2</v>
      </c>
    </row>
    <row r="319" spans="1:4" x14ac:dyDescent="0.25">
      <c r="A319" s="16">
        <v>6.32</v>
      </c>
      <c r="B319" s="3">
        <v>4.5199999999999996</v>
      </c>
      <c r="C319" s="3">
        <f>B319-3.871</f>
        <v>0.64899999999999958</v>
      </c>
      <c r="D319" s="3">
        <f>C319/$F$1</f>
        <v>6.3216804986273273E-2</v>
      </c>
    </row>
    <row r="320" spans="1:4" x14ac:dyDescent="0.25">
      <c r="A320" s="16">
        <v>6.34</v>
      </c>
      <c r="B320" s="3">
        <v>4.476</v>
      </c>
      <c r="C320" s="3">
        <f>B320-3.871</f>
        <v>0.60499999999999998</v>
      </c>
      <c r="D320" s="3">
        <f>C320/$F$1</f>
        <v>5.8930919902458176E-2</v>
      </c>
    </row>
    <row r="321" spans="1:4" x14ac:dyDescent="0.25">
      <c r="A321" s="16">
        <v>6.36</v>
      </c>
      <c r="B321" s="3">
        <v>4.4189999999999996</v>
      </c>
      <c r="C321" s="3">
        <f>B321-3.871</f>
        <v>0.5479999999999996</v>
      </c>
      <c r="D321" s="3">
        <f>C321/$F$1</f>
        <v>5.337875058933398E-2</v>
      </c>
    </row>
    <row r="322" spans="1:4" x14ac:dyDescent="0.25">
      <c r="A322" s="16">
        <v>6.38</v>
      </c>
      <c r="B322" s="3">
        <v>4.3810000000000002</v>
      </c>
      <c r="C322" s="3">
        <f>B322-3.871</f>
        <v>0.51000000000000023</v>
      </c>
      <c r="D322" s="3">
        <f>C322/$F$1</f>
        <v>4.9677304380584597E-2</v>
      </c>
    </row>
    <row r="323" spans="1:4" x14ac:dyDescent="0.25">
      <c r="A323" s="16">
        <v>6.4</v>
      </c>
      <c r="B323" s="3">
        <v>4.3369999999999997</v>
      </c>
      <c r="C323" s="3">
        <f>B323-3.871</f>
        <v>0.46599999999999975</v>
      </c>
      <c r="D323" s="3">
        <f>C323/$F$1</f>
        <v>4.539141929676941E-2</v>
      </c>
    </row>
    <row r="324" spans="1:4" x14ac:dyDescent="0.25">
      <c r="A324" s="16">
        <v>6.42</v>
      </c>
      <c r="B324" s="3">
        <v>4.274</v>
      </c>
      <c r="C324" s="3">
        <f>B324-3.871</f>
        <v>0.40300000000000002</v>
      </c>
      <c r="D324" s="3">
        <f>C324/$F$1</f>
        <v>3.9254811108579583E-2</v>
      </c>
    </row>
    <row r="325" spans="1:4" x14ac:dyDescent="0.25">
      <c r="A325" s="16">
        <v>6.44</v>
      </c>
      <c r="B325" s="3">
        <v>4.2229999999999999</v>
      </c>
      <c r="C325" s="3">
        <f>B325-3.871</f>
        <v>0.35199999999999987</v>
      </c>
      <c r="D325" s="3">
        <f>C325/$F$1</f>
        <v>3.4287080670521108E-2</v>
      </c>
    </row>
    <row r="326" spans="1:4" x14ac:dyDescent="0.25">
      <c r="A326" s="16">
        <v>6.46</v>
      </c>
      <c r="B326" s="3">
        <v>4.1609999999999996</v>
      </c>
      <c r="C326" s="3">
        <f>B326-3.871</f>
        <v>0.28999999999999959</v>
      </c>
      <c r="D326" s="3">
        <f>C326/$F$1</f>
        <v>2.8247878961508838E-2</v>
      </c>
    </row>
    <row r="327" spans="1:4" x14ac:dyDescent="0.25">
      <c r="A327" s="16">
        <v>6.48</v>
      </c>
      <c r="B327" s="3">
        <v>4.1100000000000003</v>
      </c>
      <c r="C327" s="3">
        <f>B327-3.871</f>
        <v>0.23900000000000032</v>
      </c>
      <c r="D327" s="3">
        <f>C327/$F$1</f>
        <v>2.328014852345045E-2</v>
      </c>
    </row>
    <row r="328" spans="1:4" x14ac:dyDescent="0.25">
      <c r="A328" s="16">
        <v>6.5</v>
      </c>
      <c r="B328" s="3">
        <v>4.0279999999999996</v>
      </c>
      <c r="C328" s="3">
        <f>B328-3.871</f>
        <v>0.15699999999999958</v>
      </c>
      <c r="D328" s="3">
        <f>C328/$F$1</f>
        <v>1.52928172308858E-2</v>
      </c>
    </row>
    <row r="329" spans="1:4" x14ac:dyDescent="0.25">
      <c r="A329" s="16">
        <v>6.52</v>
      </c>
      <c r="B329" s="3">
        <v>3.9529999999999998</v>
      </c>
      <c r="C329" s="3">
        <f>B329-3.871</f>
        <v>8.1999999999999851E-2</v>
      </c>
      <c r="D329" s="3">
        <f>C329/$F$1</f>
        <v>7.9873312925645649E-3</v>
      </c>
    </row>
    <row r="330" spans="1:4" x14ac:dyDescent="0.25">
      <c r="A330" s="16">
        <v>6.54</v>
      </c>
      <c r="B330" s="3">
        <v>3.8769999999999998</v>
      </c>
      <c r="C330" s="3">
        <f>B330-3.871</f>
        <v>5.9999999999997833E-3</v>
      </c>
      <c r="D330" s="3">
        <f>C330/$F$1</f>
        <v>5.8443887506567981E-4</v>
      </c>
    </row>
    <row r="331" spans="1:4" x14ac:dyDescent="0.25">
      <c r="A331" s="16">
        <v>6.56</v>
      </c>
      <c r="B331" s="3">
        <v>3.82</v>
      </c>
      <c r="C331" s="3">
        <f>B331-3.871</f>
        <v>-5.1000000000000156E-2</v>
      </c>
      <c r="D331" s="3">
        <f>C331/$F$1</f>
        <v>-4.9677304380584732E-3</v>
      </c>
    </row>
    <row r="332" spans="1:4" x14ac:dyDescent="0.25">
      <c r="A332" s="16">
        <v>6.58</v>
      </c>
      <c r="B332" s="3">
        <v>3.7440000000000002</v>
      </c>
      <c r="C332" s="3">
        <f>B332-3.871</f>
        <v>-0.12699999999999978</v>
      </c>
      <c r="D332" s="3">
        <f>C332/$F$1</f>
        <v>-1.2370622855557314E-2</v>
      </c>
    </row>
    <row r="333" spans="1:4" x14ac:dyDescent="0.25">
      <c r="A333" s="16">
        <v>6.6</v>
      </c>
      <c r="B333" s="3">
        <v>3.669</v>
      </c>
      <c r="C333" s="3">
        <f>B333-3.871</f>
        <v>-0.20199999999999996</v>
      </c>
      <c r="D333" s="3">
        <f>C333/$F$1</f>
        <v>-1.9676108793878593E-2</v>
      </c>
    </row>
    <row r="334" spans="1:4" x14ac:dyDescent="0.25">
      <c r="A334" s="16">
        <v>6.62</v>
      </c>
      <c r="B334" s="3">
        <v>3.625</v>
      </c>
      <c r="C334" s="3">
        <f>B334-3.871</f>
        <v>-0.246</v>
      </c>
      <c r="D334" s="3">
        <f>C334/$F$1</f>
        <v>-2.3961993877693738E-2</v>
      </c>
    </row>
    <row r="335" spans="1:4" x14ac:dyDescent="0.25">
      <c r="A335" s="16">
        <v>6.64</v>
      </c>
      <c r="B335" s="3">
        <v>3.5680000000000001</v>
      </c>
      <c r="C335" s="3">
        <f>B335-3.871</f>
        <v>-0.30299999999999994</v>
      </c>
      <c r="D335" s="3">
        <f>C335/$F$1</f>
        <v>-2.9514163190817889E-2</v>
      </c>
    </row>
    <row r="336" spans="1:4" x14ac:dyDescent="0.25">
      <c r="A336" s="16">
        <v>6.66</v>
      </c>
      <c r="B336" s="3">
        <v>3.5110000000000001</v>
      </c>
      <c r="C336" s="3">
        <f>B336-3.871</f>
        <v>-0.35999999999999988</v>
      </c>
      <c r="D336" s="3">
        <f>C336/$F$1</f>
        <v>-3.506633250394204E-2</v>
      </c>
    </row>
    <row r="337" spans="1:4" x14ac:dyDescent="0.25">
      <c r="A337" s="16">
        <v>6.68</v>
      </c>
      <c r="B337" s="3">
        <v>3.4540000000000002</v>
      </c>
      <c r="C337" s="3">
        <f>B337-3.871</f>
        <v>-0.41699999999999982</v>
      </c>
      <c r="D337" s="3">
        <f>C337/$F$1</f>
        <v>-4.0618501817066194E-2</v>
      </c>
    </row>
    <row r="338" spans="1:4" x14ac:dyDescent="0.25">
      <c r="A338" s="16">
        <v>6.7</v>
      </c>
      <c r="B338" s="3">
        <v>3.423</v>
      </c>
      <c r="C338" s="3">
        <f>B338-3.871</f>
        <v>-0.44799999999999995</v>
      </c>
      <c r="D338" s="3">
        <f>C338/$F$1</f>
        <v>-4.3638102671572331E-2</v>
      </c>
    </row>
    <row r="339" spans="1:4" x14ac:dyDescent="0.25">
      <c r="A339" s="16">
        <v>6.72</v>
      </c>
      <c r="B339" s="3">
        <v>3.3719999999999999</v>
      </c>
      <c r="C339" s="3">
        <f>B339-3.871</f>
        <v>-0.49900000000000011</v>
      </c>
      <c r="D339" s="3">
        <f>C339/$F$1</f>
        <v>-4.8605833109630805E-2</v>
      </c>
    </row>
    <row r="340" spans="1:4" x14ac:dyDescent="0.25">
      <c r="A340" s="16">
        <v>6.74</v>
      </c>
      <c r="B340" s="3">
        <v>3.3410000000000002</v>
      </c>
      <c r="C340" s="3">
        <f>B340-3.871</f>
        <v>-0.5299999999999998</v>
      </c>
      <c r="D340" s="3">
        <f>C340/$F$1</f>
        <v>-5.1625433964136894E-2</v>
      </c>
    </row>
    <row r="341" spans="1:4" x14ac:dyDescent="0.25">
      <c r="A341" s="16">
        <v>6.76</v>
      </c>
      <c r="B341" s="3">
        <v>3.3090000000000002</v>
      </c>
      <c r="C341" s="3">
        <f>B341-3.871</f>
        <v>-0.56199999999999983</v>
      </c>
      <c r="D341" s="3">
        <f>C341/$F$1</f>
        <v>-5.4742441297820639E-2</v>
      </c>
    </row>
    <row r="342" spans="1:4" x14ac:dyDescent="0.25">
      <c r="A342" s="16">
        <v>6.78</v>
      </c>
      <c r="B342" s="3">
        <v>3.29</v>
      </c>
      <c r="C342" s="3">
        <f>B342-3.871</f>
        <v>-0.58099999999999996</v>
      </c>
      <c r="D342" s="3">
        <f>C342/$F$1</f>
        <v>-5.6593164402195369E-2</v>
      </c>
    </row>
    <row r="343" spans="1:4" x14ac:dyDescent="0.25">
      <c r="A343" s="16">
        <v>6.8</v>
      </c>
      <c r="B343" s="3">
        <v>3.2839999999999998</v>
      </c>
      <c r="C343" s="3">
        <f>B343-3.871</f>
        <v>-0.58700000000000019</v>
      </c>
      <c r="D343" s="3">
        <f>C343/$F$1</f>
        <v>-5.717760327726109E-2</v>
      </c>
    </row>
    <row r="344" spans="1:4" x14ac:dyDescent="0.25">
      <c r="A344" s="16">
        <v>6.82</v>
      </c>
      <c r="B344" s="3">
        <v>3.2839999999999998</v>
      </c>
      <c r="C344" s="3">
        <f>B344-3.871</f>
        <v>-0.58700000000000019</v>
      </c>
      <c r="D344" s="3">
        <f>C344/$F$1</f>
        <v>-5.717760327726109E-2</v>
      </c>
    </row>
    <row r="345" spans="1:4" x14ac:dyDescent="0.25">
      <c r="A345" s="16">
        <v>6.84</v>
      </c>
      <c r="B345" s="3">
        <v>3.2839999999999998</v>
      </c>
      <c r="C345" s="3">
        <f>B345-3.871</f>
        <v>-0.58700000000000019</v>
      </c>
      <c r="D345" s="3">
        <f>C345/$F$1</f>
        <v>-5.717760327726109E-2</v>
      </c>
    </row>
    <row r="346" spans="1:4" x14ac:dyDescent="0.25">
      <c r="A346" s="16">
        <v>6.86</v>
      </c>
      <c r="B346" s="3">
        <v>3.29</v>
      </c>
      <c r="C346" s="3">
        <f>B346-3.871</f>
        <v>-0.58099999999999996</v>
      </c>
      <c r="D346" s="3">
        <f>C346/$F$1</f>
        <v>-5.6593164402195369E-2</v>
      </c>
    </row>
    <row r="347" spans="1:4" x14ac:dyDescent="0.25">
      <c r="A347" s="16">
        <v>6.88</v>
      </c>
      <c r="B347" s="3">
        <v>3.29</v>
      </c>
      <c r="C347" s="3">
        <f>B347-3.871</f>
        <v>-0.58099999999999996</v>
      </c>
      <c r="D347" s="3">
        <f>C347/$F$1</f>
        <v>-5.6593164402195369E-2</v>
      </c>
    </row>
    <row r="348" spans="1:4" x14ac:dyDescent="0.25">
      <c r="A348" s="16">
        <v>6.9</v>
      </c>
      <c r="B348" s="3">
        <v>3.3029999999999999</v>
      </c>
      <c r="C348" s="3">
        <f>B348-3.871</f>
        <v>-0.56800000000000006</v>
      </c>
      <c r="D348" s="3">
        <f>C348/$F$1</f>
        <v>-5.532688017288636E-2</v>
      </c>
    </row>
    <row r="349" spans="1:4" x14ac:dyDescent="0.25">
      <c r="A349" s="16">
        <v>6.92</v>
      </c>
      <c r="B349" s="3">
        <v>3.3410000000000002</v>
      </c>
      <c r="C349" s="3">
        <f>B349-3.871</f>
        <v>-0.5299999999999998</v>
      </c>
      <c r="D349" s="3">
        <f>C349/$F$1</f>
        <v>-5.1625433964136894E-2</v>
      </c>
    </row>
    <row r="350" spans="1:4" x14ac:dyDescent="0.25">
      <c r="A350" s="16">
        <v>6.94</v>
      </c>
      <c r="B350" s="3">
        <v>3.3719999999999999</v>
      </c>
      <c r="C350" s="3">
        <f>B350-3.871</f>
        <v>-0.49900000000000011</v>
      </c>
      <c r="D350" s="3">
        <f>C350/$F$1</f>
        <v>-4.8605833109630805E-2</v>
      </c>
    </row>
    <row r="351" spans="1:4" x14ac:dyDescent="0.25">
      <c r="A351" s="16">
        <v>6.96</v>
      </c>
      <c r="B351" s="3">
        <v>3.4159999999999999</v>
      </c>
      <c r="C351" s="3">
        <f>B351-3.871</f>
        <v>-0.45500000000000007</v>
      </c>
      <c r="D351" s="3">
        <f>C351/$F$1</f>
        <v>-4.431994802581566E-2</v>
      </c>
    </row>
    <row r="352" spans="1:4" x14ac:dyDescent="0.25">
      <c r="A352" s="16">
        <v>6.98</v>
      </c>
      <c r="B352" s="3">
        <v>3.448</v>
      </c>
      <c r="C352" s="3">
        <f>B352-3.871</f>
        <v>-0.42300000000000004</v>
      </c>
      <c r="D352" s="3">
        <f>C352/$F$1</f>
        <v>-4.1202940692131922E-2</v>
      </c>
    </row>
    <row r="353" spans="1:4" x14ac:dyDescent="0.25">
      <c r="A353" s="16">
        <v>7</v>
      </c>
      <c r="B353" s="3">
        <v>3.5110000000000001</v>
      </c>
      <c r="C353" s="3">
        <f>B353-3.871</f>
        <v>-0.35999999999999988</v>
      </c>
      <c r="D353" s="3">
        <f>C353/$F$1</f>
        <v>-3.506633250394204E-2</v>
      </c>
    </row>
    <row r="354" spans="1:4" x14ac:dyDescent="0.25">
      <c r="A354" s="16">
        <v>7.02</v>
      </c>
      <c r="B354" s="3">
        <v>3.5550000000000002</v>
      </c>
      <c r="C354" s="3">
        <f>B354-3.871</f>
        <v>-0.31599999999999984</v>
      </c>
      <c r="D354" s="3">
        <f>C354/$F$1</f>
        <v>-3.0780447420126898E-2</v>
      </c>
    </row>
    <row r="355" spans="1:4" x14ac:dyDescent="0.25">
      <c r="A355" s="16">
        <v>7.04</v>
      </c>
      <c r="B355" s="3">
        <v>3.5990000000000002</v>
      </c>
      <c r="C355" s="3">
        <f>B355-3.871</f>
        <v>-0.2719999999999998</v>
      </c>
      <c r="D355" s="3">
        <f>C355/$F$1</f>
        <v>-2.6494562336311756E-2</v>
      </c>
    </row>
    <row r="356" spans="1:4" x14ac:dyDescent="0.25">
      <c r="A356" s="16">
        <v>7.06</v>
      </c>
      <c r="B356" s="3">
        <v>3.6619999999999999</v>
      </c>
      <c r="C356" s="3">
        <f>B356-3.871</f>
        <v>-0.20900000000000007</v>
      </c>
      <c r="D356" s="3">
        <f>C356/$F$1</f>
        <v>-2.0357954148121922E-2</v>
      </c>
    </row>
    <row r="357" spans="1:4" x14ac:dyDescent="0.25">
      <c r="A357" s="16">
        <v>7.08</v>
      </c>
      <c r="B357" s="3">
        <v>3.7130000000000001</v>
      </c>
      <c r="C357" s="3">
        <f>B357-3.871</f>
        <v>-0.15799999999999992</v>
      </c>
      <c r="D357" s="3">
        <f>C357/$F$1</f>
        <v>-1.5390223710063449E-2</v>
      </c>
    </row>
    <row r="358" spans="1:4" x14ac:dyDescent="0.25">
      <c r="A358" s="16">
        <v>7.1</v>
      </c>
      <c r="B358" s="3">
        <v>3.7759999999999998</v>
      </c>
      <c r="C358" s="3">
        <f>B358-3.871</f>
        <v>-9.5000000000000195E-2</v>
      </c>
      <c r="D358" s="3">
        <f>C358/$F$1</f>
        <v>-9.253615521873617E-3</v>
      </c>
    </row>
    <row r="359" spans="1:4" x14ac:dyDescent="0.25">
      <c r="A359" s="16">
        <v>7.12</v>
      </c>
      <c r="B359" s="3">
        <v>3.8260000000000001</v>
      </c>
      <c r="C359" s="3">
        <f>B359-3.871</f>
        <v>-4.4999999999999929E-2</v>
      </c>
      <c r="D359" s="3">
        <f>C359/$F$1</f>
        <v>-4.3832915629927497E-3</v>
      </c>
    </row>
    <row r="360" spans="1:4" x14ac:dyDescent="0.25">
      <c r="A360" s="16">
        <v>7.14</v>
      </c>
      <c r="B360" s="3">
        <v>3.9079999999999999</v>
      </c>
      <c r="C360" s="3">
        <f>B360-3.871</f>
        <v>3.6999999999999922E-2</v>
      </c>
      <c r="D360" s="3">
        <f>C360/$F$1</f>
        <v>3.6040397295718147E-3</v>
      </c>
    </row>
    <row r="361" spans="1:4" x14ac:dyDescent="0.25">
      <c r="A361" s="16">
        <v>7.16</v>
      </c>
      <c r="B361" s="3">
        <v>3.9780000000000002</v>
      </c>
      <c r="C361" s="3">
        <f>B361-3.871</f>
        <v>0.10700000000000021</v>
      </c>
      <c r="D361" s="3">
        <f>C361/$F$1</f>
        <v>1.0422493272005019E-2</v>
      </c>
    </row>
    <row r="362" spans="1:4" x14ac:dyDescent="0.25">
      <c r="A362" s="16">
        <v>7.18</v>
      </c>
      <c r="B362" s="3">
        <v>4.0410000000000004</v>
      </c>
      <c r="C362" s="3">
        <f>B362-3.871</f>
        <v>0.17000000000000037</v>
      </c>
      <c r="D362" s="3">
        <f>C362/$F$1</f>
        <v>1.6559101460194896E-2</v>
      </c>
    </row>
    <row r="363" spans="1:4" x14ac:dyDescent="0.25">
      <c r="A363" s="16">
        <v>7.2</v>
      </c>
      <c r="B363" s="3">
        <v>4.0979999999999999</v>
      </c>
      <c r="C363" s="3">
        <f>B363-3.871</f>
        <v>0.22699999999999987</v>
      </c>
      <c r="D363" s="3">
        <f>C363/$F$1</f>
        <v>2.2111270773319005E-2</v>
      </c>
    </row>
    <row r="364" spans="1:4" x14ac:dyDescent="0.25">
      <c r="A364" s="16">
        <v>7.22</v>
      </c>
      <c r="B364" s="3">
        <v>4.1479999999999997</v>
      </c>
      <c r="C364" s="3">
        <f>B364-3.871</f>
        <v>0.27699999999999969</v>
      </c>
      <c r="D364" s="3">
        <f>C364/$F$1</f>
        <v>2.698159473219983E-2</v>
      </c>
    </row>
    <row r="365" spans="1:4" x14ac:dyDescent="0.25">
      <c r="A365" s="16">
        <v>7.24</v>
      </c>
      <c r="B365" s="3">
        <v>4.2050000000000001</v>
      </c>
      <c r="C365" s="3">
        <f>B365-3.871</f>
        <v>0.33400000000000007</v>
      </c>
      <c r="D365" s="3">
        <f>C365/$F$1</f>
        <v>3.2533764045324022E-2</v>
      </c>
    </row>
    <row r="366" spans="1:4" x14ac:dyDescent="0.25">
      <c r="A366" s="16">
        <v>7.26</v>
      </c>
      <c r="B366" s="3">
        <v>4.2549999999999999</v>
      </c>
      <c r="C366" s="3">
        <f>B366-3.871</f>
        <v>0.3839999999999999</v>
      </c>
      <c r="D366" s="3">
        <f>C366/$F$1</f>
        <v>3.7404088004204847E-2</v>
      </c>
    </row>
    <row r="367" spans="1:4" x14ac:dyDescent="0.25">
      <c r="A367" s="16">
        <v>7.28</v>
      </c>
      <c r="B367" s="3">
        <v>4.2869999999999999</v>
      </c>
      <c r="C367" s="3">
        <f>B367-3.871</f>
        <v>0.41599999999999993</v>
      </c>
      <c r="D367" s="3">
        <f>C367/$F$1</f>
        <v>4.0521095337888592E-2</v>
      </c>
    </row>
    <row r="368" spans="1:4" x14ac:dyDescent="0.25">
      <c r="A368" s="16">
        <v>7.3</v>
      </c>
      <c r="B368" s="3">
        <v>4.3239999999999998</v>
      </c>
      <c r="C368" s="3">
        <f>B368-3.871</f>
        <v>0.45299999999999985</v>
      </c>
      <c r="D368" s="3">
        <f>C368/$F$1</f>
        <v>4.4125135067460401E-2</v>
      </c>
    </row>
    <row r="369" spans="1:4" x14ac:dyDescent="0.25">
      <c r="A369" s="16">
        <v>7.32</v>
      </c>
      <c r="B369" s="3">
        <v>4.3810000000000002</v>
      </c>
      <c r="C369" s="3">
        <f>B369-3.871</f>
        <v>0.51000000000000023</v>
      </c>
      <c r="D369" s="3">
        <f>C369/$F$1</f>
        <v>4.9677304380584597E-2</v>
      </c>
    </row>
    <row r="370" spans="1:4" x14ac:dyDescent="0.25">
      <c r="A370" s="16">
        <v>7.34</v>
      </c>
      <c r="B370" s="3">
        <v>4.4000000000000004</v>
      </c>
      <c r="C370" s="3">
        <f>B370-3.871</f>
        <v>0.52900000000000036</v>
      </c>
      <c r="D370" s="3">
        <f>C370/$F$1</f>
        <v>5.1528027484959334E-2</v>
      </c>
    </row>
    <row r="371" spans="1:4" x14ac:dyDescent="0.25">
      <c r="A371" s="16">
        <v>7.36</v>
      </c>
      <c r="B371" s="3">
        <v>4.4189999999999996</v>
      </c>
      <c r="C371" s="3">
        <f>B371-3.871</f>
        <v>0.5479999999999996</v>
      </c>
      <c r="D371" s="3">
        <f>C371/$F$1</f>
        <v>5.337875058933398E-2</v>
      </c>
    </row>
    <row r="372" spans="1:4" x14ac:dyDescent="0.25">
      <c r="A372" s="16">
        <v>7.38</v>
      </c>
      <c r="B372" s="3">
        <v>4.4320000000000004</v>
      </c>
      <c r="C372" s="3">
        <f>B372-3.871</f>
        <v>0.56100000000000039</v>
      </c>
      <c r="D372" s="3">
        <f>C372/$F$1</f>
        <v>5.4645034818643072E-2</v>
      </c>
    </row>
    <row r="373" spans="1:4" x14ac:dyDescent="0.25">
      <c r="A373" s="16">
        <v>7.4</v>
      </c>
      <c r="B373" s="3">
        <v>4.4509999999999996</v>
      </c>
      <c r="C373" s="3">
        <f>B373-3.871</f>
        <v>0.57999999999999963</v>
      </c>
      <c r="D373" s="3">
        <f>C373/$F$1</f>
        <v>5.6495757923017718E-2</v>
      </c>
    </row>
    <row r="374" spans="1:4" x14ac:dyDescent="0.25">
      <c r="A374" s="16">
        <v>7.42</v>
      </c>
      <c r="B374" s="3">
        <v>4.4509999999999996</v>
      </c>
      <c r="C374" s="3">
        <f>B374-3.871</f>
        <v>0.57999999999999963</v>
      </c>
      <c r="D374" s="3">
        <f>C374/$F$1</f>
        <v>5.6495757923017718E-2</v>
      </c>
    </row>
    <row r="375" spans="1:4" x14ac:dyDescent="0.25">
      <c r="A375" s="16">
        <v>7.44</v>
      </c>
      <c r="B375" s="3">
        <v>4.444</v>
      </c>
      <c r="C375" s="3">
        <f>B375-3.871</f>
        <v>0.57299999999999995</v>
      </c>
      <c r="D375" s="3">
        <f>C375/$F$1</f>
        <v>5.5813912568774431E-2</v>
      </c>
    </row>
    <row r="376" spans="1:4" x14ac:dyDescent="0.25">
      <c r="A376" s="16">
        <v>7.46</v>
      </c>
      <c r="B376" s="3">
        <v>4.4320000000000004</v>
      </c>
      <c r="C376" s="3">
        <f>B376-3.871</f>
        <v>0.56100000000000039</v>
      </c>
      <c r="D376" s="3">
        <f>C376/$F$1</f>
        <v>5.4645034818643072E-2</v>
      </c>
    </row>
    <row r="377" spans="1:4" x14ac:dyDescent="0.25">
      <c r="A377" s="16">
        <v>7.48</v>
      </c>
      <c r="B377" s="3">
        <v>4.4130000000000003</v>
      </c>
      <c r="C377" s="3">
        <f>B377-3.871</f>
        <v>0.54200000000000026</v>
      </c>
      <c r="D377" s="3">
        <f>C377/$F$1</f>
        <v>5.2794311714268342E-2</v>
      </c>
    </row>
    <row r="378" spans="1:4" x14ac:dyDescent="0.25">
      <c r="A378" s="16">
        <v>7.5</v>
      </c>
      <c r="B378" s="3">
        <v>4.4000000000000004</v>
      </c>
      <c r="C378" s="3">
        <f>B378-3.871</f>
        <v>0.52900000000000036</v>
      </c>
      <c r="D378" s="3">
        <f>C378/$F$1</f>
        <v>5.1528027484959334E-2</v>
      </c>
    </row>
    <row r="379" spans="1:4" x14ac:dyDescent="0.25">
      <c r="A379" s="16">
        <v>7.52</v>
      </c>
      <c r="B379" s="3">
        <v>4.375</v>
      </c>
      <c r="C379" s="3">
        <f>B379-3.871</f>
        <v>0.504</v>
      </c>
      <c r="D379" s="3">
        <f>C379/$F$1</f>
        <v>4.9092865505518876E-2</v>
      </c>
    </row>
    <row r="380" spans="1:4" x14ac:dyDescent="0.25">
      <c r="A380" s="16">
        <v>7.54</v>
      </c>
      <c r="B380" s="3">
        <v>4.3499999999999996</v>
      </c>
      <c r="C380" s="3">
        <f>B380-3.871</f>
        <v>0.47899999999999965</v>
      </c>
      <c r="D380" s="3">
        <f>C380/$F$1</f>
        <v>4.6657703526078419E-2</v>
      </c>
    </row>
    <row r="381" spans="1:4" x14ac:dyDescent="0.25">
      <c r="A381" s="16">
        <v>7.56</v>
      </c>
      <c r="B381" s="3">
        <v>4.2990000000000004</v>
      </c>
      <c r="C381" s="3">
        <f>B381-3.871</f>
        <v>0.42800000000000038</v>
      </c>
      <c r="D381" s="3">
        <f>C381/$F$1</f>
        <v>4.1689973088020034E-2</v>
      </c>
    </row>
    <row r="382" spans="1:4" x14ac:dyDescent="0.25">
      <c r="A382" s="16">
        <v>7.58</v>
      </c>
      <c r="B382" s="3">
        <v>4.2549999999999999</v>
      </c>
      <c r="C382" s="3">
        <f>B382-3.871</f>
        <v>0.3839999999999999</v>
      </c>
      <c r="D382" s="3">
        <f>C382/$F$1</f>
        <v>3.7404088004204847E-2</v>
      </c>
    </row>
    <row r="383" spans="1:4" x14ac:dyDescent="0.25">
      <c r="A383" s="16">
        <v>7.6</v>
      </c>
      <c r="B383" s="3">
        <v>4.2050000000000001</v>
      </c>
      <c r="C383" s="3">
        <f>B383-3.871</f>
        <v>0.33400000000000007</v>
      </c>
      <c r="D383" s="3">
        <f>C383/$F$1</f>
        <v>3.2533764045324022E-2</v>
      </c>
    </row>
    <row r="384" spans="1:4" x14ac:dyDescent="0.25">
      <c r="A384" s="16">
        <v>7.62</v>
      </c>
      <c r="B384" s="3">
        <v>4.1669999999999998</v>
      </c>
      <c r="C384" s="3">
        <f>B384-3.871</f>
        <v>0.29599999999999982</v>
      </c>
      <c r="D384" s="3">
        <f>C384/$F$1</f>
        <v>2.8832317836574559E-2</v>
      </c>
    </row>
    <row r="385" spans="1:4" x14ac:dyDescent="0.25">
      <c r="A385" s="16">
        <v>7.64</v>
      </c>
      <c r="B385" s="3">
        <v>4.1230000000000002</v>
      </c>
      <c r="C385" s="3">
        <f>B385-3.871</f>
        <v>0.25200000000000022</v>
      </c>
      <c r="D385" s="3">
        <f>C385/$F$1</f>
        <v>2.4546432752759459E-2</v>
      </c>
    </row>
    <row r="386" spans="1:4" x14ac:dyDescent="0.25">
      <c r="A386" s="16">
        <v>7.66</v>
      </c>
      <c r="B386" s="3">
        <v>4.0720000000000001</v>
      </c>
      <c r="C386" s="3">
        <f>B386-3.871</f>
        <v>0.20100000000000007</v>
      </c>
      <c r="D386" s="3">
        <f>C386/$F$1</f>
        <v>1.9578702314700987E-2</v>
      </c>
    </row>
    <row r="387" spans="1:4" x14ac:dyDescent="0.25">
      <c r="A387" s="16">
        <v>7.68</v>
      </c>
      <c r="B387" s="3">
        <v>4.016</v>
      </c>
      <c r="C387" s="3">
        <f>B387-3.871</f>
        <v>0.14500000000000002</v>
      </c>
      <c r="D387" s="3">
        <f>C387/$F$1</f>
        <v>1.412393948075444E-2</v>
      </c>
    </row>
    <row r="388" spans="1:4" x14ac:dyDescent="0.25">
      <c r="A388" s="16">
        <v>7.7</v>
      </c>
      <c r="B388" s="3">
        <v>3.9590000000000001</v>
      </c>
      <c r="C388" s="3">
        <f>B388-3.871</f>
        <v>8.8000000000000078E-2</v>
      </c>
      <c r="D388" s="3">
        <f>C388/$F$1</f>
        <v>8.5717701676302875E-3</v>
      </c>
    </row>
    <row r="389" spans="1:4" x14ac:dyDescent="0.25">
      <c r="A389" s="16">
        <v>7.72</v>
      </c>
      <c r="B389" s="3">
        <v>3.89</v>
      </c>
      <c r="C389" s="3">
        <f>B389-3.871</f>
        <v>1.9000000000000128E-2</v>
      </c>
      <c r="D389" s="3">
        <f>C389/$F$1</f>
        <v>1.850723104374732E-3</v>
      </c>
    </row>
    <row r="390" spans="1:4" x14ac:dyDescent="0.25">
      <c r="A390" s="16">
        <v>7.74</v>
      </c>
      <c r="B390" s="3">
        <v>3.8330000000000002</v>
      </c>
      <c r="C390" s="3">
        <f>B390-3.871</f>
        <v>-3.7999999999999812E-2</v>
      </c>
      <c r="D390" s="3">
        <f>C390/$F$1</f>
        <v>-3.7014462087494207E-3</v>
      </c>
    </row>
    <row r="391" spans="1:4" x14ac:dyDescent="0.25">
      <c r="A391" s="16">
        <v>7.76</v>
      </c>
      <c r="B391" s="3">
        <v>3.7890000000000001</v>
      </c>
      <c r="C391" s="3">
        <f>B391-3.871</f>
        <v>-8.1999999999999851E-2</v>
      </c>
      <c r="D391" s="3">
        <f>C391/$F$1</f>
        <v>-7.9873312925645649E-3</v>
      </c>
    </row>
    <row r="392" spans="1:4" x14ac:dyDescent="0.25">
      <c r="A392" s="16">
        <v>7.78</v>
      </c>
      <c r="B392" s="3">
        <v>3.726</v>
      </c>
      <c r="C392" s="3">
        <f>B392-3.871</f>
        <v>-0.14500000000000002</v>
      </c>
      <c r="D392" s="3">
        <f>C392/$F$1</f>
        <v>-1.412393948075444E-2</v>
      </c>
    </row>
    <row r="393" spans="1:4" x14ac:dyDescent="0.25">
      <c r="A393" s="16">
        <v>7.8</v>
      </c>
      <c r="B393" s="3">
        <v>3.694</v>
      </c>
      <c r="C393" s="3">
        <f>B393-3.871</f>
        <v>-0.17700000000000005</v>
      </c>
      <c r="D393" s="3">
        <f>C393/$F$1</f>
        <v>-1.724094681443818E-2</v>
      </c>
    </row>
    <row r="394" spans="1:4" x14ac:dyDescent="0.25">
      <c r="A394" s="16">
        <v>7.82</v>
      </c>
      <c r="B394" s="3">
        <v>3.6440000000000001</v>
      </c>
      <c r="C394" s="3">
        <f>B394-3.871</f>
        <v>-0.22699999999999987</v>
      </c>
      <c r="D394" s="3">
        <f>C394/$F$1</f>
        <v>-2.2111270773319005E-2</v>
      </c>
    </row>
    <row r="395" spans="1:4" x14ac:dyDescent="0.25">
      <c r="A395" s="16">
        <v>7.84</v>
      </c>
      <c r="B395" s="3">
        <v>3.6059999999999999</v>
      </c>
      <c r="C395" s="3">
        <f>B395-3.871</f>
        <v>-0.26500000000000012</v>
      </c>
      <c r="D395" s="3">
        <f>C395/$F$1</f>
        <v>-2.5812716982068468E-2</v>
      </c>
    </row>
    <row r="396" spans="1:4" x14ac:dyDescent="0.25">
      <c r="A396" s="16">
        <v>7.86</v>
      </c>
      <c r="B396" s="3">
        <v>3.5550000000000002</v>
      </c>
      <c r="C396" s="3">
        <f>B396-3.871</f>
        <v>-0.31599999999999984</v>
      </c>
      <c r="D396" s="3">
        <f>C396/$F$1</f>
        <v>-3.0780447420126898E-2</v>
      </c>
    </row>
    <row r="397" spans="1:4" x14ac:dyDescent="0.25">
      <c r="A397" s="16">
        <v>7.88</v>
      </c>
      <c r="B397" s="3">
        <v>3.5110000000000001</v>
      </c>
      <c r="C397" s="3">
        <f>B397-3.871</f>
        <v>-0.35999999999999988</v>
      </c>
      <c r="D397" s="3">
        <f>C397/$F$1</f>
        <v>-3.506633250394204E-2</v>
      </c>
    </row>
    <row r="398" spans="1:4" x14ac:dyDescent="0.25">
      <c r="A398" s="16">
        <v>7.9</v>
      </c>
      <c r="B398" s="3">
        <v>3.4729999999999999</v>
      </c>
      <c r="C398" s="3">
        <f>B398-3.871</f>
        <v>-0.39800000000000013</v>
      </c>
      <c r="D398" s="3">
        <f>C398/$F$1</f>
        <v>-3.8767778712691506E-2</v>
      </c>
    </row>
    <row r="399" spans="1:4" x14ac:dyDescent="0.25">
      <c r="A399" s="16">
        <v>7.92</v>
      </c>
      <c r="B399" s="3">
        <v>3.4540000000000002</v>
      </c>
      <c r="C399" s="3">
        <f>B399-3.871</f>
        <v>-0.41699999999999982</v>
      </c>
      <c r="D399" s="3">
        <f>C399/$F$1</f>
        <v>-4.0618501817066194E-2</v>
      </c>
    </row>
    <row r="400" spans="1:4" x14ac:dyDescent="0.25">
      <c r="A400" s="16">
        <v>7.94</v>
      </c>
      <c r="B400" s="3">
        <v>3.4289999999999998</v>
      </c>
      <c r="C400" s="3">
        <f>B400-3.871</f>
        <v>-0.44200000000000017</v>
      </c>
      <c r="D400" s="3">
        <f>C400/$F$1</f>
        <v>-4.3053663796506651E-2</v>
      </c>
    </row>
    <row r="401" spans="1:4" x14ac:dyDescent="0.25">
      <c r="A401" s="16">
        <v>7.96</v>
      </c>
      <c r="B401" s="3">
        <v>3.41</v>
      </c>
      <c r="C401" s="3">
        <f>B401-3.871</f>
        <v>-0.46099999999999985</v>
      </c>
      <c r="D401" s="3">
        <f>C401/$F$1</f>
        <v>-4.4904386900881339E-2</v>
      </c>
    </row>
    <row r="402" spans="1:4" x14ac:dyDescent="0.25">
      <c r="A402" s="16">
        <v>7.98</v>
      </c>
      <c r="B402" s="3">
        <v>3.391</v>
      </c>
      <c r="C402" s="3">
        <f>B402-3.871</f>
        <v>-0.48</v>
      </c>
      <c r="D402" s="3">
        <f>C402/$F$1</f>
        <v>-4.6755110005256069E-2</v>
      </c>
    </row>
    <row r="403" spans="1:4" x14ac:dyDescent="0.25">
      <c r="A403" s="16">
        <v>8</v>
      </c>
      <c r="B403" s="3">
        <v>3.3980000000000001</v>
      </c>
      <c r="C403" s="3">
        <f>B403-3.871</f>
        <v>-0.47299999999999986</v>
      </c>
      <c r="D403" s="3">
        <f>C403/$F$1</f>
        <v>-4.6073264651012739E-2</v>
      </c>
    </row>
    <row r="404" spans="1:4" x14ac:dyDescent="0.25">
      <c r="A404" s="16">
        <v>8.02</v>
      </c>
      <c r="B404" s="3">
        <v>3.391</v>
      </c>
      <c r="C404" s="3">
        <f>B404-3.871</f>
        <v>-0.48</v>
      </c>
      <c r="D404" s="3">
        <f>C404/$F$1</f>
        <v>-4.6755110005256069E-2</v>
      </c>
    </row>
    <row r="405" spans="1:4" x14ac:dyDescent="0.25">
      <c r="A405" s="16">
        <v>8.0399999999999991</v>
      </c>
      <c r="B405" s="3">
        <v>3.4039999999999999</v>
      </c>
      <c r="C405" s="3">
        <f>B405-3.871</f>
        <v>-0.46700000000000008</v>
      </c>
      <c r="D405" s="3">
        <f>C405/$F$1</f>
        <v>-4.548882577594706E-2</v>
      </c>
    </row>
    <row r="406" spans="1:4" x14ac:dyDescent="0.25">
      <c r="A406" s="16">
        <v>8.06</v>
      </c>
      <c r="B406" s="3">
        <v>3.4039999999999999</v>
      </c>
      <c r="C406" s="3">
        <f>B406-3.871</f>
        <v>-0.46700000000000008</v>
      </c>
      <c r="D406" s="3">
        <f>C406/$F$1</f>
        <v>-4.548882577594706E-2</v>
      </c>
    </row>
    <row r="407" spans="1:4" x14ac:dyDescent="0.25">
      <c r="A407" s="16">
        <v>8.08</v>
      </c>
      <c r="B407" s="3">
        <v>3.423</v>
      </c>
      <c r="C407" s="3">
        <f>B407-3.871</f>
        <v>-0.44799999999999995</v>
      </c>
      <c r="D407" s="3">
        <f>C407/$F$1</f>
        <v>-4.3638102671572331E-2</v>
      </c>
    </row>
    <row r="408" spans="1:4" x14ac:dyDescent="0.25">
      <c r="A408" s="16">
        <v>8.1</v>
      </c>
      <c r="B408" s="3">
        <v>3.448</v>
      </c>
      <c r="C408" s="3">
        <f>B408-3.871</f>
        <v>-0.42300000000000004</v>
      </c>
      <c r="D408" s="3">
        <f>C408/$F$1</f>
        <v>-4.1202940692131922E-2</v>
      </c>
    </row>
    <row r="409" spans="1:4" x14ac:dyDescent="0.25">
      <c r="A409" s="16">
        <v>8.1199999999999992</v>
      </c>
      <c r="B409" s="3">
        <v>3.4670000000000001</v>
      </c>
      <c r="C409" s="3">
        <f>B409-3.871</f>
        <v>-0.40399999999999991</v>
      </c>
      <c r="D409" s="3">
        <f>C409/$F$1</f>
        <v>-3.9352217587757185E-2</v>
      </c>
    </row>
    <row r="410" spans="1:4" x14ac:dyDescent="0.25">
      <c r="A410" s="16">
        <v>8.14</v>
      </c>
      <c r="B410" s="3">
        <v>3.5049999999999999</v>
      </c>
      <c r="C410" s="3">
        <f>B410-3.871</f>
        <v>-0.3660000000000001</v>
      </c>
      <c r="D410" s="3">
        <f>C410/$F$1</f>
        <v>-3.5650771379007767E-2</v>
      </c>
    </row>
    <row r="411" spans="1:4" x14ac:dyDescent="0.25">
      <c r="A411" s="16">
        <v>8.16</v>
      </c>
      <c r="B411" s="3">
        <v>3.536</v>
      </c>
      <c r="C411" s="3">
        <f>B411-3.871</f>
        <v>-0.33499999999999996</v>
      </c>
      <c r="D411" s="3">
        <f>C411/$F$1</f>
        <v>-3.2631170524501631E-2</v>
      </c>
    </row>
    <row r="412" spans="1:4" x14ac:dyDescent="0.25">
      <c r="A412" s="16">
        <v>8.18</v>
      </c>
      <c r="B412" s="3">
        <v>3.5739999999999998</v>
      </c>
      <c r="C412" s="3">
        <f>B412-3.871</f>
        <v>-0.29700000000000015</v>
      </c>
      <c r="D412" s="3">
        <f>C412/$F$1</f>
        <v>-2.892972431575221E-2</v>
      </c>
    </row>
    <row r="413" spans="1:4" x14ac:dyDescent="0.25">
      <c r="A413" s="16">
        <v>8.1999999999999993</v>
      </c>
      <c r="B413" s="3">
        <v>3.6120000000000001</v>
      </c>
      <c r="C413" s="3">
        <f>B413-3.871</f>
        <v>-0.2589999999999999</v>
      </c>
      <c r="D413" s="3">
        <f>C413/$F$1</f>
        <v>-2.5228278107002747E-2</v>
      </c>
    </row>
    <row r="414" spans="1:4" x14ac:dyDescent="0.25">
      <c r="A414" s="16">
        <v>8.2200000000000006</v>
      </c>
      <c r="B414" s="3">
        <v>3.65</v>
      </c>
      <c r="C414" s="3">
        <f>B414-3.871</f>
        <v>-0.22100000000000009</v>
      </c>
      <c r="D414" s="3">
        <f>C414/$F$1</f>
        <v>-2.1526831898253326E-2</v>
      </c>
    </row>
    <row r="415" spans="1:4" x14ac:dyDescent="0.25">
      <c r="A415" s="16">
        <v>8.24</v>
      </c>
      <c r="B415" s="3">
        <v>3.7</v>
      </c>
      <c r="C415" s="3">
        <f>B415-3.871</f>
        <v>-0.17099999999999982</v>
      </c>
      <c r="D415" s="3">
        <f>C415/$F$1</f>
        <v>-1.6656507939372459E-2</v>
      </c>
    </row>
    <row r="416" spans="1:4" x14ac:dyDescent="0.25">
      <c r="A416" s="16">
        <v>8.26</v>
      </c>
      <c r="B416" s="3">
        <v>3.7440000000000002</v>
      </c>
      <c r="C416" s="3">
        <f>B416-3.871</f>
        <v>-0.12699999999999978</v>
      </c>
      <c r="D416" s="3">
        <f>C416/$F$1</f>
        <v>-1.2370622855557314E-2</v>
      </c>
    </row>
    <row r="417" spans="1:4" x14ac:dyDescent="0.25">
      <c r="A417" s="16">
        <v>8.2799999999999994</v>
      </c>
      <c r="B417" s="3">
        <v>3.8010000000000002</v>
      </c>
      <c r="C417" s="3">
        <f>B417-3.871</f>
        <v>-6.999999999999984E-2</v>
      </c>
      <c r="D417" s="3">
        <f>C417/$F$1</f>
        <v>-6.8184535424331621E-3</v>
      </c>
    </row>
    <row r="418" spans="1:4" x14ac:dyDescent="0.25">
      <c r="A418" s="16">
        <v>8.3000000000000007</v>
      </c>
      <c r="B418" s="3">
        <v>3.839</v>
      </c>
      <c r="C418" s="3">
        <f>B418-3.871</f>
        <v>-3.2000000000000028E-2</v>
      </c>
      <c r="D418" s="3">
        <f>C418/$F$1</f>
        <v>-3.117007333683741E-3</v>
      </c>
    </row>
    <row r="419" spans="1:4" x14ac:dyDescent="0.25">
      <c r="A419" s="16">
        <v>8.32</v>
      </c>
      <c r="B419" s="3">
        <v>3.883</v>
      </c>
      <c r="C419" s="3">
        <f>B419-3.871</f>
        <v>1.2000000000000011E-2</v>
      </c>
      <c r="D419" s="3">
        <f>C419/$F$1</f>
        <v>1.1688777501314028E-3</v>
      </c>
    </row>
    <row r="420" spans="1:4" x14ac:dyDescent="0.25">
      <c r="A420" s="16">
        <v>8.34</v>
      </c>
      <c r="B420" s="3">
        <v>3.9529999999999998</v>
      </c>
      <c r="C420" s="3">
        <f>B420-3.871</f>
        <v>8.1999999999999851E-2</v>
      </c>
      <c r="D420" s="3">
        <f>C420/$F$1</f>
        <v>7.9873312925645649E-3</v>
      </c>
    </row>
    <row r="421" spans="1:4" x14ac:dyDescent="0.25">
      <c r="A421" s="16">
        <v>8.36</v>
      </c>
      <c r="B421" s="3">
        <v>4.0030000000000001</v>
      </c>
      <c r="C421" s="3">
        <f>B421-3.871</f>
        <v>0.13200000000000012</v>
      </c>
      <c r="D421" s="3">
        <f>C421/$F$1</f>
        <v>1.2857655251445431E-2</v>
      </c>
    </row>
    <row r="422" spans="1:4" x14ac:dyDescent="0.25">
      <c r="A422" s="16">
        <v>8.3800000000000008</v>
      </c>
      <c r="B422" s="3">
        <v>4.0599999999999996</v>
      </c>
      <c r="C422" s="3">
        <f>B422-3.871</f>
        <v>0.18899999999999961</v>
      </c>
      <c r="D422" s="3">
        <f>C422/$F$1</f>
        <v>1.8409824564569542E-2</v>
      </c>
    </row>
    <row r="423" spans="1:4" x14ac:dyDescent="0.25">
      <c r="A423" s="16">
        <v>8.4</v>
      </c>
      <c r="B423" s="3">
        <v>4.085</v>
      </c>
      <c r="C423" s="3">
        <f>B423-3.871</f>
        <v>0.21399999999999997</v>
      </c>
      <c r="D423" s="3">
        <f>C423/$F$1</f>
        <v>2.0844986544009996E-2</v>
      </c>
    </row>
    <row r="424" spans="1:4" x14ac:dyDescent="0.25">
      <c r="A424" s="16">
        <v>8.42</v>
      </c>
      <c r="B424" s="3">
        <v>4.1230000000000002</v>
      </c>
      <c r="C424" s="3">
        <f>B424-3.871</f>
        <v>0.25200000000000022</v>
      </c>
      <c r="D424" s="3">
        <f>C424/$F$1</f>
        <v>2.4546432752759459E-2</v>
      </c>
    </row>
    <row r="425" spans="1:4" x14ac:dyDescent="0.25">
      <c r="A425" s="16">
        <v>8.44</v>
      </c>
      <c r="B425" s="3">
        <v>4.173</v>
      </c>
      <c r="C425" s="3">
        <f>B425-3.871</f>
        <v>0.30200000000000005</v>
      </c>
      <c r="D425" s="3">
        <f>C425/$F$1</f>
        <v>2.9416756711640284E-2</v>
      </c>
    </row>
    <row r="426" spans="1:4" x14ac:dyDescent="0.25">
      <c r="A426" s="16">
        <v>8.4600000000000009</v>
      </c>
      <c r="B426" s="3">
        <v>4.1989999999999998</v>
      </c>
      <c r="C426" s="3">
        <f>B426-3.871</f>
        <v>0.32799999999999985</v>
      </c>
      <c r="D426" s="3">
        <f>C426/$F$1</f>
        <v>3.1949325170258301E-2</v>
      </c>
    </row>
    <row r="427" spans="1:4" x14ac:dyDescent="0.25">
      <c r="A427" s="16">
        <v>8.48</v>
      </c>
      <c r="B427" s="3">
        <v>4.2300000000000004</v>
      </c>
      <c r="C427" s="3">
        <f>B427-3.871</f>
        <v>0.35900000000000043</v>
      </c>
      <c r="D427" s="3">
        <f>C427/$F$1</f>
        <v>3.496892602476448E-2</v>
      </c>
    </row>
    <row r="428" spans="1:4" x14ac:dyDescent="0.25">
      <c r="A428" s="16">
        <v>8.5</v>
      </c>
      <c r="B428" s="3">
        <v>4.274</v>
      </c>
      <c r="C428" s="3">
        <f>B428-3.871</f>
        <v>0.40300000000000002</v>
      </c>
      <c r="D428" s="3">
        <f>C428/$F$1</f>
        <v>3.9254811108579583E-2</v>
      </c>
    </row>
    <row r="429" spans="1:4" x14ac:dyDescent="0.25">
      <c r="A429" s="16">
        <v>8.52</v>
      </c>
      <c r="B429" s="3">
        <v>4.3049999999999997</v>
      </c>
      <c r="C429" s="3">
        <f>B429-3.871</f>
        <v>0.43399999999999972</v>
      </c>
      <c r="D429" s="3">
        <f>C429/$F$1</f>
        <v>4.2274411963085672E-2</v>
      </c>
    </row>
    <row r="430" spans="1:4" x14ac:dyDescent="0.25">
      <c r="A430" s="16">
        <v>8.5399999999999991</v>
      </c>
      <c r="B430" s="3">
        <v>4.3120000000000003</v>
      </c>
      <c r="C430" s="3">
        <f>B430-3.871</f>
        <v>0.44100000000000028</v>
      </c>
      <c r="D430" s="3">
        <f>C430/$F$1</f>
        <v>4.2956257317329043E-2</v>
      </c>
    </row>
    <row r="431" spans="1:4" x14ac:dyDescent="0.25">
      <c r="A431" s="16">
        <v>8.56</v>
      </c>
      <c r="B431" s="3">
        <v>4.3239999999999998</v>
      </c>
      <c r="C431" s="3">
        <f>B431-3.871</f>
        <v>0.45299999999999985</v>
      </c>
      <c r="D431" s="3">
        <f>C431/$F$1</f>
        <v>4.4125135067460401E-2</v>
      </c>
    </row>
    <row r="432" spans="1:4" x14ac:dyDescent="0.25">
      <c r="A432" s="16">
        <v>8.58</v>
      </c>
      <c r="B432" s="3">
        <v>4.3310000000000004</v>
      </c>
      <c r="C432" s="3">
        <f>B432-3.871</f>
        <v>0.46000000000000041</v>
      </c>
      <c r="D432" s="3">
        <f>C432/$F$1</f>
        <v>4.4806980421703779E-2</v>
      </c>
    </row>
    <row r="433" spans="1:4" x14ac:dyDescent="0.25">
      <c r="A433" s="16">
        <v>8.6</v>
      </c>
      <c r="B433" s="3">
        <v>4.3239999999999998</v>
      </c>
      <c r="C433" s="3">
        <f>B433-3.871</f>
        <v>0.45299999999999985</v>
      </c>
      <c r="D433" s="3">
        <f>C433/$F$1</f>
        <v>4.4125135067460401E-2</v>
      </c>
    </row>
    <row r="434" spans="1:4" x14ac:dyDescent="0.25">
      <c r="A434" s="16">
        <v>8.6199999999999992</v>
      </c>
      <c r="B434" s="3">
        <v>4.3239999999999998</v>
      </c>
      <c r="C434" s="3">
        <f>B434-3.871</f>
        <v>0.45299999999999985</v>
      </c>
      <c r="D434" s="3">
        <f>C434/$F$1</f>
        <v>4.4125135067460401E-2</v>
      </c>
    </row>
    <row r="435" spans="1:4" x14ac:dyDescent="0.25">
      <c r="A435" s="16">
        <v>8.64</v>
      </c>
      <c r="B435" s="3">
        <v>4.3120000000000003</v>
      </c>
      <c r="C435" s="3">
        <f>B435-3.871</f>
        <v>0.44100000000000028</v>
      </c>
      <c r="D435" s="3">
        <f>C435/$F$1</f>
        <v>4.2956257317329043E-2</v>
      </c>
    </row>
    <row r="436" spans="1:4" x14ac:dyDescent="0.25">
      <c r="A436" s="16">
        <v>8.66</v>
      </c>
      <c r="B436" s="3">
        <v>4.3120000000000003</v>
      </c>
      <c r="C436" s="3">
        <f>B436-3.871</f>
        <v>0.44100000000000028</v>
      </c>
      <c r="D436" s="3">
        <f>C436/$F$1</f>
        <v>4.2956257317329043E-2</v>
      </c>
    </row>
    <row r="437" spans="1:4" x14ac:dyDescent="0.25">
      <c r="A437" s="16">
        <v>8.68</v>
      </c>
      <c r="B437" s="3">
        <v>4.3049999999999997</v>
      </c>
      <c r="C437" s="3">
        <f>B437-3.871</f>
        <v>0.43399999999999972</v>
      </c>
      <c r="D437" s="3">
        <f>C437/$F$1</f>
        <v>4.2274411963085672E-2</v>
      </c>
    </row>
    <row r="438" spans="1:4" x14ac:dyDescent="0.25">
      <c r="A438" s="16">
        <v>8.6999999999999993</v>
      </c>
      <c r="B438" s="3">
        <v>4.2809999999999997</v>
      </c>
      <c r="C438" s="3">
        <f>B438-3.871</f>
        <v>0.4099999999999997</v>
      </c>
      <c r="D438" s="3">
        <f>C438/$F$1</f>
        <v>3.9936656462822864E-2</v>
      </c>
    </row>
    <row r="439" spans="1:4" x14ac:dyDescent="0.25">
      <c r="A439" s="16">
        <v>8.7200000000000006</v>
      </c>
      <c r="B439" s="3">
        <v>4.2489999999999997</v>
      </c>
      <c r="C439" s="3">
        <f>B439-3.871</f>
        <v>0.37799999999999967</v>
      </c>
      <c r="D439" s="3">
        <f>C439/$F$1</f>
        <v>3.6819649129139126E-2</v>
      </c>
    </row>
    <row r="440" spans="1:4" x14ac:dyDescent="0.25">
      <c r="A440" s="16">
        <v>8.74</v>
      </c>
      <c r="B440" s="3">
        <v>4.2229999999999999</v>
      </c>
      <c r="C440" s="3">
        <f>B440-3.871</f>
        <v>0.35199999999999987</v>
      </c>
      <c r="D440" s="3">
        <f>C440/$F$1</f>
        <v>3.4287080670521108E-2</v>
      </c>
    </row>
    <row r="441" spans="1:4" x14ac:dyDescent="0.25">
      <c r="A441" s="16">
        <v>8.76</v>
      </c>
      <c r="B441" s="3">
        <v>4.1920000000000002</v>
      </c>
      <c r="C441" s="3">
        <f>B441-3.871</f>
        <v>0.32100000000000017</v>
      </c>
      <c r="D441" s="3">
        <f>C441/$F$1</f>
        <v>3.1267479816015013E-2</v>
      </c>
    </row>
    <row r="442" spans="1:4" x14ac:dyDescent="0.25">
      <c r="A442" s="16">
        <v>8.7799999999999994</v>
      </c>
      <c r="B442" s="3">
        <v>4.1479999999999997</v>
      </c>
      <c r="C442" s="3">
        <f>B442-3.871</f>
        <v>0.27699999999999969</v>
      </c>
      <c r="D442" s="3">
        <f>C442/$F$1</f>
        <v>2.698159473219983E-2</v>
      </c>
    </row>
    <row r="443" spans="1:4" x14ac:dyDescent="0.25">
      <c r="A443" s="16">
        <v>8.8000000000000007</v>
      </c>
      <c r="B443" s="3">
        <v>4.117</v>
      </c>
      <c r="C443" s="3">
        <f>B443-3.871</f>
        <v>0.246</v>
      </c>
      <c r="D443" s="3">
        <f>C443/$F$1</f>
        <v>2.3961993877693738E-2</v>
      </c>
    </row>
    <row r="444" spans="1:4" x14ac:dyDescent="0.25">
      <c r="A444" s="16">
        <v>8.82</v>
      </c>
      <c r="B444" s="3">
        <v>4.085</v>
      </c>
      <c r="C444" s="3">
        <f>B444-3.871</f>
        <v>0.21399999999999997</v>
      </c>
      <c r="D444" s="3">
        <f>C444/$F$1</f>
        <v>2.0844986544009996E-2</v>
      </c>
    </row>
    <row r="445" spans="1:4" x14ac:dyDescent="0.25">
      <c r="A445" s="16">
        <v>8.84</v>
      </c>
      <c r="B445" s="3">
        <v>4.0469999999999997</v>
      </c>
      <c r="C445" s="3">
        <f>B445-3.871</f>
        <v>0.17599999999999971</v>
      </c>
      <c r="D445" s="3">
        <f>C445/$F$1</f>
        <v>1.7143540335260533E-2</v>
      </c>
    </row>
    <row r="446" spans="1:4" x14ac:dyDescent="0.25">
      <c r="A446" s="16">
        <v>8.86</v>
      </c>
      <c r="B446" s="3">
        <v>4.0030000000000001</v>
      </c>
      <c r="C446" s="3">
        <f>B446-3.871</f>
        <v>0.13200000000000012</v>
      </c>
      <c r="D446" s="3">
        <f>C446/$F$1</f>
        <v>1.2857655251445431E-2</v>
      </c>
    </row>
    <row r="447" spans="1:4" x14ac:dyDescent="0.25">
      <c r="A447" s="16">
        <v>8.8800000000000008</v>
      </c>
      <c r="B447" s="3">
        <v>3.9460000000000002</v>
      </c>
      <c r="C447" s="3">
        <f>B447-3.871</f>
        <v>7.5000000000000178E-2</v>
      </c>
      <c r="D447" s="3">
        <f>C447/$F$1</f>
        <v>7.3054859383212788E-3</v>
      </c>
    </row>
    <row r="448" spans="1:4" x14ac:dyDescent="0.25">
      <c r="A448" s="16">
        <v>8.9</v>
      </c>
      <c r="B448" s="3">
        <v>3.9079999999999999</v>
      </c>
      <c r="C448" s="3">
        <f>B448-3.871</f>
        <v>3.6999999999999922E-2</v>
      </c>
      <c r="D448" s="3">
        <f>C448/$F$1</f>
        <v>3.6040397295718147E-3</v>
      </c>
    </row>
    <row r="449" spans="1:4" x14ac:dyDescent="0.25">
      <c r="A449" s="16">
        <v>8.92</v>
      </c>
      <c r="B449" s="3">
        <v>3.8519999999999999</v>
      </c>
      <c r="C449" s="3">
        <f>B449-3.871</f>
        <v>-1.9000000000000128E-2</v>
      </c>
      <c r="D449" s="3">
        <f>C449/$F$1</f>
        <v>-1.850723104374732E-3</v>
      </c>
    </row>
    <row r="450" spans="1:4" x14ac:dyDescent="0.25">
      <c r="A450" s="16">
        <v>8.94</v>
      </c>
      <c r="B450" s="3">
        <v>3.8079999999999998</v>
      </c>
      <c r="C450" s="3">
        <f>B450-3.871</f>
        <v>-6.3000000000000167E-2</v>
      </c>
      <c r="D450" s="3">
        <f>C450/$F$1</f>
        <v>-6.136608188189876E-3</v>
      </c>
    </row>
    <row r="451" spans="1:4" x14ac:dyDescent="0.25">
      <c r="A451" s="16">
        <v>8.9600000000000009</v>
      </c>
      <c r="B451" s="3">
        <v>3.77</v>
      </c>
      <c r="C451" s="3">
        <f>B451-3.871</f>
        <v>-0.10099999999999998</v>
      </c>
      <c r="D451" s="3">
        <f>C451/$F$1</f>
        <v>-9.8380543969392963E-3</v>
      </c>
    </row>
    <row r="452" spans="1:4" x14ac:dyDescent="0.25">
      <c r="A452" s="16">
        <v>8.98</v>
      </c>
      <c r="B452" s="3">
        <v>3.7320000000000002</v>
      </c>
      <c r="C452" s="3">
        <f>B452-3.871</f>
        <v>-0.13899999999999979</v>
      </c>
      <c r="D452" s="3">
        <f>C452/$F$1</f>
        <v>-1.3539500605688717E-2</v>
      </c>
    </row>
    <row r="453" spans="1:4" x14ac:dyDescent="0.25">
      <c r="A453" s="16">
        <v>9</v>
      </c>
      <c r="B453" s="3">
        <v>3.7</v>
      </c>
      <c r="C453" s="3">
        <f>B453-3.871</f>
        <v>-0.17099999999999982</v>
      </c>
      <c r="D453" s="3">
        <f>C453/$F$1</f>
        <v>-1.6656507939372459E-2</v>
      </c>
    </row>
    <row r="454" spans="1:4" x14ac:dyDescent="0.25">
      <c r="A454" s="16">
        <v>9.02</v>
      </c>
      <c r="B454" s="3">
        <v>3.6619999999999999</v>
      </c>
      <c r="C454" s="3">
        <f>B454-3.871</f>
        <v>-0.20900000000000007</v>
      </c>
      <c r="D454" s="3">
        <f>C454/$F$1</f>
        <v>-2.0357954148121922E-2</v>
      </c>
    </row>
    <row r="455" spans="1:4" x14ac:dyDescent="0.25">
      <c r="A455" s="16">
        <v>9.0399999999999991</v>
      </c>
      <c r="B455" s="3">
        <v>3.6179999999999999</v>
      </c>
      <c r="C455" s="3">
        <f>B455-3.871</f>
        <v>-0.25300000000000011</v>
      </c>
      <c r="D455" s="3">
        <f>C455/$F$1</f>
        <v>-2.4643839231937067E-2</v>
      </c>
    </row>
    <row r="456" spans="1:4" x14ac:dyDescent="0.25">
      <c r="A456" s="16">
        <v>9.06</v>
      </c>
      <c r="B456" s="3">
        <v>3.593</v>
      </c>
      <c r="C456" s="3">
        <f>B456-3.871</f>
        <v>-0.27800000000000002</v>
      </c>
      <c r="D456" s="3">
        <f>C456/$F$1</f>
        <v>-2.7079001211377476E-2</v>
      </c>
    </row>
    <row r="457" spans="1:4" x14ac:dyDescent="0.25">
      <c r="A457" s="16">
        <v>9.08</v>
      </c>
      <c r="B457" s="3">
        <v>3.5739999999999998</v>
      </c>
      <c r="C457" s="3">
        <f>B457-3.871</f>
        <v>-0.29700000000000015</v>
      </c>
      <c r="D457" s="3">
        <f>C457/$F$1</f>
        <v>-2.892972431575221E-2</v>
      </c>
    </row>
    <row r="458" spans="1:4" x14ac:dyDescent="0.25">
      <c r="A458" s="16">
        <v>9.1</v>
      </c>
      <c r="B458" s="3">
        <v>3.5489999999999999</v>
      </c>
      <c r="C458" s="3">
        <f>B458-3.871</f>
        <v>-0.32200000000000006</v>
      </c>
      <c r="D458" s="3">
        <f>C458/$F$1</f>
        <v>-3.1364886295192622E-2</v>
      </c>
    </row>
    <row r="459" spans="1:4" x14ac:dyDescent="0.25">
      <c r="A459" s="16">
        <v>9.1199999999999992</v>
      </c>
      <c r="B459" s="3">
        <v>3.524</v>
      </c>
      <c r="C459" s="3">
        <f>B459-3.871</f>
        <v>-0.34699999999999998</v>
      </c>
      <c r="D459" s="3">
        <f>C459/$F$1</f>
        <v>-3.3800048274633031E-2</v>
      </c>
    </row>
    <row r="460" spans="1:4" x14ac:dyDescent="0.25">
      <c r="A460" s="16">
        <v>9.14</v>
      </c>
      <c r="B460" s="3">
        <v>3.5169999999999999</v>
      </c>
      <c r="C460" s="3">
        <f>B460-3.871</f>
        <v>-0.35400000000000009</v>
      </c>
      <c r="D460" s="3">
        <f>C460/$F$1</f>
        <v>-3.448189362887636E-2</v>
      </c>
    </row>
    <row r="461" spans="1:4" x14ac:dyDescent="0.25">
      <c r="A461" s="16">
        <v>9.16</v>
      </c>
      <c r="B461" s="3">
        <v>3.5169999999999999</v>
      </c>
      <c r="C461" s="3">
        <f>B461-3.871</f>
        <v>-0.35400000000000009</v>
      </c>
      <c r="D461" s="3">
        <f>C461/$F$1</f>
        <v>-3.448189362887636E-2</v>
      </c>
    </row>
    <row r="462" spans="1:4" x14ac:dyDescent="0.25">
      <c r="A462" s="16">
        <v>9.18</v>
      </c>
      <c r="B462" s="3">
        <v>3.5110000000000001</v>
      </c>
      <c r="C462" s="3">
        <f>B462-3.871</f>
        <v>-0.35999999999999988</v>
      </c>
      <c r="D462" s="3">
        <f>C462/$F$1</f>
        <v>-3.506633250394204E-2</v>
      </c>
    </row>
    <row r="463" spans="1:4" x14ac:dyDescent="0.25">
      <c r="A463" s="16">
        <v>9.1999999999999993</v>
      </c>
      <c r="B463" s="3">
        <v>3.4980000000000002</v>
      </c>
      <c r="C463" s="3">
        <f>B463-3.871</f>
        <v>-0.37299999999999978</v>
      </c>
      <c r="D463" s="3">
        <f>C463/$F$1</f>
        <v>-3.6332616733251048E-2</v>
      </c>
    </row>
    <row r="464" spans="1:4" x14ac:dyDescent="0.25">
      <c r="A464" s="16">
        <v>9.2200000000000006</v>
      </c>
      <c r="B464" s="3">
        <v>3.4980000000000002</v>
      </c>
      <c r="C464" s="3">
        <f>B464-3.871</f>
        <v>-0.37299999999999978</v>
      </c>
      <c r="D464" s="3">
        <f>C464/$F$1</f>
        <v>-3.6332616733251048E-2</v>
      </c>
    </row>
    <row r="465" spans="1:4" x14ac:dyDescent="0.25">
      <c r="A465" s="16">
        <v>9.24</v>
      </c>
      <c r="B465" s="3">
        <v>3.524</v>
      </c>
      <c r="C465" s="3">
        <f>B465-3.871</f>
        <v>-0.34699999999999998</v>
      </c>
      <c r="D465" s="3">
        <f>C465/$F$1</f>
        <v>-3.3800048274633031E-2</v>
      </c>
    </row>
    <row r="466" spans="1:4" x14ac:dyDescent="0.25">
      <c r="A466" s="16">
        <v>9.26</v>
      </c>
      <c r="B466" s="3">
        <v>3.5169999999999999</v>
      </c>
      <c r="C466" s="3">
        <f>B466-3.871</f>
        <v>-0.35400000000000009</v>
      </c>
      <c r="D466" s="3">
        <f>C466/$F$1</f>
        <v>-3.448189362887636E-2</v>
      </c>
    </row>
    <row r="467" spans="1:4" x14ac:dyDescent="0.25">
      <c r="A467" s="16">
        <v>9.2799999999999994</v>
      </c>
      <c r="B467" s="3">
        <v>3.536</v>
      </c>
      <c r="C467" s="3">
        <f>B467-3.871</f>
        <v>-0.33499999999999996</v>
      </c>
      <c r="D467" s="3">
        <f>C467/$F$1</f>
        <v>-3.2631170524501631E-2</v>
      </c>
    </row>
    <row r="468" spans="1:4" x14ac:dyDescent="0.25">
      <c r="A468" s="16">
        <v>9.3000000000000007</v>
      </c>
      <c r="B468" s="3">
        <v>3.5680000000000001</v>
      </c>
      <c r="C468" s="3">
        <f>B468-3.871</f>
        <v>-0.30299999999999994</v>
      </c>
      <c r="D468" s="3">
        <f>C468/$F$1</f>
        <v>-2.9514163190817889E-2</v>
      </c>
    </row>
    <row r="469" spans="1:4" x14ac:dyDescent="0.25">
      <c r="A469" s="16">
        <v>9.32</v>
      </c>
      <c r="B469" s="3">
        <v>3.5870000000000002</v>
      </c>
      <c r="C469" s="3">
        <f>B469-3.871</f>
        <v>-0.28399999999999981</v>
      </c>
      <c r="D469" s="3">
        <f>C469/$F$1</f>
        <v>-2.7663440086443159E-2</v>
      </c>
    </row>
    <row r="470" spans="1:4" x14ac:dyDescent="0.25">
      <c r="A470" s="16">
        <v>9.34</v>
      </c>
      <c r="B470" s="3">
        <v>3.5990000000000002</v>
      </c>
      <c r="C470" s="3">
        <f>B470-3.871</f>
        <v>-0.2719999999999998</v>
      </c>
      <c r="D470" s="3">
        <f>C470/$F$1</f>
        <v>-2.6494562336311756E-2</v>
      </c>
    </row>
    <row r="471" spans="1:4" x14ac:dyDescent="0.25">
      <c r="A471" s="16">
        <v>9.36</v>
      </c>
      <c r="B471" s="3">
        <v>3.637</v>
      </c>
      <c r="C471" s="3">
        <f>B471-3.871</f>
        <v>-0.23399999999999999</v>
      </c>
      <c r="D471" s="3">
        <f>C471/$F$1</f>
        <v>-2.2793116127562334E-2</v>
      </c>
    </row>
    <row r="472" spans="1:4" x14ac:dyDescent="0.25">
      <c r="A472" s="16">
        <v>9.3800000000000008</v>
      </c>
      <c r="B472" s="3">
        <v>3.681</v>
      </c>
      <c r="C472" s="3">
        <f>B472-3.871</f>
        <v>-0.18999999999999995</v>
      </c>
      <c r="D472" s="3">
        <f>C472/$F$1</f>
        <v>-1.8507231043747189E-2</v>
      </c>
    </row>
    <row r="473" spans="1:4" x14ac:dyDescent="0.25">
      <c r="A473" s="16">
        <v>9.4</v>
      </c>
      <c r="B473" s="3">
        <v>3.7</v>
      </c>
      <c r="C473" s="3">
        <f>B473-3.871</f>
        <v>-0.17099999999999982</v>
      </c>
      <c r="D473" s="3">
        <f>C473/$F$1</f>
        <v>-1.6656507939372459E-2</v>
      </c>
    </row>
    <row r="474" spans="1:4" x14ac:dyDescent="0.25">
      <c r="A474" s="16">
        <v>9.42</v>
      </c>
      <c r="B474" s="3">
        <v>3.7320000000000002</v>
      </c>
      <c r="C474" s="3">
        <f>B474-3.871</f>
        <v>-0.13899999999999979</v>
      </c>
      <c r="D474" s="3">
        <f>C474/$F$1</f>
        <v>-1.3539500605688717E-2</v>
      </c>
    </row>
    <row r="475" spans="1:4" x14ac:dyDescent="0.25">
      <c r="A475" s="16">
        <v>9.44</v>
      </c>
      <c r="B475" s="3">
        <v>3.7759999999999998</v>
      </c>
      <c r="C475" s="3">
        <f>B475-3.871</f>
        <v>-9.5000000000000195E-2</v>
      </c>
      <c r="D475" s="3">
        <f>C475/$F$1</f>
        <v>-9.253615521873617E-3</v>
      </c>
    </row>
    <row r="476" spans="1:4" x14ac:dyDescent="0.25">
      <c r="A476" s="16">
        <v>9.4600000000000009</v>
      </c>
      <c r="B476" s="3">
        <v>3.8079999999999998</v>
      </c>
      <c r="C476" s="3">
        <f>B476-3.871</f>
        <v>-6.3000000000000167E-2</v>
      </c>
      <c r="D476" s="3">
        <f>C476/$F$1</f>
        <v>-6.136608188189876E-3</v>
      </c>
    </row>
    <row r="477" spans="1:4" x14ac:dyDescent="0.25">
      <c r="A477" s="16">
        <v>9.48</v>
      </c>
      <c r="B477" s="3">
        <v>3.8519999999999999</v>
      </c>
      <c r="C477" s="3">
        <f>B477-3.871</f>
        <v>-1.9000000000000128E-2</v>
      </c>
      <c r="D477" s="3">
        <f>C477/$F$1</f>
        <v>-1.850723104374732E-3</v>
      </c>
    </row>
    <row r="478" spans="1:4" x14ac:dyDescent="0.25">
      <c r="A478" s="16">
        <v>9.5</v>
      </c>
      <c r="B478" s="3">
        <v>3.9079999999999999</v>
      </c>
      <c r="C478" s="3">
        <f>B478-3.871</f>
        <v>3.6999999999999922E-2</v>
      </c>
      <c r="D478" s="3">
        <f>C478/$F$1</f>
        <v>3.6040397295718147E-3</v>
      </c>
    </row>
    <row r="479" spans="1:4" x14ac:dyDescent="0.25">
      <c r="A479" s="16">
        <v>9.52</v>
      </c>
      <c r="B479" s="3">
        <v>3.9460000000000002</v>
      </c>
      <c r="C479" s="3">
        <f>B479-3.871</f>
        <v>7.5000000000000178E-2</v>
      </c>
      <c r="D479" s="3">
        <f>C479/$F$1</f>
        <v>7.3054859383212788E-3</v>
      </c>
    </row>
    <row r="480" spans="1:4" x14ac:dyDescent="0.25">
      <c r="A480" s="16">
        <v>9.5399999999999991</v>
      </c>
      <c r="B480" s="3">
        <v>3.9780000000000002</v>
      </c>
      <c r="C480" s="3">
        <f>B480-3.871</f>
        <v>0.10700000000000021</v>
      </c>
      <c r="D480" s="3">
        <f>C480/$F$1</f>
        <v>1.0422493272005019E-2</v>
      </c>
    </row>
    <row r="481" spans="1:4" x14ac:dyDescent="0.25">
      <c r="A481" s="16">
        <v>9.56</v>
      </c>
      <c r="B481" s="3">
        <v>3.9969999999999999</v>
      </c>
      <c r="C481" s="3">
        <f>B481-3.871</f>
        <v>0.12599999999999989</v>
      </c>
      <c r="D481" s="3">
        <f>C481/$F$1</f>
        <v>1.2273216376379709E-2</v>
      </c>
    </row>
    <row r="482" spans="1:4" x14ac:dyDescent="0.25">
      <c r="A482" s="16">
        <v>9.58</v>
      </c>
      <c r="B482" s="3">
        <v>4.0279999999999996</v>
      </c>
      <c r="C482" s="3">
        <f>B482-3.871</f>
        <v>0.15699999999999958</v>
      </c>
      <c r="D482" s="3">
        <f>C482/$F$1</f>
        <v>1.52928172308858E-2</v>
      </c>
    </row>
    <row r="483" spans="1:4" x14ac:dyDescent="0.25">
      <c r="A483" s="16">
        <v>9.6</v>
      </c>
      <c r="B483" s="3">
        <v>4.0599999999999996</v>
      </c>
      <c r="C483" s="3">
        <f>B483-3.871</f>
        <v>0.18899999999999961</v>
      </c>
      <c r="D483" s="3">
        <f>C483/$F$1</f>
        <v>1.8409824564569542E-2</v>
      </c>
    </row>
    <row r="484" spans="1:4" x14ac:dyDescent="0.25">
      <c r="A484" s="16">
        <v>9.6199999999999992</v>
      </c>
      <c r="B484" s="3">
        <v>4.0979999999999999</v>
      </c>
      <c r="C484" s="3">
        <f>B484-3.871</f>
        <v>0.22699999999999987</v>
      </c>
      <c r="D484" s="3">
        <f>C484/$F$1</f>
        <v>2.2111270773319005E-2</v>
      </c>
    </row>
    <row r="485" spans="1:4" x14ac:dyDescent="0.25">
      <c r="A485" s="16">
        <v>9.64</v>
      </c>
      <c r="B485" s="3">
        <v>4.1289999999999996</v>
      </c>
      <c r="C485" s="3">
        <f>B485-3.871</f>
        <v>0.25799999999999956</v>
      </c>
      <c r="D485" s="3">
        <f>C485/$F$1</f>
        <v>2.5130871627825097E-2</v>
      </c>
    </row>
    <row r="486" spans="1:4" x14ac:dyDescent="0.25">
      <c r="A486" s="16">
        <v>9.66</v>
      </c>
      <c r="B486" s="3">
        <v>4.1420000000000003</v>
      </c>
      <c r="C486" s="3">
        <f>B486-3.871</f>
        <v>0.27100000000000035</v>
      </c>
      <c r="D486" s="3">
        <f>C486/$F$1</f>
        <v>2.6397155857134192E-2</v>
      </c>
    </row>
    <row r="487" spans="1:4" x14ac:dyDescent="0.25">
      <c r="A487" s="16">
        <v>9.68</v>
      </c>
      <c r="B487" s="3">
        <v>4.173</v>
      </c>
      <c r="C487" s="3">
        <f>B487-3.871</f>
        <v>0.30200000000000005</v>
      </c>
      <c r="D487" s="3">
        <f>C487/$F$1</f>
        <v>2.9416756711640284E-2</v>
      </c>
    </row>
    <row r="488" spans="1:4" x14ac:dyDescent="0.25">
      <c r="A488" s="16">
        <v>9.6999999999999993</v>
      </c>
      <c r="B488" s="3">
        <v>4.2110000000000003</v>
      </c>
      <c r="C488" s="3">
        <f>B488-3.871</f>
        <v>0.3400000000000003</v>
      </c>
      <c r="D488" s="3">
        <f>C488/$F$1</f>
        <v>3.311820292038975E-2</v>
      </c>
    </row>
    <row r="489" spans="1:4" x14ac:dyDescent="0.25">
      <c r="A489" s="16">
        <v>9.7200000000000006</v>
      </c>
      <c r="B489" s="3">
        <v>4.2050000000000001</v>
      </c>
      <c r="C489" s="3">
        <f>B489-3.871</f>
        <v>0.33400000000000007</v>
      </c>
      <c r="D489" s="3">
        <f>C489/$F$1</f>
        <v>3.2533764045324022E-2</v>
      </c>
    </row>
    <row r="490" spans="1:4" x14ac:dyDescent="0.25">
      <c r="A490" s="16">
        <v>9.74</v>
      </c>
      <c r="B490" s="3">
        <v>4.2110000000000003</v>
      </c>
      <c r="C490" s="3">
        <f>B490-3.871</f>
        <v>0.3400000000000003</v>
      </c>
      <c r="D490" s="3">
        <f>C490/$F$1</f>
        <v>3.311820292038975E-2</v>
      </c>
    </row>
    <row r="491" spans="1:4" x14ac:dyDescent="0.25">
      <c r="A491" s="16">
        <v>9.76</v>
      </c>
      <c r="B491" s="3">
        <v>4.2110000000000003</v>
      </c>
      <c r="C491" s="3">
        <f>B491-3.871</f>
        <v>0.3400000000000003</v>
      </c>
      <c r="D491" s="3">
        <f>C491/$F$1</f>
        <v>3.311820292038975E-2</v>
      </c>
    </row>
    <row r="492" spans="1:4" x14ac:dyDescent="0.25">
      <c r="A492" s="16">
        <v>9.7799999999999994</v>
      </c>
      <c r="B492" s="3">
        <v>4.2229999999999999</v>
      </c>
      <c r="C492" s="3">
        <f>B492-3.871</f>
        <v>0.35199999999999987</v>
      </c>
      <c r="D492" s="3">
        <f>C492/$F$1</f>
        <v>3.4287080670521108E-2</v>
      </c>
    </row>
    <row r="493" spans="1:4" x14ac:dyDescent="0.25">
      <c r="A493" s="16">
        <v>9.8000000000000007</v>
      </c>
      <c r="B493" s="3">
        <v>4.2110000000000003</v>
      </c>
      <c r="C493" s="3">
        <f>B493-3.871</f>
        <v>0.3400000000000003</v>
      </c>
      <c r="D493" s="3">
        <f>C493/$F$1</f>
        <v>3.311820292038975E-2</v>
      </c>
    </row>
    <row r="494" spans="1:4" x14ac:dyDescent="0.25">
      <c r="A494" s="16">
        <v>9.82</v>
      </c>
      <c r="B494" s="3">
        <v>4.2050000000000001</v>
      </c>
      <c r="C494" s="3">
        <f>B494-3.871</f>
        <v>0.33400000000000007</v>
      </c>
      <c r="D494" s="3">
        <f>C494/$F$1</f>
        <v>3.2533764045324022E-2</v>
      </c>
    </row>
    <row r="495" spans="1:4" x14ac:dyDescent="0.25">
      <c r="A495" s="16">
        <v>9.84</v>
      </c>
      <c r="B495" s="3">
        <v>4.2050000000000001</v>
      </c>
      <c r="C495" s="3">
        <f>B495-3.871</f>
        <v>0.33400000000000007</v>
      </c>
      <c r="D495" s="3">
        <f>C495/$F$1</f>
        <v>3.2533764045324022E-2</v>
      </c>
    </row>
    <row r="496" spans="1:4" x14ac:dyDescent="0.25">
      <c r="A496" s="16">
        <v>9.86</v>
      </c>
      <c r="B496" s="3">
        <v>4.1989999999999998</v>
      </c>
      <c r="C496" s="3">
        <f>B496-3.871</f>
        <v>0.32799999999999985</v>
      </c>
      <c r="D496" s="3">
        <f>C496/$F$1</f>
        <v>3.1949325170258301E-2</v>
      </c>
    </row>
    <row r="497" spans="1:4" x14ac:dyDescent="0.25">
      <c r="A497" s="16">
        <v>9.8800000000000008</v>
      </c>
      <c r="B497" s="3">
        <v>4.173</v>
      </c>
      <c r="C497" s="3">
        <f>B497-3.871</f>
        <v>0.30200000000000005</v>
      </c>
      <c r="D497" s="3">
        <f>C497/$F$1</f>
        <v>2.9416756711640284E-2</v>
      </c>
    </row>
    <row r="498" spans="1:4" x14ac:dyDescent="0.25">
      <c r="A498" s="16">
        <v>9.9</v>
      </c>
      <c r="B498" s="3">
        <v>4.1479999999999997</v>
      </c>
      <c r="C498" s="3">
        <f>B498-3.871</f>
        <v>0.27699999999999969</v>
      </c>
      <c r="D498" s="3">
        <f>C498/$F$1</f>
        <v>2.698159473219983E-2</v>
      </c>
    </row>
    <row r="499" spans="1:4" x14ac:dyDescent="0.25">
      <c r="A499" s="16">
        <v>9.92</v>
      </c>
      <c r="B499" s="3">
        <v>4.1479999999999997</v>
      </c>
      <c r="C499" s="3">
        <f>B499-3.871</f>
        <v>0.27699999999999969</v>
      </c>
      <c r="D499" s="3">
        <f>C499/$F$1</f>
        <v>2.698159473219983E-2</v>
      </c>
    </row>
    <row r="500" spans="1:4" x14ac:dyDescent="0.25">
      <c r="A500" s="16">
        <v>9.94</v>
      </c>
      <c r="B500" s="3">
        <v>4.1100000000000003</v>
      </c>
      <c r="C500" s="3">
        <f>B500-3.871</f>
        <v>0.23900000000000032</v>
      </c>
      <c r="D500" s="3">
        <f>C500/$F$1</f>
        <v>2.328014852345045E-2</v>
      </c>
    </row>
    <row r="501" spans="1:4" x14ac:dyDescent="0.25">
      <c r="A501" s="16">
        <v>9.9600000000000009</v>
      </c>
      <c r="B501" s="3">
        <v>4.0789999999999997</v>
      </c>
      <c r="C501" s="3">
        <f>B501-3.871</f>
        <v>0.20799999999999974</v>
      </c>
      <c r="D501" s="3">
        <f>C501/$F$1</f>
        <v>2.0260547668944272E-2</v>
      </c>
    </row>
    <row r="502" spans="1:4" x14ac:dyDescent="0.25">
      <c r="A502" s="16">
        <v>9.98</v>
      </c>
      <c r="B502" s="3">
        <v>4.0540000000000003</v>
      </c>
      <c r="C502" s="3">
        <f>B502-3.871</f>
        <v>0.18300000000000027</v>
      </c>
      <c r="D502" s="3">
        <f>C502/$F$1</f>
        <v>1.7825385689503905E-2</v>
      </c>
    </row>
    <row r="503" spans="1:4" x14ac:dyDescent="0.25">
      <c r="A503" s="16">
        <v>10</v>
      </c>
      <c r="B503" s="3">
        <v>4.0279999999999996</v>
      </c>
      <c r="C503" s="3">
        <f>B503-3.871</f>
        <v>0.15699999999999958</v>
      </c>
      <c r="D503" s="3">
        <f>C503/$F$1</f>
        <v>1.52928172308858E-2</v>
      </c>
    </row>
  </sheetData>
  <mergeCells count="5">
    <mergeCell ref="A1:B1"/>
    <mergeCell ref="P22:P29"/>
    <mergeCell ref="Q22:Q29"/>
    <mergeCell ref="T22:T29"/>
    <mergeCell ref="U22:U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74EC-6964-46DB-A993-2B1984B935B8}">
  <dimension ref="A1:Z503"/>
  <sheetViews>
    <sheetView topLeftCell="M69" zoomScale="79" zoomScaleNormal="55" workbookViewId="0">
      <selection activeCell="X86" sqref="X86"/>
    </sheetView>
  </sheetViews>
  <sheetFormatPr defaultRowHeight="15" x14ac:dyDescent="0.25"/>
  <cols>
    <col min="4" max="4" width="11.5703125" bestFit="1" customWidth="1"/>
    <col min="17" max="17" width="16.5703125" customWidth="1"/>
    <col min="18" max="18" width="9.28515625" bestFit="1" customWidth="1"/>
    <col min="19" max="19" width="12.140625" bestFit="1" customWidth="1"/>
    <col min="20" max="21" width="10.42578125" bestFit="1" customWidth="1"/>
    <col min="22" max="22" width="9.28515625" bestFit="1" customWidth="1"/>
    <col min="23" max="23" width="10.42578125" bestFit="1" customWidth="1"/>
    <col min="24" max="24" width="12" bestFit="1" customWidth="1"/>
  </cols>
  <sheetData>
    <row r="1" spans="1:6" x14ac:dyDescent="0.25">
      <c r="A1" s="17" t="s">
        <v>9</v>
      </c>
      <c r="B1" s="17"/>
      <c r="C1" s="15"/>
      <c r="D1" s="15"/>
      <c r="E1" s="27" t="s">
        <v>33</v>
      </c>
      <c r="F1" s="26">
        <f>10.266</f>
        <v>10.266</v>
      </c>
    </row>
    <row r="2" spans="1:6" x14ac:dyDescent="0.25">
      <c r="A2" s="15" t="s">
        <v>6</v>
      </c>
      <c r="B2" s="15" t="s">
        <v>7</v>
      </c>
      <c r="C2" s="15" t="s">
        <v>10</v>
      </c>
      <c r="D2" s="15" t="s">
        <v>11</v>
      </c>
    </row>
    <row r="3" spans="1:6" x14ac:dyDescent="0.25">
      <c r="A3" s="16"/>
      <c r="B3" s="3"/>
      <c r="C3" s="3"/>
      <c r="D3" s="3"/>
    </row>
    <row r="4" spans="1:6" x14ac:dyDescent="0.25">
      <c r="A4" s="16"/>
      <c r="B4" s="3"/>
      <c r="C4" s="3"/>
      <c r="D4" s="3"/>
    </row>
    <row r="5" spans="1:6" x14ac:dyDescent="0.25">
      <c r="A5" s="16"/>
      <c r="B5" s="3"/>
      <c r="C5" s="3"/>
      <c r="D5" s="3"/>
    </row>
    <row r="6" spans="1:6" x14ac:dyDescent="0.25">
      <c r="A6" s="16"/>
      <c r="B6" s="3"/>
      <c r="C6" s="3"/>
      <c r="D6" s="3"/>
    </row>
    <row r="7" spans="1:6" x14ac:dyDescent="0.25">
      <c r="A7" s="16"/>
      <c r="B7" s="3"/>
      <c r="C7" s="3"/>
      <c r="D7" s="3"/>
    </row>
    <row r="8" spans="1:6" x14ac:dyDescent="0.25">
      <c r="A8" s="16"/>
      <c r="B8" s="3"/>
      <c r="C8" s="3"/>
      <c r="D8" s="3"/>
    </row>
    <row r="9" spans="1:6" x14ac:dyDescent="0.25">
      <c r="A9" s="16"/>
      <c r="B9" s="3"/>
      <c r="C9" s="3"/>
      <c r="D9" s="3"/>
    </row>
    <row r="10" spans="1:6" x14ac:dyDescent="0.25">
      <c r="A10" s="16"/>
      <c r="B10" s="3"/>
      <c r="C10" s="3"/>
      <c r="D10" s="3"/>
    </row>
    <row r="11" spans="1:6" x14ac:dyDescent="0.25">
      <c r="A11" s="16"/>
      <c r="B11" s="3"/>
      <c r="C11" s="3"/>
      <c r="D11" s="3"/>
    </row>
    <row r="12" spans="1:6" x14ac:dyDescent="0.25">
      <c r="A12" s="16"/>
      <c r="B12" s="3"/>
      <c r="C12" s="3"/>
      <c r="D12" s="3"/>
    </row>
    <row r="13" spans="1:6" x14ac:dyDescent="0.25">
      <c r="A13" s="16"/>
      <c r="B13" s="3"/>
      <c r="C13" s="3"/>
      <c r="D13" s="3"/>
    </row>
    <row r="14" spans="1:6" x14ac:dyDescent="0.25">
      <c r="A14" s="16"/>
      <c r="B14" s="3"/>
      <c r="C14" s="3"/>
      <c r="D14" s="3"/>
    </row>
    <row r="15" spans="1:6" x14ac:dyDescent="0.25">
      <c r="A15" s="16"/>
      <c r="B15" s="3"/>
      <c r="C15" s="3"/>
      <c r="D15" s="3"/>
    </row>
    <row r="16" spans="1:6" x14ac:dyDescent="0.25">
      <c r="A16" s="16"/>
      <c r="B16" s="3"/>
      <c r="C16" s="3"/>
      <c r="D16" s="3"/>
    </row>
    <row r="17" spans="1:25" x14ac:dyDescent="0.25">
      <c r="A17" s="16"/>
      <c r="B17" s="3"/>
      <c r="C17" s="3"/>
      <c r="D17" s="3"/>
    </row>
    <row r="18" spans="1:25" x14ac:dyDescent="0.25">
      <c r="A18" s="16"/>
      <c r="B18" s="3"/>
      <c r="C18" s="3"/>
      <c r="D18" s="3"/>
    </row>
    <row r="19" spans="1:25" x14ac:dyDescent="0.25">
      <c r="A19" s="16"/>
      <c r="B19" s="3"/>
      <c r="C19" s="3"/>
      <c r="D19" s="3"/>
    </row>
    <row r="20" spans="1:25" x14ac:dyDescent="0.25">
      <c r="A20" s="16"/>
      <c r="B20" s="3"/>
      <c r="C20" s="3"/>
      <c r="D20" s="3"/>
    </row>
    <row r="21" spans="1:25" x14ac:dyDescent="0.25">
      <c r="A21" s="16"/>
      <c r="B21" s="3"/>
      <c r="C21" s="3"/>
      <c r="D21" s="3"/>
    </row>
    <row r="22" spans="1:25" x14ac:dyDescent="0.25">
      <c r="A22" s="16"/>
      <c r="B22" s="3"/>
      <c r="C22" s="3"/>
      <c r="D22" s="3"/>
    </row>
    <row r="23" spans="1:25" x14ac:dyDescent="0.25">
      <c r="A23" s="16"/>
      <c r="B23" s="3"/>
      <c r="C23" s="3"/>
      <c r="D23" s="3"/>
    </row>
    <row r="24" spans="1:25" x14ac:dyDescent="0.25">
      <c r="A24" s="16"/>
      <c r="B24" s="3"/>
      <c r="C24" s="3"/>
      <c r="D24" s="3"/>
      <c r="X24" t="s">
        <v>41</v>
      </c>
      <c r="Y24">
        <v>0.09</v>
      </c>
    </row>
    <row r="25" spans="1:25" x14ac:dyDescent="0.25">
      <c r="A25" s="16"/>
      <c r="B25" s="3"/>
      <c r="C25" s="3"/>
      <c r="D25" s="3"/>
      <c r="X25" t="s">
        <v>40</v>
      </c>
      <c r="Y25">
        <v>1E-3</v>
      </c>
    </row>
    <row r="26" spans="1:25" x14ac:dyDescent="0.25">
      <c r="A26" s="16"/>
      <c r="B26" s="3"/>
      <c r="C26" s="3"/>
      <c r="D26" s="3"/>
    </row>
    <row r="27" spans="1:25" x14ac:dyDescent="0.25">
      <c r="A27" s="16"/>
      <c r="B27" s="3"/>
      <c r="C27" s="3"/>
      <c r="D27" s="3"/>
    </row>
    <row r="28" spans="1:25" x14ac:dyDescent="0.25">
      <c r="A28" s="16"/>
      <c r="B28" s="3"/>
      <c r="C28" s="3"/>
      <c r="D28" s="3"/>
    </row>
    <row r="29" spans="1:25" x14ac:dyDescent="0.25">
      <c r="A29" s="16"/>
      <c r="B29" s="3"/>
      <c r="C29" s="3"/>
      <c r="D29" s="3"/>
    </row>
    <row r="30" spans="1:25" x14ac:dyDescent="0.25">
      <c r="A30" s="16"/>
      <c r="B30" s="3"/>
      <c r="C30" s="3"/>
      <c r="D30" s="3"/>
    </row>
    <row r="31" spans="1:25" x14ac:dyDescent="0.25">
      <c r="A31" s="16"/>
      <c r="B31" s="3"/>
      <c r="C31" s="3"/>
      <c r="D31" s="3"/>
    </row>
    <row r="32" spans="1:25" x14ac:dyDescent="0.25">
      <c r="A32" s="16">
        <v>0.57999999999999996</v>
      </c>
      <c r="B32" s="3">
        <v>3.972</v>
      </c>
      <c r="C32" s="3">
        <f>B32-3.972</f>
        <v>0</v>
      </c>
      <c r="D32" s="3">
        <f>C32/$F$1</f>
        <v>0</v>
      </c>
    </row>
    <row r="33" spans="1:24" x14ac:dyDescent="0.25">
      <c r="A33" s="16">
        <v>0.6</v>
      </c>
      <c r="B33" s="3">
        <v>3.8140000000000001</v>
      </c>
      <c r="C33" s="3">
        <f>B33-3.972</f>
        <v>-0.15799999999999992</v>
      </c>
      <c r="D33" s="3">
        <f>C33/$F$1</f>
        <v>-1.5390609779855827E-2</v>
      </c>
    </row>
    <row r="34" spans="1:24" x14ac:dyDescent="0.25">
      <c r="A34" s="16">
        <v>0.62</v>
      </c>
      <c r="B34" s="3">
        <v>3.7130000000000001</v>
      </c>
      <c r="C34" s="3">
        <f>B34-3.972</f>
        <v>-0.2589999999999999</v>
      </c>
      <c r="D34" s="3">
        <f>C34/$F$1</f>
        <v>-2.5228910968244683E-2</v>
      </c>
    </row>
    <row r="35" spans="1:24" x14ac:dyDescent="0.25">
      <c r="A35" s="16">
        <v>0.64</v>
      </c>
      <c r="B35" s="3">
        <v>3.593</v>
      </c>
      <c r="C35" s="3">
        <f>B35-3.972</f>
        <v>-0.379</v>
      </c>
      <c r="D35" s="3">
        <f>C35/$F$1</f>
        <v>-3.6917981687122542E-2</v>
      </c>
    </row>
    <row r="36" spans="1:24" ht="15.75" thickBot="1" x14ac:dyDescent="0.3">
      <c r="A36" s="16">
        <v>0.66</v>
      </c>
      <c r="B36" s="3">
        <v>3.4609999999999999</v>
      </c>
      <c r="C36" s="3">
        <f>B36-3.972</f>
        <v>-0.51100000000000012</v>
      </c>
      <c r="D36" s="3">
        <f>C36/$F$1</f>
        <v>-4.9775959477888189E-2</v>
      </c>
    </row>
    <row r="37" spans="1:24" ht="60" x14ac:dyDescent="0.25">
      <c r="A37" s="16">
        <v>0.68</v>
      </c>
      <c r="B37" s="3">
        <v>3.3220000000000001</v>
      </c>
      <c r="C37" s="3">
        <f>B37-3.972</f>
        <v>-0.64999999999999991</v>
      </c>
      <c r="D37" s="3">
        <f>C37/$F$1</f>
        <v>-6.3315799727255012E-2</v>
      </c>
      <c r="Q37" s="7" t="s">
        <v>12</v>
      </c>
      <c r="R37" s="10" t="s">
        <v>14</v>
      </c>
      <c r="S37" s="10" t="s">
        <v>15</v>
      </c>
      <c r="T37" s="10" t="s">
        <v>17</v>
      </c>
      <c r="U37" s="10" t="s">
        <v>18</v>
      </c>
      <c r="V37" s="10" t="s">
        <v>20</v>
      </c>
      <c r="W37" s="10" t="s">
        <v>21</v>
      </c>
      <c r="X37" s="10" t="s">
        <v>17</v>
      </c>
    </row>
    <row r="38" spans="1:24" x14ac:dyDescent="0.25">
      <c r="A38" s="16">
        <v>0.7</v>
      </c>
      <c r="B38" s="3">
        <v>3.2469999999999999</v>
      </c>
      <c r="C38" s="3">
        <f>B38-3.972</f>
        <v>-0.72500000000000009</v>
      </c>
      <c r="D38" s="3">
        <f>C38/$F$1</f>
        <v>-7.0621468926553688E-2</v>
      </c>
      <c r="Q38" s="8" t="s">
        <v>13</v>
      </c>
      <c r="R38" s="11" t="s">
        <v>13</v>
      </c>
      <c r="S38" s="11" t="s">
        <v>16</v>
      </c>
      <c r="T38" s="11" t="s">
        <v>13</v>
      </c>
      <c r="U38" s="11" t="s">
        <v>19</v>
      </c>
      <c r="V38" s="11" t="s">
        <v>19</v>
      </c>
      <c r="W38" s="11" t="s">
        <v>19</v>
      </c>
      <c r="X38" s="11" t="s">
        <v>19</v>
      </c>
    </row>
    <row r="39" spans="1:24" ht="15.75" thickBot="1" x14ac:dyDescent="0.3">
      <c r="A39" s="16">
        <v>0.72</v>
      </c>
      <c r="B39" s="3">
        <v>3.1389999999999998</v>
      </c>
      <c r="C39" s="3">
        <f>B39-3.972</f>
        <v>-0.83300000000000018</v>
      </c>
      <c r="D39" s="3">
        <f>C39/$F$1</f>
        <v>-8.1141632573543759E-2</v>
      </c>
      <c r="Q39" s="9"/>
      <c r="R39" s="12"/>
      <c r="S39" s="6" t="s">
        <v>13</v>
      </c>
      <c r="T39" s="12"/>
      <c r="U39" s="12"/>
      <c r="V39" s="12"/>
      <c r="W39" s="12"/>
      <c r="X39" s="12"/>
    </row>
    <row r="40" spans="1:24" x14ac:dyDescent="0.25">
      <c r="A40" s="16">
        <v>0.74</v>
      </c>
      <c r="B40" s="3">
        <v>3.0259999999999998</v>
      </c>
      <c r="C40" s="3">
        <f>B40-3.972</f>
        <v>-0.94600000000000017</v>
      </c>
      <c r="D40" s="3">
        <f>C40/$F$1</f>
        <v>-9.2148840833820397E-2</v>
      </c>
      <c r="Q40">
        <f>-0.58+1.76</f>
        <v>1.1800000000000002</v>
      </c>
      <c r="S40" s="25">
        <f>AVERAGE(Q40:Q46)</f>
        <v>1.1828571428571431</v>
      </c>
      <c r="T40" s="24">
        <f>AVEDEV(Q40:Q46)</f>
        <v>4.8979591836734648E-3</v>
      </c>
      <c r="U40" s="4">
        <f>1/Q40</f>
        <v>0.84745762711864392</v>
      </c>
      <c r="W40" s="24">
        <f>1/S40</f>
        <v>0.84541062801932354</v>
      </c>
      <c r="X40" s="24">
        <f>AVEDEV(U40:U46)</f>
        <v>3.4590107229330869E-3</v>
      </c>
    </row>
    <row r="41" spans="1:24" x14ac:dyDescent="0.25">
      <c r="A41" s="16">
        <v>0.76</v>
      </c>
      <c r="B41" s="3">
        <v>2.944</v>
      </c>
      <c r="C41" s="3">
        <f>B41-3.972</f>
        <v>-1.028</v>
      </c>
      <c r="D41" s="3">
        <f>C41/$F$1</f>
        <v>-0.10013637249172025</v>
      </c>
      <c r="Q41">
        <f>-1.76+2.94</f>
        <v>1.18</v>
      </c>
      <c r="S41" s="20"/>
      <c r="T41" s="23"/>
      <c r="U41" s="4">
        <f>1/Q41</f>
        <v>0.84745762711864414</v>
      </c>
      <c r="W41" s="23"/>
      <c r="X41" s="23"/>
    </row>
    <row r="42" spans="1:24" x14ac:dyDescent="0.25">
      <c r="A42" s="16">
        <v>0.78</v>
      </c>
      <c r="B42" s="3">
        <v>2.887</v>
      </c>
      <c r="C42" s="3">
        <f>B42-3.972</f>
        <v>-1.085</v>
      </c>
      <c r="D42" s="3">
        <f>C42/$F$1</f>
        <v>-0.10568868108318721</v>
      </c>
      <c r="Q42">
        <f>-2.94+4.12</f>
        <v>1.1800000000000002</v>
      </c>
      <c r="S42" s="20"/>
      <c r="T42" s="23"/>
      <c r="U42" s="4">
        <f>1/Q42</f>
        <v>0.84745762711864392</v>
      </c>
      <c r="W42" s="23"/>
      <c r="X42" s="23"/>
    </row>
    <row r="43" spans="1:24" x14ac:dyDescent="0.25">
      <c r="A43" s="16">
        <v>0.8</v>
      </c>
      <c r="B43" s="3">
        <v>2.8239999999999998</v>
      </c>
      <c r="C43" s="3">
        <f>B43-3.972</f>
        <v>-1.1480000000000001</v>
      </c>
      <c r="D43" s="3">
        <f>C43/$F$1</f>
        <v>-0.1118254432105981</v>
      </c>
      <c r="Q43">
        <f>-4.12+5.3</f>
        <v>1.1799999999999997</v>
      </c>
      <c r="S43" s="20"/>
      <c r="T43" s="23"/>
      <c r="U43" s="4">
        <f>1/Q43</f>
        <v>0.84745762711864425</v>
      </c>
      <c r="W43" s="23"/>
      <c r="X43" s="23"/>
    </row>
    <row r="44" spans="1:24" x14ac:dyDescent="0.25">
      <c r="A44" s="16">
        <v>0.82</v>
      </c>
      <c r="B44" s="3">
        <v>2.7480000000000002</v>
      </c>
      <c r="C44" s="3">
        <f>B44-3.972</f>
        <v>-1.2239999999999998</v>
      </c>
      <c r="D44" s="3">
        <f>C44/$F$1</f>
        <v>-0.11922852133255404</v>
      </c>
      <c r="Q44">
        <f>-5.3+6.48</f>
        <v>1.1800000000000006</v>
      </c>
      <c r="S44" s="20"/>
      <c r="T44" s="23"/>
      <c r="U44" s="4">
        <f>1/Q44</f>
        <v>0.84745762711864359</v>
      </c>
      <c r="W44" s="23"/>
      <c r="X44" s="23"/>
    </row>
    <row r="45" spans="1:24" x14ac:dyDescent="0.25">
      <c r="A45" s="16">
        <v>0.84</v>
      </c>
      <c r="B45" s="3">
        <v>2.71</v>
      </c>
      <c r="C45" s="3">
        <f>B45-3.972</f>
        <v>-1.262</v>
      </c>
      <c r="D45" s="3">
        <f>C45/$F$1</f>
        <v>-0.12293006039353205</v>
      </c>
      <c r="Q45">
        <f>-6.48+7.66</f>
        <v>1.1799999999999997</v>
      </c>
      <c r="S45" s="20"/>
      <c r="T45" s="23"/>
      <c r="U45" s="4">
        <f>1/Q45</f>
        <v>0.84745762711864425</v>
      </c>
      <c r="W45" s="23"/>
      <c r="X45" s="23"/>
    </row>
    <row r="46" spans="1:24" x14ac:dyDescent="0.25">
      <c r="A46" s="16">
        <v>0.86</v>
      </c>
      <c r="B46" s="3">
        <v>2.71</v>
      </c>
      <c r="C46" s="3">
        <f>B46-3.972</f>
        <v>-1.262</v>
      </c>
      <c r="D46" s="3">
        <f>C46/$F$1</f>
        <v>-0.12293006039353205</v>
      </c>
      <c r="Q46">
        <f>-7.66+8.86</f>
        <v>1.1999999999999993</v>
      </c>
      <c r="S46" s="20"/>
      <c r="T46" s="23"/>
      <c r="U46" s="4">
        <f>1/Q46</f>
        <v>0.83333333333333381</v>
      </c>
      <c r="W46" s="23"/>
      <c r="X46" s="23"/>
    </row>
    <row r="47" spans="1:24" x14ac:dyDescent="0.25">
      <c r="A47" s="16">
        <v>0.88</v>
      </c>
      <c r="B47" s="3">
        <v>2.71</v>
      </c>
      <c r="C47" s="3">
        <f>B47-3.972</f>
        <v>-1.262</v>
      </c>
      <c r="D47" s="3">
        <f>C47/$F$1</f>
        <v>-0.12293006039353205</v>
      </c>
    </row>
    <row r="48" spans="1:24" x14ac:dyDescent="0.25">
      <c r="A48" s="16">
        <v>0.9</v>
      </c>
      <c r="B48" s="3">
        <v>2.698</v>
      </c>
      <c r="C48" s="3">
        <f>B48-3.972</f>
        <v>-1.274</v>
      </c>
      <c r="D48" s="3">
        <f>C48/$F$1</f>
        <v>-0.12409896746541983</v>
      </c>
    </row>
    <row r="49" spans="1:24" x14ac:dyDescent="0.25">
      <c r="A49" s="16">
        <v>0.92</v>
      </c>
      <c r="B49" s="3">
        <v>2.7040000000000002</v>
      </c>
      <c r="C49" s="3">
        <f>B49-3.972</f>
        <v>-1.2679999999999998</v>
      </c>
      <c r="D49" s="3">
        <f>C49/$F$1</f>
        <v>-0.12351451392947592</v>
      </c>
    </row>
    <row r="50" spans="1:24" x14ac:dyDescent="0.25">
      <c r="A50" s="16">
        <v>0.94</v>
      </c>
      <c r="B50" s="3">
        <v>2.7610000000000001</v>
      </c>
      <c r="C50" s="3">
        <f>B50-3.972</f>
        <v>-1.2109999999999999</v>
      </c>
      <c r="D50" s="3">
        <f>C50/$F$1</f>
        <v>-0.11796220533800894</v>
      </c>
    </row>
    <row r="51" spans="1:24" x14ac:dyDescent="0.25">
      <c r="A51" s="16">
        <v>0.96</v>
      </c>
      <c r="B51" s="3">
        <v>2.786</v>
      </c>
      <c r="C51" s="3">
        <f>B51-3.972</f>
        <v>-1.1859999999999999</v>
      </c>
      <c r="D51" s="3">
        <f>C51/$F$1</f>
        <v>-0.11552698227157607</v>
      </c>
      <c r="Q51" t="s">
        <v>31</v>
      </c>
      <c r="R51" t="s">
        <v>30</v>
      </c>
      <c r="S51" t="s">
        <v>32</v>
      </c>
      <c r="V51" t="s">
        <v>39</v>
      </c>
      <c r="X51" t="s">
        <v>38</v>
      </c>
    </row>
    <row r="52" spans="1:24" x14ac:dyDescent="0.25">
      <c r="A52" s="16">
        <v>0.98</v>
      </c>
      <c r="B52" s="3">
        <v>2.8239999999999998</v>
      </c>
      <c r="C52" s="3">
        <f>B52-3.972</f>
        <v>-1.1480000000000001</v>
      </c>
      <c r="D52" s="3">
        <f>C52/$F$1</f>
        <v>-0.1118254432105981</v>
      </c>
      <c r="Q52">
        <v>-0.124</v>
      </c>
      <c r="R52" s="5">
        <v>0.9</v>
      </c>
      <c r="S52" s="22">
        <f>($F$1*Q52*Q52)/2</f>
        <v>7.8925007999999991E-2</v>
      </c>
      <c r="V52" s="4">
        <f>SQRT(((-1.274^2)*($Y$24^2)/(4*$F$1^4))+(($Y$25^2)/$F$1))</f>
        <v>6.2715100162919282E-4</v>
      </c>
      <c r="X52" s="22">
        <f>(1/2)*SQRT(((Q52^4)*($Y$24^2))+(4*(Q52^2)*($F$1^2)*(V52^2)))</f>
        <v>1.0564663285849234E-3</v>
      </c>
    </row>
    <row r="53" spans="1:24" x14ac:dyDescent="0.25">
      <c r="A53" s="16">
        <v>1</v>
      </c>
      <c r="B53" s="3">
        <v>2.855</v>
      </c>
      <c r="C53" s="3">
        <f>B53-3.972</f>
        <v>-1.117</v>
      </c>
      <c r="D53" s="3">
        <f>C53/$F$1</f>
        <v>-0.10880576660822132</v>
      </c>
      <c r="Q53">
        <v>0.10100000000000001</v>
      </c>
      <c r="R53" s="5">
        <v>1.48</v>
      </c>
      <c r="S53" s="22">
        <f>($F$1*Q53*Q53)/2</f>
        <v>5.2361733000000008E-2</v>
      </c>
      <c r="V53" s="4">
        <f>SQRT(((1.034^2)*($Y$24^2)/(4*$F$1^4))+(($Y$25^2)/$F$1))</f>
        <v>5.4067644239629887E-4</v>
      </c>
      <c r="X53" s="22">
        <f>(1/2)*SQRT(((Q53^4)*($Y$24^2))+(4*(Q53^2)*($F$1^2)*(V53^2)))</f>
        <v>7.2457213958776478E-4</v>
      </c>
    </row>
    <row r="54" spans="1:24" x14ac:dyDescent="0.25">
      <c r="A54" s="16">
        <v>1.02</v>
      </c>
      <c r="B54" s="3">
        <v>2.944</v>
      </c>
      <c r="C54" s="3">
        <f>B54-3.972</f>
        <v>-1.028</v>
      </c>
      <c r="D54" s="3">
        <f>C54/$F$1</f>
        <v>-0.10013637249172025</v>
      </c>
      <c r="Q54">
        <v>-0.108</v>
      </c>
      <c r="R54" s="5">
        <v>2.08</v>
      </c>
      <c r="S54" s="22">
        <f>($F$1*Q54*Q54)/2</f>
        <v>5.9871311999999996E-2</v>
      </c>
      <c r="V54" s="4">
        <f>SQRT(((1.104^2)*($Y$24^2)/(4*$F$1^4))+(($Y$25^2)/$F$1))</f>
        <v>5.6534602377972948E-4</v>
      </c>
      <c r="X54" s="22">
        <f>(1/2)*SQRT(((Q54^4)*($Y$24^2))+(4*(Q54^2)*($F$1^2)*(V54^2)))</f>
        <v>8.1755490110393513E-4</v>
      </c>
    </row>
    <row r="55" spans="1:24" x14ac:dyDescent="0.25">
      <c r="A55" s="16">
        <v>1.04</v>
      </c>
      <c r="B55" s="3">
        <v>3.032</v>
      </c>
      <c r="C55" s="3">
        <f>B55-3.972</f>
        <v>-0.94</v>
      </c>
      <c r="D55" s="3">
        <f>C55/$F$1</f>
        <v>-9.1564387297876484E-2</v>
      </c>
      <c r="Q55">
        <v>8.1000000000000003E-2</v>
      </c>
      <c r="R55" s="5">
        <v>2.66</v>
      </c>
      <c r="S55" s="22">
        <f>($F$1*Q55*Q55)/2</f>
        <v>3.3677613000000002E-2</v>
      </c>
      <c r="V55" s="4">
        <f>SQRT(((0.832^2)*($Y$24^2)/(4*$F$1^4))+(($Y$25^2)/$F$1))</f>
        <v>4.7287528984753772E-4</v>
      </c>
      <c r="X55" s="22">
        <f>(1/2)*SQRT(((Q55^4)*($Y$24^2))+(4*(Q55^2)*($F$1^2)*(V55^2)))</f>
        <v>4.9172111627624891E-4</v>
      </c>
    </row>
    <row r="56" spans="1:24" x14ac:dyDescent="0.25">
      <c r="A56" s="16">
        <v>1.06</v>
      </c>
      <c r="B56" s="3">
        <v>3.1459999999999999</v>
      </c>
      <c r="C56" s="3">
        <f>B56-3.972</f>
        <v>-0.82600000000000007</v>
      </c>
      <c r="D56" s="3">
        <f>C56/$F$1</f>
        <v>-8.0459770114942541E-2</v>
      </c>
      <c r="Q56">
        <v>-8.7999999999999995E-2</v>
      </c>
      <c r="R56" s="5">
        <v>3.28</v>
      </c>
      <c r="S56" s="22">
        <f>($F$1*Q56*Q56)/2</f>
        <v>3.9749951999999998E-2</v>
      </c>
      <c r="V56" s="4">
        <f>SQRT(((0.902^2)*($Y$24^2)/(4*$F$1^4))+(($Y$25^2)/$F$1))</f>
        <v>4.9572201025102299E-4</v>
      </c>
      <c r="X56" s="22">
        <f>(1/2)*SQRT(((Q56^4)*($Y$24^2))+(4*(Q56^2)*($F$1^2)*(V56^2)))</f>
        <v>5.6744892825774944E-4</v>
      </c>
    </row>
    <row r="57" spans="1:24" x14ac:dyDescent="0.25">
      <c r="A57" s="16">
        <v>1.08</v>
      </c>
      <c r="B57" s="3">
        <v>3.2280000000000002</v>
      </c>
      <c r="C57" s="3">
        <f>B57-3.972</f>
        <v>-0.74399999999999977</v>
      </c>
      <c r="D57" s="3">
        <f>C57/$F$1</f>
        <v>-7.2472238457042648E-2</v>
      </c>
      <c r="Q57">
        <v>6.0999999999999999E-2</v>
      </c>
      <c r="R57" s="5">
        <v>3.88</v>
      </c>
      <c r="S57" s="22">
        <f>($F$1*Q57*Q57)/2</f>
        <v>1.9099893E-2</v>
      </c>
      <c r="V57" s="4">
        <f>SQRT(((0.63^2)*($Y$24^2)/(4*$F$1^4))+(($Y$25^2)/$F$1))</f>
        <v>4.1203075608085436E-4</v>
      </c>
      <c r="X57" s="22">
        <f>(1/2)*SQRT(((Q57^4)*($Y$24^2))+(4*(Q57^2)*($F$1^2)*(V57^2)))</f>
        <v>3.075945459592405E-4</v>
      </c>
    </row>
    <row r="58" spans="1:24" x14ac:dyDescent="0.25">
      <c r="A58" s="16">
        <v>1.1000000000000001</v>
      </c>
      <c r="B58" s="3">
        <v>3.36</v>
      </c>
      <c r="C58" s="3">
        <f>B58-3.972</f>
        <v>-0.6120000000000001</v>
      </c>
      <c r="D58" s="3">
        <f>C58/$F$1</f>
        <v>-5.9614260666277043E-2</v>
      </c>
      <c r="Q58">
        <v>-7.1999999999999995E-2</v>
      </c>
      <c r="R58" s="5">
        <v>4.46</v>
      </c>
      <c r="S58" s="22">
        <f>($F$1*Q58*Q58)/2</f>
        <v>2.6609471999999995E-2</v>
      </c>
      <c r="V58" s="4">
        <f>SQRT(((0.738^2)*($Y$24^2)/(4*$F$1^4))+(($Y$25^2)/$F$1))</f>
        <v>4.4351453369577588E-4</v>
      </c>
      <c r="X58" s="22">
        <f>(1/2)*SQRT(((Q58^4)*($Y$24^2))+(4*(Q58^2)*($F$1^2)*(V58^2)))</f>
        <v>4.0235377787509657E-4</v>
      </c>
    </row>
    <row r="59" spans="1:24" x14ac:dyDescent="0.25">
      <c r="A59" s="16">
        <v>1.1200000000000001</v>
      </c>
      <c r="B59" s="3">
        <v>3.4540000000000002</v>
      </c>
      <c r="C59" s="3">
        <f>B59-3.972</f>
        <v>-0.51799999999999979</v>
      </c>
      <c r="D59" s="3">
        <f>C59/$F$1</f>
        <v>-5.0457821936489365E-2</v>
      </c>
      <c r="Q59">
        <v>4.2999999999999997E-2</v>
      </c>
      <c r="R59" s="5">
        <v>5.12</v>
      </c>
      <c r="S59" s="22">
        <f>($F$1*Q59*Q59)/2</f>
        <v>9.490916999999998E-3</v>
      </c>
      <c r="V59" s="4">
        <f>SQRT(((0.441^2)*($Y$24^2)/(4*$F$1^4))+(($Y$25^2)/$F$1))</f>
        <v>3.6450724148354786E-4</v>
      </c>
      <c r="X59" s="22">
        <f>(1/2)*SQRT(((Q59^4)*($Y$24^2))+(4*(Q59^2)*($F$1^2)*(V59^2)))</f>
        <v>1.8114703022106552E-4</v>
      </c>
    </row>
    <row r="60" spans="1:24" x14ac:dyDescent="0.25">
      <c r="A60" s="16">
        <v>1.1399999999999999</v>
      </c>
      <c r="B60" s="3">
        <v>3.5550000000000002</v>
      </c>
      <c r="C60" s="3">
        <f>B60-3.972</f>
        <v>-0.41699999999999982</v>
      </c>
      <c r="D60" s="3">
        <f>C60/$F$1</f>
        <v>-4.0619520748100511E-2</v>
      </c>
      <c r="Q60">
        <v>-5.1999999999999998E-2</v>
      </c>
      <c r="R60" s="5">
        <v>5.72</v>
      </c>
      <c r="S60" s="22">
        <f>($F$1*Q60*Q60)/2</f>
        <v>1.3879631999999999E-2</v>
      </c>
      <c r="V60" s="4">
        <f>SQRT(((0.537^2)*($Y$24^2)/(4*$F$1^4))+(($Y$25^2)/$F$1))</f>
        <v>3.8727590251916592E-4</v>
      </c>
      <c r="X60" s="22">
        <f>(1/2)*SQRT(((Q60^4)*($Y$24^2))+(4*(Q60^2)*($F$1^2)*(V60^2)))</f>
        <v>2.3989072819023062E-4</v>
      </c>
    </row>
    <row r="61" spans="1:24" x14ac:dyDescent="0.25">
      <c r="A61" s="16">
        <v>1.1599999999999999</v>
      </c>
      <c r="B61" s="3">
        <v>3.6560000000000001</v>
      </c>
      <c r="C61" s="3">
        <f>B61-3.972</f>
        <v>-0.31599999999999984</v>
      </c>
      <c r="D61" s="3">
        <f>C61/$F$1</f>
        <v>-3.0781219559711654E-2</v>
      </c>
      <c r="Q61">
        <v>2.5999999999999999E-2</v>
      </c>
      <c r="R61" s="5">
        <v>6.32</v>
      </c>
      <c r="S61" s="22">
        <f>($F$1*Q61*Q61)/2</f>
        <v>3.4699079999999998E-3</v>
      </c>
      <c r="V61" s="4">
        <f>SQRT(((0.27^2)*($Y$24^2)/(4*$F$1^4))+(($Y$25^2)/$F$1))</f>
        <v>3.3271551253842579E-4</v>
      </c>
      <c r="X61" s="22">
        <f>(1/2)*SQRT(((Q61^4)*($Y$24^2))+(4*(Q61^2)*($F$1^2)*(V61^2)))</f>
        <v>9.3872660020802008E-5</v>
      </c>
    </row>
    <row r="62" spans="1:24" x14ac:dyDescent="0.25">
      <c r="A62" s="16">
        <v>1.18</v>
      </c>
      <c r="B62" s="3">
        <v>3.7949999999999999</v>
      </c>
      <c r="C62" s="3">
        <f>B62-3.972</f>
        <v>-0.17700000000000005</v>
      </c>
      <c r="D62" s="3">
        <f>C62/$F$1</f>
        <v>-1.7241379310344831E-2</v>
      </c>
      <c r="Q62">
        <v>-4.1000000000000002E-2</v>
      </c>
      <c r="R62" s="5">
        <v>6.86</v>
      </c>
      <c r="S62" s="22">
        <f>($F$1*Q62*Q62)/2</f>
        <v>8.6285730000000005E-3</v>
      </c>
      <c r="V62" s="4">
        <f>SQRT(((0.423^2)*($Y$24^2)/(4*$F$1^4))+(($Y$25^2)/$F$1))</f>
        <v>3.6059697998409325E-4</v>
      </c>
      <c r="X62" s="22">
        <f>(1/2)*SQRT(((Q62^4)*($Y$24^2))+(4*(Q62^2)*($F$1^2)*(V62^2)))</f>
        <v>1.6958347510384166E-4</v>
      </c>
    </row>
    <row r="63" spans="1:24" x14ac:dyDescent="0.25">
      <c r="A63" s="16">
        <v>1.2</v>
      </c>
      <c r="B63" s="3">
        <v>3.9209999999999998</v>
      </c>
      <c r="C63" s="3">
        <f>B63-3.972</f>
        <v>-5.1000000000000156E-2</v>
      </c>
      <c r="D63" s="3">
        <f>C63/$F$1</f>
        <v>-4.9678550555231011E-3</v>
      </c>
      <c r="Q63">
        <v>1.6E-2</v>
      </c>
      <c r="R63" s="5">
        <v>7.42</v>
      </c>
      <c r="S63" s="22">
        <f>($F$1*Q63*Q63)/2</f>
        <v>1.3140480000000002E-3</v>
      </c>
      <c r="V63" s="4">
        <f>SQRT(((0.164^2)*($Y$24^2)/(4*$F$1^4))+(($Y$25^2)/$F$1))</f>
        <v>3.1986315768170112E-4</v>
      </c>
      <c r="X63" s="22">
        <f>(1/2)*SQRT(((Q63^4)*($Y$24^2))+(4*(Q63^2)*($F$1^2)*(V63^2)))</f>
        <v>5.3787577122362288E-5</v>
      </c>
    </row>
    <row r="64" spans="1:24" x14ac:dyDescent="0.25">
      <c r="A64" s="16">
        <v>1.22</v>
      </c>
      <c r="B64" s="3">
        <v>4.0540000000000003</v>
      </c>
      <c r="C64" s="3">
        <f>B64-3.972</f>
        <v>8.2000000000000295E-2</v>
      </c>
      <c r="D64" s="3">
        <f>C64/$F$1</f>
        <v>7.9875316578998917E-3</v>
      </c>
      <c r="Q64">
        <v>-2.8000000000000001E-2</v>
      </c>
      <c r="R64" s="5">
        <v>8.02</v>
      </c>
      <c r="S64" s="22">
        <f>($F$1*Q64*Q64)/2</f>
        <v>4.0242719999999997E-3</v>
      </c>
      <c r="V64" s="4">
        <f>SQRT(((0.284^2)*($Y$24^2)/(4*$F$1^4))+(($Y$25^2)/$F$1))</f>
        <v>3.3483374914145518E-4</v>
      </c>
      <c r="X64" s="22">
        <f>(1/2)*SQRT(((Q64^4)*($Y$24^2))+(4*(Q64^2)*($F$1^2)*(V64^2)))</f>
        <v>1.0250960699151252E-4</v>
      </c>
    </row>
    <row r="65" spans="1:26" x14ac:dyDescent="0.25">
      <c r="A65" s="16">
        <v>1.24</v>
      </c>
      <c r="B65" s="3">
        <v>4.1669999999999998</v>
      </c>
      <c r="C65" s="3">
        <f>B65-3.972</f>
        <v>0.19499999999999984</v>
      </c>
      <c r="D65" s="3">
        <f>C65/$F$1</f>
        <v>1.899473991817649E-2</v>
      </c>
      <c r="Q65">
        <v>4.0000000000000001E-3</v>
      </c>
      <c r="R65" s="5">
        <v>8.6999999999999993</v>
      </c>
      <c r="S65" s="22">
        <f>($F$1*Q65*Q65)/2</f>
        <v>8.2128000000000011E-5</v>
      </c>
      <c r="V65" s="4">
        <f>SQRT(((0.006^2)*($Y$24^2)/(4*$F$1^4))+(($Y$25^2)/$F$1))</f>
        <v>3.1211453981004253E-4</v>
      </c>
      <c r="X65" s="22">
        <f>(1/2)*SQRT(((Q65^4)*($Y$24^2))+(4*(Q65^2)*($F$1^2)*(V65^2)))</f>
        <v>1.2836879191778505E-5</v>
      </c>
      <c r="Z65">
        <v>1</v>
      </c>
    </row>
    <row r="66" spans="1:26" x14ac:dyDescent="0.25">
      <c r="A66" s="16">
        <v>1.26</v>
      </c>
      <c r="B66" s="3">
        <v>4.2990000000000004</v>
      </c>
      <c r="C66" s="3">
        <f>B66-3.972</f>
        <v>0.3270000000000004</v>
      </c>
      <c r="D66" s="3">
        <f>C66/$F$1</f>
        <v>3.1852717708942178E-2</v>
      </c>
      <c r="Q66">
        <v>-1.7000000000000001E-2</v>
      </c>
      <c r="R66" s="5">
        <v>9.26</v>
      </c>
      <c r="S66" s="22">
        <f>($F$1*Q66*Q66)/2</f>
        <v>1.4834370000000002E-3</v>
      </c>
      <c r="V66" s="4">
        <f>SQRT(((0.171^2)*($Y$24^2)/(4*$F$1^4))+(($Y$25^2)/$F$1))</f>
        <v>3.2053075662218501E-4</v>
      </c>
      <c r="X66" s="22">
        <f>(1/2)*SQRT(((Q66^4)*($Y$24^2))+(4*(Q66^2)*($F$1^2)*(V66^2)))</f>
        <v>5.7431494496253447E-5</v>
      </c>
    </row>
    <row r="67" spans="1:26" x14ac:dyDescent="0.25">
      <c r="A67" s="16">
        <v>1.28</v>
      </c>
      <c r="B67" s="3">
        <v>4.3940000000000001</v>
      </c>
      <c r="C67" s="3">
        <f>B67-3.972</f>
        <v>0.42200000000000015</v>
      </c>
      <c r="D67" s="3">
        <f>C67/$F$1</f>
        <v>4.1106565361387119E-2</v>
      </c>
    </row>
    <row r="68" spans="1:26" x14ac:dyDescent="0.25">
      <c r="A68" s="16">
        <v>1.3</v>
      </c>
      <c r="B68" s="3">
        <v>4.4880000000000004</v>
      </c>
      <c r="C68" s="3">
        <f>B68-3.972</f>
        <v>0.51600000000000046</v>
      </c>
      <c r="D68" s="3">
        <f>C68/$F$1</f>
        <v>5.0263004091174797E-2</v>
      </c>
    </row>
    <row r="69" spans="1:26" x14ac:dyDescent="0.25">
      <c r="A69" s="16">
        <v>1.32</v>
      </c>
      <c r="B69" s="3">
        <v>4.577</v>
      </c>
      <c r="C69" s="3">
        <f>B69-3.972</f>
        <v>0.60499999999999998</v>
      </c>
      <c r="D69" s="3">
        <f>C69/$F$1</f>
        <v>5.8932398207675818E-2</v>
      </c>
      <c r="Q69" t="s">
        <v>31</v>
      </c>
      <c r="R69" t="s">
        <v>30</v>
      </c>
    </row>
    <row r="70" spans="1:26" x14ac:dyDescent="0.25">
      <c r="A70" s="16">
        <v>1.34</v>
      </c>
      <c r="B70" s="3">
        <v>4.6840000000000002</v>
      </c>
      <c r="C70" s="3">
        <f>B70-3.972</f>
        <v>0.71200000000000019</v>
      </c>
      <c r="D70" s="3">
        <f>C70/$F$1</f>
        <v>6.9355152932008585E-2</v>
      </c>
    </row>
    <row r="71" spans="1:26" x14ac:dyDescent="0.25">
      <c r="A71" s="16">
        <v>1.36</v>
      </c>
      <c r="B71" s="3">
        <v>4.766</v>
      </c>
      <c r="C71" s="3">
        <f>B71-3.972</f>
        <v>0.79400000000000004</v>
      </c>
      <c r="D71" s="3">
        <f>C71/$F$1</f>
        <v>7.7342684589908436E-2</v>
      </c>
      <c r="Q71">
        <v>0.10100000000000001</v>
      </c>
      <c r="R71">
        <v>1.48</v>
      </c>
    </row>
    <row r="72" spans="1:26" x14ac:dyDescent="0.25">
      <c r="A72" s="16">
        <v>1.38</v>
      </c>
      <c r="B72" s="3">
        <v>4.8289999999999997</v>
      </c>
      <c r="C72" s="3">
        <f>B72-3.972</f>
        <v>0.85699999999999976</v>
      </c>
      <c r="D72" s="3">
        <f>C72/$F$1</f>
        <v>8.3479446717319286E-2</v>
      </c>
      <c r="Q72">
        <v>8.1000000000000003E-2</v>
      </c>
      <c r="R72">
        <v>2.66</v>
      </c>
    </row>
    <row r="73" spans="1:26" x14ac:dyDescent="0.25">
      <c r="A73" s="16">
        <v>1.4</v>
      </c>
      <c r="B73" s="3">
        <v>4.8920000000000003</v>
      </c>
      <c r="C73" s="3">
        <f>B73-3.972</f>
        <v>0.92000000000000037</v>
      </c>
      <c r="D73" s="3">
        <f>C73/$F$1</f>
        <v>8.9616208844730219E-2</v>
      </c>
      <c r="Q73">
        <v>6.0999999999999999E-2</v>
      </c>
      <c r="R73">
        <v>3.88</v>
      </c>
    </row>
    <row r="74" spans="1:26" x14ac:dyDescent="0.25">
      <c r="A74" s="16">
        <v>1.42</v>
      </c>
      <c r="B74" s="3">
        <v>4.9489999999999998</v>
      </c>
      <c r="C74" s="3">
        <f>B74-3.972</f>
        <v>0.97699999999999987</v>
      </c>
      <c r="D74" s="3">
        <f>C74/$F$1</f>
        <v>9.5168517436197142E-2</v>
      </c>
      <c r="Q74">
        <v>4.2999999999999997E-2</v>
      </c>
      <c r="R74">
        <v>5.12</v>
      </c>
    </row>
    <row r="75" spans="1:26" x14ac:dyDescent="0.25">
      <c r="A75" s="16">
        <v>1.44</v>
      </c>
      <c r="B75" s="3">
        <v>4.9610000000000003</v>
      </c>
      <c r="C75" s="3">
        <f>B75-3.972</f>
        <v>0.98900000000000032</v>
      </c>
      <c r="D75" s="3">
        <f>C75/$F$1</f>
        <v>9.6337424508084968E-2</v>
      </c>
      <c r="Q75">
        <v>2.5999999999999999E-2</v>
      </c>
      <c r="R75">
        <v>6.32</v>
      </c>
    </row>
    <row r="76" spans="1:26" x14ac:dyDescent="0.25">
      <c r="A76" s="16">
        <v>1.46</v>
      </c>
      <c r="B76" s="3">
        <v>4.9870000000000001</v>
      </c>
      <c r="C76" s="3">
        <f>B76-3.972</f>
        <v>1.0150000000000001</v>
      </c>
      <c r="D76" s="3">
        <f>C76/$F$1</f>
        <v>9.887005649717516E-2</v>
      </c>
      <c r="Q76">
        <v>1.6E-2</v>
      </c>
      <c r="R76">
        <v>7.42</v>
      </c>
    </row>
    <row r="77" spans="1:26" x14ac:dyDescent="0.25">
      <c r="A77" s="16">
        <v>1.48</v>
      </c>
      <c r="B77" s="3">
        <v>5.0060000000000002</v>
      </c>
      <c r="C77" s="3">
        <f>B77-3.972</f>
        <v>1.0340000000000003</v>
      </c>
      <c r="D77" s="3">
        <f>C77/$F$1</f>
        <v>0.10072082602766416</v>
      </c>
      <c r="Q77">
        <v>1E-3</v>
      </c>
      <c r="R77">
        <v>8.6999999999999993</v>
      </c>
    </row>
    <row r="78" spans="1:26" x14ac:dyDescent="0.25">
      <c r="A78" s="16">
        <v>1.5</v>
      </c>
      <c r="B78" s="3">
        <v>4.9989999999999997</v>
      </c>
      <c r="C78" s="3">
        <f>B78-3.972</f>
        <v>1.0269999999999997</v>
      </c>
      <c r="D78" s="3">
        <f>C78/$F$1</f>
        <v>0.1000389635690629</v>
      </c>
    </row>
    <row r="79" spans="1:26" x14ac:dyDescent="0.25">
      <c r="A79" s="16">
        <v>1.52</v>
      </c>
      <c r="B79" s="3">
        <v>4.9550000000000001</v>
      </c>
      <c r="C79" s="3">
        <f>B79-3.972</f>
        <v>0.9830000000000001</v>
      </c>
      <c r="D79" s="3">
        <f>C79/$F$1</f>
        <v>9.5752970972141055E-2</v>
      </c>
    </row>
    <row r="80" spans="1:26" x14ac:dyDescent="0.25">
      <c r="A80" s="16">
        <v>1.54</v>
      </c>
      <c r="B80" s="3">
        <v>4.9109999999999996</v>
      </c>
      <c r="C80" s="3">
        <f>B80-3.972</f>
        <v>0.93899999999999961</v>
      </c>
      <c r="D80" s="3">
        <f>C80/$F$1</f>
        <v>9.1466978375219138E-2</v>
      </c>
    </row>
    <row r="81" spans="1:24" x14ac:dyDescent="0.25">
      <c r="A81" s="16">
        <v>1.56</v>
      </c>
      <c r="B81" s="3">
        <v>4.9050000000000002</v>
      </c>
      <c r="C81" s="3">
        <f>B81-3.972</f>
        <v>0.93300000000000027</v>
      </c>
      <c r="D81" s="3">
        <f>C81/$F$1</f>
        <v>9.0882524839275308E-2</v>
      </c>
    </row>
    <row r="82" spans="1:24" x14ac:dyDescent="0.25">
      <c r="A82" s="16">
        <v>1.58</v>
      </c>
      <c r="B82" s="3">
        <v>4.8540000000000001</v>
      </c>
      <c r="C82" s="3">
        <f>B82-3.972</f>
        <v>0.88200000000000012</v>
      </c>
      <c r="D82" s="3">
        <f>C82/$F$1</f>
        <v>8.5914669783752201E-2</v>
      </c>
    </row>
    <row r="83" spans="1:24" x14ac:dyDescent="0.25">
      <c r="A83" s="16">
        <v>1.6</v>
      </c>
      <c r="B83" s="3">
        <v>4.7789999999999999</v>
      </c>
      <c r="C83" s="3">
        <f>B83-3.972</f>
        <v>0.80699999999999994</v>
      </c>
      <c r="D83" s="3">
        <f>C83/$F$1</f>
        <v>7.8609000584453526E-2</v>
      </c>
    </row>
    <row r="84" spans="1:24" x14ac:dyDescent="0.25">
      <c r="A84" s="16">
        <v>1.62</v>
      </c>
      <c r="B84" s="3">
        <v>4.6710000000000003</v>
      </c>
      <c r="C84" s="3">
        <f>B84-3.972</f>
        <v>0.69900000000000029</v>
      </c>
      <c r="D84" s="3">
        <f>C84/$F$1</f>
        <v>6.8088836937463496E-2</v>
      </c>
      <c r="U84">
        <f t="array" ref="U84:V85">LINEST(Q71:Q77,R71:R77,TRUE,TRUE)</f>
        <v>-1.3838575545025844E-2</v>
      </c>
      <c r="V84">
        <v>0.11733950255600278</v>
      </c>
    </row>
    <row r="85" spans="1:24" x14ac:dyDescent="0.25">
      <c r="A85" s="16">
        <v>1.64</v>
      </c>
      <c r="B85" s="3">
        <v>4.6079999999999997</v>
      </c>
      <c r="C85" s="3">
        <f>B85-3.972</f>
        <v>0.63599999999999968</v>
      </c>
      <c r="D85" s="3">
        <f>C85/$F$1</f>
        <v>6.1952074810052569E-2</v>
      </c>
      <c r="U85">
        <v>5.8815284564416156E-4</v>
      </c>
      <c r="V85">
        <v>3.3064115569910284E-3</v>
      </c>
      <c r="X85">
        <f>Tabela1[Massa da esfera (g)]*4*0.845*PI()^2*U84</f>
        <v>-0.1734306731688266</v>
      </c>
    </row>
    <row r="86" spans="1:24" x14ac:dyDescent="0.25">
      <c r="A86" s="16">
        <v>1.66</v>
      </c>
      <c r="B86" s="3">
        <v>4.5140000000000002</v>
      </c>
      <c r="C86" s="3">
        <f>B86-3.972</f>
        <v>0.54200000000000026</v>
      </c>
      <c r="D86" s="3">
        <f>C86/$F$1</f>
        <v>5.2795636080264975E-2</v>
      </c>
      <c r="X86">
        <f>SQRT((Tabela1[Massa da esfera (g)]*4*(PI()^2)*0.003*X85)^2+(4*(PI()^2)*0.845*0.00001*X85)^2+((4*(PI()^2))*Tabela1[Massa da esfera (g)]*0.845*U85)^2)</f>
        <v>1.0671466814017351E-2</v>
      </c>
    </row>
    <row r="87" spans="1:24" x14ac:dyDescent="0.25">
      <c r="A87" s="16">
        <v>1.68</v>
      </c>
      <c r="B87" s="3">
        <v>4.4130000000000003</v>
      </c>
      <c r="C87" s="3">
        <f>B87-3.972</f>
        <v>0.44100000000000028</v>
      </c>
      <c r="D87" s="3">
        <f>C87/$F$1</f>
        <v>4.2957334891876121E-2</v>
      </c>
      <c r="Q87" t="s">
        <v>31</v>
      </c>
      <c r="R87" t="s">
        <v>30</v>
      </c>
    </row>
    <row r="88" spans="1:24" x14ac:dyDescent="0.25">
      <c r="A88" s="16">
        <v>1.7</v>
      </c>
      <c r="B88" s="3">
        <v>4.3179999999999996</v>
      </c>
      <c r="C88" s="3">
        <f>B88-3.972</f>
        <v>0.34599999999999964</v>
      </c>
      <c r="D88" s="3">
        <f>C88/$F$1</f>
        <v>3.3703487239431097E-2</v>
      </c>
      <c r="Q88">
        <v>0.124</v>
      </c>
      <c r="R88">
        <v>0.9</v>
      </c>
    </row>
    <row r="89" spans="1:24" x14ac:dyDescent="0.25">
      <c r="A89" s="16">
        <v>1.72</v>
      </c>
      <c r="B89" s="3">
        <v>4.2300000000000004</v>
      </c>
      <c r="C89" s="3">
        <f>B89-3.972</f>
        <v>0.25800000000000045</v>
      </c>
      <c r="D89" s="3">
        <f>C89/$F$1</f>
        <v>2.5131502045587419E-2</v>
      </c>
      <c r="Q89">
        <v>0.10100000000000001</v>
      </c>
      <c r="R89">
        <v>1.48</v>
      </c>
    </row>
    <row r="90" spans="1:24" x14ac:dyDescent="0.25">
      <c r="A90" s="16">
        <v>1.74</v>
      </c>
      <c r="B90" s="3">
        <v>4.117</v>
      </c>
      <c r="C90" s="3">
        <f>B90-3.972</f>
        <v>0.14500000000000002</v>
      </c>
      <c r="D90" s="3">
        <f>C90/$F$1</f>
        <v>1.4124293785310736E-2</v>
      </c>
      <c r="Q90">
        <v>0.108</v>
      </c>
      <c r="R90">
        <v>2.08</v>
      </c>
    </row>
    <row r="91" spans="1:24" x14ac:dyDescent="0.25">
      <c r="A91" s="16">
        <v>1.76</v>
      </c>
      <c r="B91" s="3">
        <v>3.9969999999999999</v>
      </c>
      <c r="C91" s="3">
        <f>B91-3.972</f>
        <v>2.4999999999999911E-2</v>
      </c>
      <c r="D91" s="3">
        <f>C91/$F$1</f>
        <v>2.4352230664328768E-3</v>
      </c>
      <c r="Q91">
        <v>8.1000000000000003E-2</v>
      </c>
      <c r="R91">
        <v>2.66</v>
      </c>
    </row>
    <row r="92" spans="1:24" x14ac:dyDescent="0.25">
      <c r="A92" s="16">
        <v>1.78</v>
      </c>
      <c r="B92" s="3">
        <v>3.8769999999999998</v>
      </c>
      <c r="C92" s="3">
        <f>B92-3.972</f>
        <v>-9.5000000000000195E-2</v>
      </c>
      <c r="D92" s="3">
        <f>C92/$F$1</f>
        <v>-9.2538476524449825E-3</v>
      </c>
      <c r="Q92">
        <v>8.7999999999999995E-2</v>
      </c>
      <c r="R92">
        <v>3.28</v>
      </c>
    </row>
    <row r="93" spans="1:24" x14ac:dyDescent="0.25">
      <c r="A93" s="16">
        <v>1.8</v>
      </c>
      <c r="B93" s="3">
        <v>3.7759999999999998</v>
      </c>
      <c r="C93" s="3">
        <f>B93-3.972</f>
        <v>-0.19600000000000017</v>
      </c>
      <c r="D93" s="3">
        <f>C93/$F$1</f>
        <v>-1.9092148840833836E-2</v>
      </c>
      <c r="Q93">
        <v>6.0999999999999999E-2</v>
      </c>
      <c r="R93">
        <v>3.88</v>
      </c>
    </row>
    <row r="94" spans="1:24" x14ac:dyDescent="0.25">
      <c r="A94" s="16">
        <v>1.82</v>
      </c>
      <c r="B94" s="3">
        <v>3.6560000000000001</v>
      </c>
      <c r="C94" s="3">
        <f>B94-3.972</f>
        <v>-0.31599999999999984</v>
      </c>
      <c r="D94" s="3">
        <f>C94/$F$1</f>
        <v>-3.0781219559711654E-2</v>
      </c>
      <c r="Q94">
        <v>7.1999999999999995E-2</v>
      </c>
      <c r="R94">
        <v>4.46</v>
      </c>
    </row>
    <row r="95" spans="1:24" x14ac:dyDescent="0.25">
      <c r="A95" s="16">
        <v>1.84</v>
      </c>
      <c r="B95" s="3">
        <v>3.5489999999999999</v>
      </c>
      <c r="C95" s="3">
        <f>B95-3.972</f>
        <v>-0.42300000000000004</v>
      </c>
      <c r="D95" s="3">
        <f>C95/$F$1</f>
        <v>-4.1203974284044424E-2</v>
      </c>
      <c r="Q95">
        <v>4.2999999999999997E-2</v>
      </c>
      <c r="R95">
        <v>5.12</v>
      </c>
    </row>
    <row r="96" spans="1:24" x14ac:dyDescent="0.25">
      <c r="A96" s="16">
        <v>1.86</v>
      </c>
      <c r="B96" s="3">
        <v>3.4540000000000002</v>
      </c>
      <c r="C96" s="3">
        <f>B96-3.972</f>
        <v>-0.51799999999999979</v>
      </c>
      <c r="D96" s="3">
        <f>C96/$F$1</f>
        <v>-5.0457821936489365E-2</v>
      </c>
      <c r="Q96">
        <v>5.1999999999999998E-2</v>
      </c>
      <c r="R96">
        <v>5.72</v>
      </c>
    </row>
    <row r="97" spans="1:18" x14ac:dyDescent="0.25">
      <c r="A97" s="16">
        <v>1.88</v>
      </c>
      <c r="B97" s="3">
        <v>3.3980000000000001</v>
      </c>
      <c r="C97" s="3">
        <f>B97-3.972</f>
        <v>-0.57399999999999984</v>
      </c>
      <c r="D97" s="3">
        <f>C97/$F$1</f>
        <v>-5.5912721605299032E-2</v>
      </c>
      <c r="Q97">
        <v>2.5999999999999999E-2</v>
      </c>
      <c r="R97">
        <v>6.32</v>
      </c>
    </row>
    <row r="98" spans="1:18" x14ac:dyDescent="0.25">
      <c r="A98" s="16">
        <v>1.9</v>
      </c>
      <c r="B98" s="3">
        <v>3.2839999999999998</v>
      </c>
      <c r="C98" s="3">
        <f>B98-3.972</f>
        <v>-0.68800000000000017</v>
      </c>
      <c r="D98" s="3">
        <f>C98/$F$1</f>
        <v>-6.7017338788233016E-2</v>
      </c>
      <c r="Q98">
        <v>4.1000000000000002E-2</v>
      </c>
      <c r="R98">
        <v>6.86</v>
      </c>
    </row>
    <row r="99" spans="1:18" x14ac:dyDescent="0.25">
      <c r="A99" s="16">
        <v>1.92</v>
      </c>
      <c r="B99" s="3">
        <v>3.1890000000000001</v>
      </c>
      <c r="C99" s="3">
        <f>B99-3.972</f>
        <v>-0.78299999999999992</v>
      </c>
      <c r="D99" s="3">
        <f>C99/$F$1</f>
        <v>-7.6271186440677957E-2</v>
      </c>
      <c r="Q99">
        <v>1.6E-2</v>
      </c>
      <c r="R99">
        <v>7.42</v>
      </c>
    </row>
    <row r="100" spans="1:18" x14ac:dyDescent="0.25">
      <c r="A100" s="16">
        <v>1.94</v>
      </c>
      <c r="B100" s="3">
        <v>3.1139999999999999</v>
      </c>
      <c r="C100" s="3">
        <f>B100-3.972</f>
        <v>-0.8580000000000001</v>
      </c>
      <c r="D100" s="3">
        <f>C100/$F$1</f>
        <v>-8.3576855639976633E-2</v>
      </c>
      <c r="Q100">
        <v>2.8000000000000001E-2</v>
      </c>
      <c r="R100">
        <v>8.02</v>
      </c>
    </row>
    <row r="101" spans="1:18" x14ac:dyDescent="0.25">
      <c r="A101" s="16">
        <v>1.96</v>
      </c>
      <c r="B101" s="3">
        <v>3.0449999999999999</v>
      </c>
      <c r="C101" s="3">
        <f>B101-3.972</f>
        <v>-0.92700000000000005</v>
      </c>
      <c r="D101" s="3">
        <f>C101/$F$1</f>
        <v>-9.0298071303331395E-2</v>
      </c>
      <c r="Q101">
        <v>1E-3</v>
      </c>
      <c r="R101">
        <v>8.6999999999999993</v>
      </c>
    </row>
    <row r="102" spans="1:18" x14ac:dyDescent="0.25">
      <c r="A102" s="16">
        <v>1.98</v>
      </c>
      <c r="B102" s="3">
        <v>2.988</v>
      </c>
      <c r="C102" s="3">
        <f>B102-3.972</f>
        <v>-0.98399999999999999</v>
      </c>
      <c r="D102" s="3">
        <f>C102/$F$1</f>
        <v>-9.585037989479836E-2</v>
      </c>
      <c r="Q102">
        <v>1.7000000000000001E-2</v>
      </c>
      <c r="R102">
        <v>9.26</v>
      </c>
    </row>
    <row r="103" spans="1:18" x14ac:dyDescent="0.25">
      <c r="A103" s="16">
        <v>2</v>
      </c>
      <c r="B103" s="3">
        <v>2.944</v>
      </c>
      <c r="C103" s="3">
        <f>B103-3.972</f>
        <v>-1.028</v>
      </c>
      <c r="D103" s="3">
        <f>C103/$F$1</f>
        <v>-0.10013637249172025</v>
      </c>
    </row>
    <row r="104" spans="1:18" x14ac:dyDescent="0.25">
      <c r="A104" s="16">
        <v>2.02</v>
      </c>
      <c r="B104" s="3">
        <v>2.931</v>
      </c>
      <c r="C104" s="3">
        <f>B104-3.972</f>
        <v>-1.0409999999999999</v>
      </c>
      <c r="D104" s="3">
        <f>C104/$F$1</f>
        <v>-0.10140268848626534</v>
      </c>
    </row>
    <row r="105" spans="1:18" x14ac:dyDescent="0.25">
      <c r="A105" s="16">
        <v>2.04</v>
      </c>
      <c r="B105" s="3">
        <v>2.9119999999999999</v>
      </c>
      <c r="C105" s="3">
        <f>B105-3.972</f>
        <v>-1.06</v>
      </c>
      <c r="D105" s="3">
        <f>C105/$F$1</f>
        <v>-0.10325345801675434</v>
      </c>
    </row>
    <row r="106" spans="1:18" x14ac:dyDescent="0.25">
      <c r="A106" s="16">
        <v>2.06</v>
      </c>
      <c r="B106" s="3">
        <v>2.8929999999999998</v>
      </c>
      <c r="C106" s="3">
        <f>B106-3.972</f>
        <v>-1.0790000000000002</v>
      </c>
      <c r="D106" s="3">
        <f>C106/$F$1</f>
        <v>-0.10510422754724334</v>
      </c>
    </row>
    <row r="107" spans="1:18" x14ac:dyDescent="0.25">
      <c r="A107" s="16">
        <v>2.08</v>
      </c>
      <c r="B107" s="3">
        <v>2.8679999999999999</v>
      </c>
      <c r="C107" s="3">
        <f>B107-3.972</f>
        <v>-1.1040000000000001</v>
      </c>
      <c r="D107" s="3">
        <f>C107/$F$1</f>
        <v>-0.10753945061367622</v>
      </c>
    </row>
    <row r="108" spans="1:18" x14ac:dyDescent="0.25">
      <c r="A108" s="16">
        <v>2.1</v>
      </c>
      <c r="B108" s="3">
        <v>2.8809999999999998</v>
      </c>
      <c r="C108" s="3">
        <f>B108-3.972</f>
        <v>-1.0910000000000002</v>
      </c>
      <c r="D108" s="3">
        <f>C108/$F$1</f>
        <v>-0.10627313461913113</v>
      </c>
    </row>
    <row r="109" spans="1:18" x14ac:dyDescent="0.25">
      <c r="A109" s="16">
        <v>2.12</v>
      </c>
      <c r="B109" s="3">
        <v>2.9060000000000001</v>
      </c>
      <c r="C109" s="3">
        <f>B109-3.972</f>
        <v>-1.0659999999999998</v>
      </c>
      <c r="D109" s="3">
        <f>C109/$F$1</f>
        <v>-0.10383791155269821</v>
      </c>
    </row>
    <row r="110" spans="1:18" x14ac:dyDescent="0.25">
      <c r="A110" s="16">
        <v>2.14</v>
      </c>
      <c r="B110" s="3">
        <v>2.9249999999999998</v>
      </c>
      <c r="C110" s="3">
        <f>B110-3.972</f>
        <v>-1.0470000000000002</v>
      </c>
      <c r="D110" s="3">
        <f>C110/$F$1</f>
        <v>-0.10198714202220925</v>
      </c>
    </row>
    <row r="111" spans="1:18" x14ac:dyDescent="0.25">
      <c r="A111" s="16">
        <v>2.16</v>
      </c>
      <c r="B111" s="3">
        <v>2.95</v>
      </c>
      <c r="C111" s="3">
        <f>B111-3.972</f>
        <v>-1.0219999999999998</v>
      </c>
      <c r="D111" s="3">
        <f>C111/$F$1</f>
        <v>-9.9551918955776322E-2</v>
      </c>
    </row>
    <row r="112" spans="1:18" x14ac:dyDescent="0.25">
      <c r="A112" s="16">
        <v>2.1800000000000002</v>
      </c>
      <c r="B112" s="3">
        <v>3.032</v>
      </c>
      <c r="C112" s="3">
        <f>B112-3.972</f>
        <v>-0.94</v>
      </c>
      <c r="D112" s="3">
        <f>C112/$F$1</f>
        <v>-9.1564387297876484E-2</v>
      </c>
    </row>
    <row r="113" spans="1:4" x14ac:dyDescent="0.25">
      <c r="A113" s="16">
        <v>2.2000000000000002</v>
      </c>
      <c r="B113" s="3">
        <v>3.1139999999999999</v>
      </c>
      <c r="C113" s="3">
        <f>B113-3.972</f>
        <v>-0.8580000000000001</v>
      </c>
      <c r="D113" s="3">
        <f>C113/$F$1</f>
        <v>-8.3576855639976633E-2</v>
      </c>
    </row>
    <row r="114" spans="1:4" x14ac:dyDescent="0.25">
      <c r="A114" s="16">
        <v>2.2200000000000002</v>
      </c>
      <c r="B114" s="3">
        <v>3.1459999999999999</v>
      </c>
      <c r="C114" s="3">
        <f>B114-3.972</f>
        <v>-0.82600000000000007</v>
      </c>
      <c r="D114" s="3">
        <f>C114/$F$1</f>
        <v>-8.0459770114942541E-2</v>
      </c>
    </row>
    <row r="115" spans="1:4" x14ac:dyDescent="0.25">
      <c r="A115" s="16">
        <v>2.2400000000000002</v>
      </c>
      <c r="B115" s="3">
        <v>3.2210000000000001</v>
      </c>
      <c r="C115" s="3">
        <f>B115-3.972</f>
        <v>-0.75099999999999989</v>
      </c>
      <c r="D115" s="3">
        <f>C115/$F$1</f>
        <v>-7.3154100915643866E-2</v>
      </c>
    </row>
    <row r="116" spans="1:4" x14ac:dyDescent="0.25">
      <c r="A116" s="16">
        <v>2.2599999999999998</v>
      </c>
      <c r="B116" s="3">
        <v>3.3090000000000002</v>
      </c>
      <c r="C116" s="3">
        <f>B116-3.972</f>
        <v>-0.66299999999999981</v>
      </c>
      <c r="D116" s="3">
        <f>C116/$F$1</f>
        <v>-6.4582115721800101E-2</v>
      </c>
    </row>
    <row r="117" spans="1:4" x14ac:dyDescent="0.25">
      <c r="A117" s="16">
        <v>2.2799999999999998</v>
      </c>
      <c r="B117" s="3">
        <v>3.4039999999999999</v>
      </c>
      <c r="C117" s="3">
        <f>B117-3.972</f>
        <v>-0.56800000000000006</v>
      </c>
      <c r="D117" s="3">
        <f>C117/$F$1</f>
        <v>-5.532826806935516E-2</v>
      </c>
    </row>
    <row r="118" spans="1:4" x14ac:dyDescent="0.25">
      <c r="A118" s="16">
        <v>2.2999999999999998</v>
      </c>
      <c r="B118" s="3">
        <v>3.492</v>
      </c>
      <c r="C118" s="3">
        <f>B118-3.972</f>
        <v>-0.48</v>
      </c>
      <c r="D118" s="3">
        <f>C118/$F$1</f>
        <v>-4.6756282875511396E-2</v>
      </c>
    </row>
    <row r="119" spans="1:4" x14ac:dyDescent="0.25">
      <c r="A119" s="16">
        <v>2.3199999999999998</v>
      </c>
      <c r="B119" s="3">
        <v>3.5739999999999998</v>
      </c>
      <c r="C119" s="3">
        <f>B119-3.972</f>
        <v>-0.39800000000000013</v>
      </c>
      <c r="D119" s="3">
        <f>C119/$F$1</f>
        <v>-3.8768751217611544E-2</v>
      </c>
    </row>
    <row r="120" spans="1:4" x14ac:dyDescent="0.25">
      <c r="A120" s="16">
        <v>2.34</v>
      </c>
      <c r="B120" s="3">
        <v>3.694</v>
      </c>
      <c r="C120" s="3">
        <f>B120-3.972</f>
        <v>-0.27800000000000002</v>
      </c>
      <c r="D120" s="3">
        <f>C120/$F$1</f>
        <v>-2.7079680498733688E-2</v>
      </c>
    </row>
    <row r="121" spans="1:4" x14ac:dyDescent="0.25">
      <c r="A121" s="16">
        <v>2.36</v>
      </c>
      <c r="B121" s="3">
        <v>3.7759999999999998</v>
      </c>
      <c r="C121" s="3">
        <f>B121-3.972</f>
        <v>-0.19600000000000017</v>
      </c>
      <c r="D121" s="3">
        <f>C121/$F$1</f>
        <v>-1.9092148840833836E-2</v>
      </c>
    </row>
    <row r="122" spans="1:4" x14ac:dyDescent="0.25">
      <c r="A122" s="16">
        <v>2.38</v>
      </c>
      <c r="B122" s="3">
        <v>3.871</v>
      </c>
      <c r="C122" s="3">
        <f>B122-3.972</f>
        <v>-0.10099999999999998</v>
      </c>
      <c r="D122" s="3">
        <f>C122/$F$1</f>
        <v>-9.8383011883888538E-3</v>
      </c>
    </row>
    <row r="123" spans="1:4" x14ac:dyDescent="0.25">
      <c r="A123" s="16">
        <v>2.4</v>
      </c>
      <c r="B123" s="3">
        <v>3.9780000000000002</v>
      </c>
      <c r="C123" s="3">
        <f>B123-3.972</f>
        <v>6.0000000000002274E-3</v>
      </c>
      <c r="D123" s="3">
        <f>C123/$F$1</f>
        <v>5.8445353594391465E-4</v>
      </c>
    </row>
    <row r="124" spans="1:4" x14ac:dyDescent="0.25">
      <c r="A124" s="16">
        <v>2.42</v>
      </c>
      <c r="B124" s="3">
        <v>4.0979999999999999</v>
      </c>
      <c r="C124" s="3">
        <f>B124-3.972</f>
        <v>0.12599999999999989</v>
      </c>
      <c r="D124" s="3">
        <f>C124/$F$1</f>
        <v>1.2273524254821731E-2</v>
      </c>
    </row>
    <row r="125" spans="1:4" x14ac:dyDescent="0.25">
      <c r="A125" s="16">
        <v>2.44</v>
      </c>
      <c r="B125" s="3">
        <v>4.1989999999999998</v>
      </c>
      <c r="C125" s="3">
        <f>B125-3.972</f>
        <v>0.22699999999999987</v>
      </c>
      <c r="D125" s="3">
        <f>C125/$F$1</f>
        <v>2.2111825443210584E-2</v>
      </c>
    </row>
    <row r="126" spans="1:4" x14ac:dyDescent="0.25">
      <c r="A126" s="16">
        <v>2.46</v>
      </c>
      <c r="B126" s="3">
        <v>4.2809999999999997</v>
      </c>
      <c r="C126" s="3">
        <f>B126-3.972</f>
        <v>0.30899999999999972</v>
      </c>
      <c r="D126" s="3">
        <f>C126/$F$1</f>
        <v>3.0099357101110433E-2</v>
      </c>
    </row>
    <row r="127" spans="1:4" x14ac:dyDescent="0.25">
      <c r="A127" s="16">
        <v>2.48</v>
      </c>
      <c r="B127" s="3">
        <v>4.3620000000000001</v>
      </c>
      <c r="C127" s="3">
        <f>B127-3.972</f>
        <v>0.39000000000000012</v>
      </c>
      <c r="D127" s="3">
        <f>C127/$F$1</f>
        <v>3.7989479836353021E-2</v>
      </c>
    </row>
    <row r="128" spans="1:4" x14ac:dyDescent="0.25">
      <c r="A128" s="16">
        <v>2.5</v>
      </c>
      <c r="B128" s="3">
        <v>4.4569999999999999</v>
      </c>
      <c r="C128" s="3">
        <f>B128-3.972</f>
        <v>0.48499999999999988</v>
      </c>
      <c r="D128" s="3">
        <f>C128/$F$1</f>
        <v>4.7243327488797962E-2</v>
      </c>
    </row>
    <row r="129" spans="1:4" x14ac:dyDescent="0.25">
      <c r="A129" s="16">
        <v>2.52</v>
      </c>
      <c r="B129" s="3">
        <v>4.5140000000000002</v>
      </c>
      <c r="C129" s="3">
        <f>B129-3.972</f>
        <v>0.54200000000000026</v>
      </c>
      <c r="D129" s="3">
        <f>C129/$F$1</f>
        <v>5.2795636080264975E-2</v>
      </c>
    </row>
    <row r="130" spans="1:4" x14ac:dyDescent="0.25">
      <c r="A130" s="16">
        <v>2.54</v>
      </c>
      <c r="B130" s="3">
        <v>4.5640000000000001</v>
      </c>
      <c r="C130" s="3">
        <f>B130-3.972</f>
        <v>0.59200000000000008</v>
      </c>
      <c r="D130" s="3">
        <f>C130/$F$1</f>
        <v>5.7666082213130729E-2</v>
      </c>
    </row>
    <row r="131" spans="1:4" x14ac:dyDescent="0.25">
      <c r="A131" s="16">
        <v>2.56</v>
      </c>
      <c r="B131" s="3">
        <v>4.633</v>
      </c>
      <c r="C131" s="3">
        <f>B131-3.972</f>
        <v>0.66100000000000003</v>
      </c>
      <c r="D131" s="3">
        <f>C131/$F$1</f>
        <v>6.4387297876485491E-2</v>
      </c>
    </row>
    <row r="132" spans="1:4" x14ac:dyDescent="0.25">
      <c r="A132" s="16">
        <v>2.58</v>
      </c>
      <c r="B132" s="3">
        <v>4.734</v>
      </c>
      <c r="C132" s="3">
        <f>B132-3.972</f>
        <v>0.76200000000000001</v>
      </c>
      <c r="D132" s="3">
        <f>C132/$F$1</f>
        <v>7.4225599064874345E-2</v>
      </c>
    </row>
    <row r="133" spans="1:4" x14ac:dyDescent="0.25">
      <c r="A133" s="16">
        <v>2.6</v>
      </c>
      <c r="B133" s="3">
        <v>4.766</v>
      </c>
      <c r="C133" s="3">
        <f>B133-3.972</f>
        <v>0.79400000000000004</v>
      </c>
      <c r="D133" s="3">
        <f>C133/$F$1</f>
        <v>7.7342684589908436E-2</v>
      </c>
    </row>
    <row r="134" spans="1:4" x14ac:dyDescent="0.25">
      <c r="A134" s="16">
        <v>2.62</v>
      </c>
      <c r="B134" s="3">
        <v>4.7789999999999999</v>
      </c>
      <c r="C134" s="3">
        <f>B134-3.972</f>
        <v>0.80699999999999994</v>
      </c>
      <c r="D134" s="3">
        <f>C134/$F$1</f>
        <v>7.8609000584453526E-2</v>
      </c>
    </row>
    <row r="135" spans="1:4" x14ac:dyDescent="0.25">
      <c r="A135" s="16">
        <v>2.64</v>
      </c>
      <c r="B135" s="3">
        <v>4.7910000000000004</v>
      </c>
      <c r="C135" s="3">
        <f>B135-3.972</f>
        <v>0.81900000000000039</v>
      </c>
      <c r="D135" s="3">
        <f>C135/$F$1</f>
        <v>7.9777907656341365E-2</v>
      </c>
    </row>
    <row r="136" spans="1:4" x14ac:dyDescent="0.25">
      <c r="A136" s="16">
        <v>2.66</v>
      </c>
      <c r="B136" s="3">
        <v>4.8040000000000003</v>
      </c>
      <c r="C136" s="3">
        <f>B136-3.972</f>
        <v>0.83200000000000029</v>
      </c>
      <c r="D136" s="3">
        <f>C136/$F$1</f>
        <v>8.1044223650886454E-2</v>
      </c>
    </row>
    <row r="137" spans="1:4" x14ac:dyDescent="0.25">
      <c r="A137" s="16">
        <v>2.68</v>
      </c>
      <c r="B137" s="3">
        <v>4.7850000000000001</v>
      </c>
      <c r="C137" s="3">
        <f>B137-3.972</f>
        <v>0.81300000000000017</v>
      </c>
      <c r="D137" s="3">
        <f>C137/$F$1</f>
        <v>7.9193454120397438E-2</v>
      </c>
    </row>
    <row r="138" spans="1:4" x14ac:dyDescent="0.25">
      <c r="A138" s="16">
        <v>2.7</v>
      </c>
      <c r="B138" s="3">
        <v>4.7850000000000001</v>
      </c>
      <c r="C138" s="3">
        <f>B138-3.972</f>
        <v>0.81300000000000017</v>
      </c>
      <c r="D138" s="3">
        <f>C138/$F$1</f>
        <v>7.9193454120397438E-2</v>
      </c>
    </row>
    <row r="139" spans="1:4" x14ac:dyDescent="0.25">
      <c r="A139" s="16">
        <v>2.72</v>
      </c>
      <c r="B139" s="3">
        <v>4.7720000000000002</v>
      </c>
      <c r="C139" s="3">
        <f>B139-3.972</f>
        <v>0.80000000000000027</v>
      </c>
      <c r="D139" s="3">
        <f>C139/$F$1</f>
        <v>7.7927138125852349E-2</v>
      </c>
    </row>
    <row r="140" spans="1:4" x14ac:dyDescent="0.25">
      <c r="A140" s="16">
        <v>2.74</v>
      </c>
      <c r="B140" s="3">
        <v>4.7409999999999997</v>
      </c>
      <c r="C140" s="3">
        <f>B140-3.972</f>
        <v>0.76899999999999968</v>
      </c>
      <c r="D140" s="3">
        <f>C140/$F$1</f>
        <v>7.4907461523475521E-2</v>
      </c>
    </row>
    <row r="141" spans="1:4" x14ac:dyDescent="0.25">
      <c r="A141" s="16">
        <v>2.76</v>
      </c>
      <c r="B141" s="3">
        <v>4.6840000000000002</v>
      </c>
      <c r="C141" s="3">
        <f>B141-3.972</f>
        <v>0.71200000000000019</v>
      </c>
      <c r="D141" s="3">
        <f>C141/$F$1</f>
        <v>6.9355152932008585E-2</v>
      </c>
    </row>
    <row r="142" spans="1:4" x14ac:dyDescent="0.25">
      <c r="A142" s="16">
        <v>2.78</v>
      </c>
      <c r="B142" s="3">
        <v>4.6150000000000002</v>
      </c>
      <c r="C142" s="3">
        <f>B142-3.972</f>
        <v>0.64300000000000024</v>
      </c>
      <c r="D142" s="3">
        <f>C142/$F$1</f>
        <v>6.2633937268653836E-2</v>
      </c>
    </row>
    <row r="143" spans="1:4" x14ac:dyDescent="0.25">
      <c r="A143" s="16">
        <v>2.8</v>
      </c>
      <c r="B143" s="3">
        <v>4.5579999999999998</v>
      </c>
      <c r="C143" s="3">
        <f>B143-3.972</f>
        <v>0.58599999999999985</v>
      </c>
      <c r="D143" s="3">
        <f>C143/$F$1</f>
        <v>5.7081628677186816E-2</v>
      </c>
    </row>
    <row r="144" spans="1:4" x14ac:dyDescent="0.25">
      <c r="A144" s="16">
        <v>2.82</v>
      </c>
      <c r="B144" s="3">
        <v>4.4950000000000001</v>
      </c>
      <c r="C144" s="3">
        <f>B144-3.972</f>
        <v>0.52300000000000013</v>
      </c>
      <c r="D144" s="3">
        <f>C144/$F$1</f>
        <v>5.0944866549775973E-2</v>
      </c>
    </row>
    <row r="145" spans="1:4" x14ac:dyDescent="0.25">
      <c r="A145" s="16">
        <v>2.84</v>
      </c>
      <c r="B145" s="3">
        <v>4.4249999999999998</v>
      </c>
      <c r="C145" s="3">
        <f>B145-3.972</f>
        <v>0.45299999999999985</v>
      </c>
      <c r="D145" s="3">
        <f>C145/$F$1</f>
        <v>4.4126241963763864E-2</v>
      </c>
    </row>
    <row r="146" spans="1:4" x14ac:dyDescent="0.25">
      <c r="A146" s="16">
        <v>2.86</v>
      </c>
      <c r="B146" s="3">
        <v>4.3499999999999996</v>
      </c>
      <c r="C146" s="3">
        <f>B146-3.972</f>
        <v>0.37799999999999967</v>
      </c>
      <c r="D146" s="3">
        <f>C146/$F$1</f>
        <v>3.6820572764465195E-2</v>
      </c>
    </row>
    <row r="147" spans="1:4" x14ac:dyDescent="0.25">
      <c r="A147" s="16">
        <v>2.88</v>
      </c>
      <c r="B147" s="3">
        <v>4.2809999999999997</v>
      </c>
      <c r="C147" s="3">
        <f>B147-3.972</f>
        <v>0.30899999999999972</v>
      </c>
      <c r="D147" s="3">
        <f>C147/$F$1</f>
        <v>3.0099357101110433E-2</v>
      </c>
    </row>
    <row r="148" spans="1:4" x14ac:dyDescent="0.25">
      <c r="A148" s="16">
        <v>2.9</v>
      </c>
      <c r="B148" s="3">
        <v>4.1989999999999998</v>
      </c>
      <c r="C148" s="3">
        <f>B148-3.972</f>
        <v>0.22699999999999987</v>
      </c>
      <c r="D148" s="3">
        <f>C148/$F$1</f>
        <v>2.2111825443210584E-2</v>
      </c>
    </row>
    <row r="149" spans="1:4" x14ac:dyDescent="0.25">
      <c r="A149" s="16">
        <v>2.92</v>
      </c>
      <c r="B149" s="3">
        <v>4.1040000000000001</v>
      </c>
      <c r="C149" s="3">
        <f>B149-3.972</f>
        <v>0.13200000000000012</v>
      </c>
      <c r="D149" s="3">
        <f>C149/$F$1</f>
        <v>1.2857977790765645E-2</v>
      </c>
    </row>
    <row r="150" spans="1:4" x14ac:dyDescent="0.25">
      <c r="A150" s="16">
        <v>2.94</v>
      </c>
      <c r="B150" s="3">
        <v>4.0090000000000003</v>
      </c>
      <c r="C150" s="3">
        <f>B150-3.972</f>
        <v>3.7000000000000366E-2</v>
      </c>
      <c r="D150" s="3">
        <f>C150/$F$1</f>
        <v>3.6041301383207057E-3</v>
      </c>
    </row>
    <row r="151" spans="1:4" x14ac:dyDescent="0.25">
      <c r="A151" s="16">
        <v>2.96</v>
      </c>
      <c r="B151" s="3">
        <v>3.8959999999999999</v>
      </c>
      <c r="C151" s="3">
        <f>B151-3.972</f>
        <v>-7.6000000000000068E-2</v>
      </c>
      <c r="D151" s="3">
        <f>C151/$F$1</f>
        <v>-7.4030781219559779E-3</v>
      </c>
    </row>
    <row r="152" spans="1:4" x14ac:dyDescent="0.25">
      <c r="A152" s="16">
        <v>2.98</v>
      </c>
      <c r="B152" s="3">
        <v>3.8010000000000002</v>
      </c>
      <c r="C152" s="3">
        <f>B152-3.972</f>
        <v>-0.17099999999999982</v>
      </c>
      <c r="D152" s="3">
        <f>C152/$F$1</f>
        <v>-1.6656925774400918E-2</v>
      </c>
    </row>
    <row r="153" spans="1:4" x14ac:dyDescent="0.25">
      <c r="A153" s="16">
        <v>3</v>
      </c>
      <c r="B153" s="3">
        <v>3.726</v>
      </c>
      <c r="C153" s="3">
        <f>B153-3.972</f>
        <v>-0.246</v>
      </c>
      <c r="D153" s="3">
        <f>C153/$F$1</f>
        <v>-2.396259497369959E-2</v>
      </c>
    </row>
    <row r="154" spans="1:4" x14ac:dyDescent="0.25">
      <c r="A154" s="16">
        <v>3.02</v>
      </c>
      <c r="B154" s="3">
        <v>3.65</v>
      </c>
      <c r="C154" s="3">
        <f>B154-3.972</f>
        <v>-0.32200000000000006</v>
      </c>
      <c r="D154" s="3">
        <f>C154/$F$1</f>
        <v>-3.136567309565557E-2</v>
      </c>
    </row>
    <row r="155" spans="1:4" x14ac:dyDescent="0.25">
      <c r="A155" s="16">
        <v>3.04</v>
      </c>
      <c r="B155" s="3">
        <v>3.5619999999999998</v>
      </c>
      <c r="C155" s="3">
        <f>B155-3.972</f>
        <v>-0.41000000000000014</v>
      </c>
      <c r="D155" s="3">
        <f>C155/$F$1</f>
        <v>-3.9937658289499335E-2</v>
      </c>
    </row>
    <row r="156" spans="1:4" x14ac:dyDescent="0.25">
      <c r="A156" s="16">
        <v>3.06</v>
      </c>
      <c r="B156" s="3">
        <v>3.4729999999999999</v>
      </c>
      <c r="C156" s="3">
        <f>B156-3.972</f>
        <v>-0.49900000000000011</v>
      </c>
      <c r="D156" s="3">
        <f>C156/$F$1</f>
        <v>-4.8607052406000398E-2</v>
      </c>
    </row>
    <row r="157" spans="1:4" x14ac:dyDescent="0.25">
      <c r="A157" s="16">
        <v>3.08</v>
      </c>
      <c r="B157" s="3">
        <v>3.4039999999999999</v>
      </c>
      <c r="C157" s="3">
        <f>B157-3.972</f>
        <v>-0.56800000000000006</v>
      </c>
      <c r="D157" s="3">
        <f>C157/$F$1</f>
        <v>-5.532826806935516E-2</v>
      </c>
    </row>
    <row r="158" spans="1:4" x14ac:dyDescent="0.25">
      <c r="A158" s="16">
        <v>3.1</v>
      </c>
      <c r="B158" s="3">
        <v>3.3410000000000002</v>
      </c>
      <c r="C158" s="3">
        <f>B158-3.972</f>
        <v>-0.63099999999999978</v>
      </c>
      <c r="D158" s="3">
        <f>C158/$F$1</f>
        <v>-6.1465030196766003E-2</v>
      </c>
    </row>
    <row r="159" spans="1:4" x14ac:dyDescent="0.25">
      <c r="A159" s="16">
        <v>3.12</v>
      </c>
      <c r="B159" s="3">
        <v>3.278</v>
      </c>
      <c r="C159" s="3">
        <f>B159-3.972</f>
        <v>-0.69399999999999995</v>
      </c>
      <c r="D159" s="3">
        <f>C159/$F$1</f>
        <v>-6.7601792324176888E-2</v>
      </c>
    </row>
    <row r="160" spans="1:4" x14ac:dyDescent="0.25">
      <c r="A160" s="16">
        <v>3.14</v>
      </c>
      <c r="B160" s="3">
        <v>3.2210000000000001</v>
      </c>
      <c r="C160" s="3">
        <f>B160-3.972</f>
        <v>-0.75099999999999989</v>
      </c>
      <c r="D160" s="3">
        <f>C160/$F$1</f>
        <v>-7.3154100915643866E-2</v>
      </c>
    </row>
    <row r="161" spans="1:4" x14ac:dyDescent="0.25">
      <c r="A161" s="16">
        <v>3.16</v>
      </c>
      <c r="B161" s="3">
        <v>3.17</v>
      </c>
      <c r="C161" s="3">
        <f>B161-3.972</f>
        <v>-0.80200000000000005</v>
      </c>
      <c r="D161" s="3">
        <f>C161/$F$1</f>
        <v>-7.8121955971166959E-2</v>
      </c>
    </row>
    <row r="162" spans="1:4" x14ac:dyDescent="0.25">
      <c r="A162" s="16">
        <v>3.18</v>
      </c>
      <c r="B162" s="3">
        <v>3.1269999999999998</v>
      </c>
      <c r="C162" s="3">
        <f>B162-3.972</f>
        <v>-0.8450000000000002</v>
      </c>
      <c r="D162" s="3">
        <f>C162/$F$1</f>
        <v>-8.2310539645431544E-2</v>
      </c>
    </row>
    <row r="163" spans="1:4" x14ac:dyDescent="0.25">
      <c r="A163" s="16">
        <v>3.2</v>
      </c>
      <c r="B163" s="3">
        <v>3.0830000000000002</v>
      </c>
      <c r="C163" s="3">
        <f>B163-3.972</f>
        <v>-0.88899999999999979</v>
      </c>
      <c r="D163" s="3">
        <f>C163/$F$1</f>
        <v>-8.6596532242353377E-2</v>
      </c>
    </row>
    <row r="164" spans="1:4" x14ac:dyDescent="0.25">
      <c r="A164" s="16">
        <v>3.22</v>
      </c>
      <c r="B164" s="3">
        <v>3.0640000000000001</v>
      </c>
      <c r="C164" s="3">
        <f>B164-3.972</f>
        <v>-0.90799999999999992</v>
      </c>
      <c r="D164" s="3">
        <f>C164/$F$1</f>
        <v>-8.8447301772842379E-2</v>
      </c>
    </row>
    <row r="165" spans="1:4" x14ac:dyDescent="0.25">
      <c r="A165" s="16">
        <v>3.24</v>
      </c>
      <c r="B165" s="3">
        <v>3.07</v>
      </c>
      <c r="C165" s="3">
        <f>B165-3.972</f>
        <v>-0.90200000000000014</v>
      </c>
      <c r="D165" s="3">
        <f>C165/$F$1</f>
        <v>-8.7862848236898508E-2</v>
      </c>
    </row>
    <row r="166" spans="1:4" x14ac:dyDescent="0.25">
      <c r="A166" s="16">
        <v>3.26</v>
      </c>
      <c r="B166" s="3">
        <v>3.0569999999999999</v>
      </c>
      <c r="C166" s="3">
        <f>B166-3.972</f>
        <v>-0.91500000000000004</v>
      </c>
      <c r="D166" s="3">
        <f>C166/$F$1</f>
        <v>-8.9129164231443597E-2</v>
      </c>
    </row>
    <row r="167" spans="1:4" x14ac:dyDescent="0.25">
      <c r="A167" s="16">
        <v>3.28</v>
      </c>
      <c r="B167" s="3">
        <v>3.07</v>
      </c>
      <c r="C167" s="3">
        <f>B167-3.972</f>
        <v>-0.90200000000000014</v>
      </c>
      <c r="D167" s="3">
        <f>C167/$F$1</f>
        <v>-8.7862848236898508E-2</v>
      </c>
    </row>
    <row r="168" spans="1:4" x14ac:dyDescent="0.25">
      <c r="A168" s="16">
        <v>3.3</v>
      </c>
      <c r="B168" s="3">
        <v>3.07</v>
      </c>
      <c r="C168" s="3">
        <f>B168-3.972</f>
        <v>-0.90200000000000014</v>
      </c>
      <c r="D168" s="3">
        <f>C168/$F$1</f>
        <v>-8.7862848236898508E-2</v>
      </c>
    </row>
    <row r="169" spans="1:4" x14ac:dyDescent="0.25">
      <c r="A169" s="16">
        <v>3.32</v>
      </c>
      <c r="B169" s="3">
        <v>3.1139999999999999</v>
      </c>
      <c r="C169" s="3">
        <f>B169-3.972</f>
        <v>-0.8580000000000001</v>
      </c>
      <c r="D169" s="3">
        <f>C169/$F$1</f>
        <v>-8.3576855639976633E-2</v>
      </c>
    </row>
    <row r="170" spans="1:4" x14ac:dyDescent="0.25">
      <c r="A170" s="16">
        <v>3.34</v>
      </c>
      <c r="B170" s="3">
        <v>3.1269999999999998</v>
      </c>
      <c r="C170" s="3">
        <f>B170-3.972</f>
        <v>-0.8450000000000002</v>
      </c>
      <c r="D170" s="3">
        <f>C170/$F$1</f>
        <v>-8.2310539645431544E-2</v>
      </c>
    </row>
    <row r="171" spans="1:4" x14ac:dyDescent="0.25">
      <c r="A171" s="16">
        <v>3.36</v>
      </c>
      <c r="B171" s="3">
        <v>3.177</v>
      </c>
      <c r="C171" s="3">
        <f>B171-3.972</f>
        <v>-0.79499999999999993</v>
      </c>
      <c r="D171" s="3">
        <f>C171/$F$1</f>
        <v>-7.7440093512565741E-2</v>
      </c>
    </row>
    <row r="172" spans="1:4" x14ac:dyDescent="0.25">
      <c r="A172" s="16">
        <v>3.38</v>
      </c>
      <c r="B172" s="3">
        <v>3.2149999999999999</v>
      </c>
      <c r="C172" s="3">
        <f>B172-3.972</f>
        <v>-0.75700000000000012</v>
      </c>
      <c r="D172" s="3">
        <f>C172/$F$1</f>
        <v>-7.3738554451587779E-2</v>
      </c>
    </row>
    <row r="173" spans="1:4" x14ac:dyDescent="0.25">
      <c r="A173" s="16">
        <v>3.4</v>
      </c>
      <c r="B173" s="3">
        <v>3.278</v>
      </c>
      <c r="C173" s="3">
        <f>B173-3.972</f>
        <v>-0.69399999999999995</v>
      </c>
      <c r="D173" s="3">
        <f>C173/$F$1</f>
        <v>-6.7601792324176888E-2</v>
      </c>
    </row>
    <row r="174" spans="1:4" x14ac:dyDescent="0.25">
      <c r="A174" s="16">
        <v>3.42</v>
      </c>
      <c r="B174" s="3">
        <v>3.3340000000000001</v>
      </c>
      <c r="C174" s="3">
        <f>B174-3.972</f>
        <v>-0.6379999999999999</v>
      </c>
      <c r="D174" s="3">
        <f>C174/$F$1</f>
        <v>-6.2146892655367221E-2</v>
      </c>
    </row>
    <row r="175" spans="1:4" x14ac:dyDescent="0.25">
      <c r="A175" s="16">
        <v>3.44</v>
      </c>
      <c r="B175" s="3">
        <v>3.4039999999999999</v>
      </c>
      <c r="C175" s="3">
        <f>B175-3.972</f>
        <v>-0.56800000000000006</v>
      </c>
      <c r="D175" s="3">
        <f>C175/$F$1</f>
        <v>-5.532826806935516E-2</v>
      </c>
    </row>
    <row r="176" spans="1:4" x14ac:dyDescent="0.25">
      <c r="A176" s="16">
        <v>3.46</v>
      </c>
      <c r="B176" s="3">
        <v>3.4670000000000001</v>
      </c>
      <c r="C176" s="3">
        <f>B176-3.972</f>
        <v>-0.50499999999999989</v>
      </c>
      <c r="D176" s="3">
        <f>C176/$F$1</f>
        <v>-4.9191505941944269E-2</v>
      </c>
    </row>
    <row r="177" spans="1:4" x14ac:dyDescent="0.25">
      <c r="A177" s="16">
        <v>3.48</v>
      </c>
      <c r="B177" s="3">
        <v>3.5430000000000001</v>
      </c>
      <c r="C177" s="3">
        <f>B177-3.972</f>
        <v>-0.42899999999999983</v>
      </c>
      <c r="D177" s="3">
        <f>C177/$F$1</f>
        <v>-4.1788427819988296E-2</v>
      </c>
    </row>
    <row r="178" spans="1:4" x14ac:dyDescent="0.25">
      <c r="A178" s="16">
        <v>3.5</v>
      </c>
      <c r="B178" s="3">
        <v>3.6059999999999999</v>
      </c>
      <c r="C178" s="3">
        <f>B178-3.972</f>
        <v>-0.3660000000000001</v>
      </c>
      <c r="D178" s="3">
        <f>C178/$F$1</f>
        <v>-3.5651665692577453E-2</v>
      </c>
    </row>
    <row r="179" spans="1:4" x14ac:dyDescent="0.25">
      <c r="A179" s="16">
        <v>3.52</v>
      </c>
      <c r="B179" s="3">
        <v>3.6749999999999998</v>
      </c>
      <c r="C179" s="3">
        <f>B179-3.972</f>
        <v>-0.29700000000000015</v>
      </c>
      <c r="D179" s="3">
        <f>C179/$F$1</f>
        <v>-2.893045002922269E-2</v>
      </c>
    </row>
    <row r="180" spans="1:4" x14ac:dyDescent="0.25">
      <c r="A180" s="16">
        <v>3.54</v>
      </c>
      <c r="B180" s="3">
        <v>3.7629999999999999</v>
      </c>
      <c r="C180" s="3">
        <f>B180-3.972</f>
        <v>-0.20900000000000007</v>
      </c>
      <c r="D180" s="3">
        <f>C180/$F$1</f>
        <v>-2.0358464835378929E-2</v>
      </c>
    </row>
    <row r="181" spans="1:4" x14ac:dyDescent="0.25">
      <c r="A181" s="16">
        <v>3.56</v>
      </c>
      <c r="B181" s="3">
        <v>3.8450000000000002</v>
      </c>
      <c r="C181" s="3">
        <f>B181-3.972</f>
        <v>-0.12699999999999978</v>
      </c>
      <c r="D181" s="3">
        <f>C181/$F$1</f>
        <v>-1.2370933177479036E-2</v>
      </c>
    </row>
    <row r="182" spans="1:4" x14ac:dyDescent="0.25">
      <c r="A182" s="16">
        <v>3.58</v>
      </c>
      <c r="B182" s="3">
        <v>3.9460000000000002</v>
      </c>
      <c r="C182" s="3">
        <f>B182-3.972</f>
        <v>-2.5999999999999801E-2</v>
      </c>
      <c r="D182" s="3">
        <f>C182/$F$1</f>
        <v>-2.5326319890901813E-3</v>
      </c>
    </row>
    <row r="183" spans="1:4" x14ac:dyDescent="0.25">
      <c r="A183" s="16">
        <v>3.6</v>
      </c>
      <c r="B183" s="3">
        <v>4.0220000000000002</v>
      </c>
      <c r="C183" s="3">
        <f>B183-3.972</f>
        <v>5.0000000000000266E-2</v>
      </c>
      <c r="D183" s="3">
        <f>C183/$F$1</f>
        <v>4.8704461328657961E-3</v>
      </c>
    </row>
    <row r="184" spans="1:4" x14ac:dyDescent="0.25">
      <c r="A184" s="16">
        <v>3.62</v>
      </c>
      <c r="B184" s="3">
        <v>4.1230000000000002</v>
      </c>
      <c r="C184" s="3">
        <f>B184-3.972</f>
        <v>0.15100000000000025</v>
      </c>
      <c r="D184" s="3">
        <f>C184/$F$1</f>
        <v>1.4708747321254651E-2</v>
      </c>
    </row>
    <row r="185" spans="1:4" x14ac:dyDescent="0.25">
      <c r="A185" s="16">
        <v>3.64</v>
      </c>
      <c r="B185" s="3">
        <v>4.2050000000000001</v>
      </c>
      <c r="C185" s="3">
        <f>B185-3.972</f>
        <v>0.2330000000000001</v>
      </c>
      <c r="D185" s="3">
        <f>C185/$F$1</f>
        <v>2.2696278979154501E-2</v>
      </c>
    </row>
    <row r="186" spans="1:4" x14ac:dyDescent="0.25">
      <c r="A186" s="16">
        <v>3.66</v>
      </c>
      <c r="B186" s="3">
        <v>4.242</v>
      </c>
      <c r="C186" s="3">
        <f>B186-3.972</f>
        <v>0.27</v>
      </c>
      <c r="D186" s="3">
        <f>C186/$F$1</f>
        <v>2.6300409117475162E-2</v>
      </c>
    </row>
    <row r="187" spans="1:4" x14ac:dyDescent="0.25">
      <c r="A187" s="16">
        <v>3.68</v>
      </c>
      <c r="B187" s="3">
        <v>4.3120000000000003</v>
      </c>
      <c r="C187" s="3">
        <f>B187-3.972</f>
        <v>0.3400000000000003</v>
      </c>
      <c r="D187" s="3">
        <f>C187/$F$1</f>
        <v>3.3119033703487268E-2</v>
      </c>
    </row>
    <row r="188" spans="1:4" x14ac:dyDescent="0.25">
      <c r="A188" s="16">
        <v>3.7</v>
      </c>
      <c r="B188" s="3">
        <v>4.375</v>
      </c>
      <c r="C188" s="3">
        <f>B188-3.972</f>
        <v>0.40300000000000002</v>
      </c>
      <c r="D188" s="3">
        <f>C188/$F$1</f>
        <v>3.925579583089811E-2</v>
      </c>
    </row>
    <row r="189" spans="1:4" x14ac:dyDescent="0.25">
      <c r="A189" s="16">
        <v>3.72</v>
      </c>
      <c r="B189" s="3">
        <v>4.4320000000000004</v>
      </c>
      <c r="C189" s="3">
        <f>B189-3.972</f>
        <v>0.46000000000000041</v>
      </c>
      <c r="D189" s="3">
        <f>C189/$F$1</f>
        <v>4.480810442236513E-2</v>
      </c>
    </row>
    <row r="190" spans="1:4" x14ac:dyDescent="0.25">
      <c r="A190" s="16">
        <v>3.74</v>
      </c>
      <c r="B190" s="3">
        <v>4.476</v>
      </c>
      <c r="C190" s="3">
        <f>B190-3.972</f>
        <v>0.504</v>
      </c>
      <c r="D190" s="3">
        <f>C190/$F$1</f>
        <v>4.9094097019286964E-2</v>
      </c>
    </row>
    <row r="191" spans="1:4" x14ac:dyDescent="0.25">
      <c r="A191" s="16">
        <v>3.76</v>
      </c>
      <c r="B191" s="3">
        <v>4.5259999999999998</v>
      </c>
      <c r="C191" s="3">
        <f>B191-3.972</f>
        <v>0.55399999999999983</v>
      </c>
      <c r="D191" s="3">
        <f>C191/$F$1</f>
        <v>5.3964543152152718E-2</v>
      </c>
    </row>
    <row r="192" spans="1:4" x14ac:dyDescent="0.25">
      <c r="A192" s="16">
        <v>3.78</v>
      </c>
      <c r="B192" s="3">
        <v>4.57</v>
      </c>
      <c r="C192" s="3">
        <f>B192-3.972</f>
        <v>0.59800000000000031</v>
      </c>
      <c r="D192" s="3">
        <f>C192/$F$1</f>
        <v>5.8250535749074649E-2</v>
      </c>
    </row>
    <row r="193" spans="1:4" x14ac:dyDescent="0.25">
      <c r="A193" s="16">
        <v>3.8</v>
      </c>
      <c r="B193" s="3">
        <v>4.6020000000000003</v>
      </c>
      <c r="C193" s="3">
        <f>B193-3.972</f>
        <v>0.63000000000000034</v>
      </c>
      <c r="D193" s="3">
        <f>C193/$F$1</f>
        <v>6.136762127410874E-2</v>
      </c>
    </row>
    <row r="194" spans="1:4" x14ac:dyDescent="0.25">
      <c r="A194" s="16">
        <v>3.82</v>
      </c>
      <c r="B194" s="3">
        <v>4.5830000000000002</v>
      </c>
      <c r="C194" s="3">
        <f>B194-3.972</f>
        <v>0.61100000000000021</v>
      </c>
      <c r="D194" s="3">
        <f>C194/$F$1</f>
        <v>5.9516851743619738E-2</v>
      </c>
    </row>
    <row r="195" spans="1:4" x14ac:dyDescent="0.25">
      <c r="A195" s="16">
        <v>3.84</v>
      </c>
      <c r="B195" s="3">
        <v>4.5960000000000001</v>
      </c>
      <c r="C195" s="3">
        <f>B195-3.972</f>
        <v>0.62400000000000011</v>
      </c>
      <c r="D195" s="3">
        <f>C195/$F$1</f>
        <v>6.0783167738164827E-2</v>
      </c>
    </row>
    <row r="196" spans="1:4" x14ac:dyDescent="0.25">
      <c r="A196" s="16">
        <v>3.86</v>
      </c>
      <c r="B196" s="3">
        <v>4.6079999999999997</v>
      </c>
      <c r="C196" s="3">
        <f>B196-3.972</f>
        <v>0.63599999999999968</v>
      </c>
      <c r="D196" s="3">
        <f>C196/$F$1</f>
        <v>6.1952074810052569E-2</v>
      </c>
    </row>
    <row r="197" spans="1:4" x14ac:dyDescent="0.25">
      <c r="A197" s="16">
        <v>3.88</v>
      </c>
      <c r="B197" s="3">
        <v>4.6020000000000003</v>
      </c>
      <c r="C197" s="3">
        <f>B197-3.972</f>
        <v>0.63000000000000034</v>
      </c>
      <c r="D197" s="3">
        <f>C197/$F$1</f>
        <v>6.136762127410874E-2</v>
      </c>
    </row>
    <row r="198" spans="1:4" x14ac:dyDescent="0.25">
      <c r="A198" s="16">
        <v>3.9</v>
      </c>
      <c r="B198" s="3">
        <v>4.5830000000000002</v>
      </c>
      <c r="C198" s="3">
        <f>B198-3.972</f>
        <v>0.61100000000000021</v>
      </c>
      <c r="D198" s="3">
        <f>C198/$F$1</f>
        <v>5.9516851743619738E-2</v>
      </c>
    </row>
    <row r="199" spans="1:4" x14ac:dyDescent="0.25">
      <c r="A199" s="16">
        <v>3.92</v>
      </c>
      <c r="B199" s="3">
        <v>4.5579999999999998</v>
      </c>
      <c r="C199" s="3">
        <f>B199-3.972</f>
        <v>0.58599999999999985</v>
      </c>
      <c r="D199" s="3">
        <f>C199/$F$1</f>
        <v>5.7081628677186816E-2</v>
      </c>
    </row>
    <row r="200" spans="1:4" x14ac:dyDescent="0.25">
      <c r="A200" s="16">
        <v>3.94</v>
      </c>
      <c r="B200" s="3">
        <v>4.5510000000000002</v>
      </c>
      <c r="C200" s="3">
        <f>B200-3.972</f>
        <v>0.57900000000000018</v>
      </c>
      <c r="D200" s="3">
        <f>C200/$F$1</f>
        <v>5.639976621858564E-2</v>
      </c>
    </row>
    <row r="201" spans="1:4" x14ac:dyDescent="0.25">
      <c r="A201" s="16">
        <v>3.96</v>
      </c>
      <c r="B201" s="3">
        <v>4.5010000000000003</v>
      </c>
      <c r="C201" s="3">
        <f>B201-3.972</f>
        <v>0.52900000000000036</v>
      </c>
      <c r="D201" s="3">
        <f>C201/$F$1</f>
        <v>5.1529320085719886E-2</v>
      </c>
    </row>
    <row r="202" spans="1:4" x14ac:dyDescent="0.25">
      <c r="A202" s="16">
        <v>3.98</v>
      </c>
      <c r="B202" s="3">
        <v>4.4320000000000004</v>
      </c>
      <c r="C202" s="3">
        <f>B202-3.972</f>
        <v>0.46000000000000041</v>
      </c>
      <c r="D202" s="3">
        <f>C202/$F$1</f>
        <v>4.480810442236513E-2</v>
      </c>
    </row>
    <row r="203" spans="1:4" x14ac:dyDescent="0.25">
      <c r="A203" s="16">
        <v>4</v>
      </c>
      <c r="B203" s="3">
        <v>4.3940000000000001</v>
      </c>
      <c r="C203" s="3">
        <f>B203-3.972</f>
        <v>0.42200000000000015</v>
      </c>
      <c r="D203" s="3">
        <f>C203/$F$1</f>
        <v>4.1106565361387119E-2</v>
      </c>
    </row>
    <row r="204" spans="1:4" x14ac:dyDescent="0.25">
      <c r="A204" s="16">
        <v>4.0199999999999996</v>
      </c>
      <c r="B204" s="3">
        <v>4.3499999999999996</v>
      </c>
      <c r="C204" s="3">
        <f>B204-3.972</f>
        <v>0.37799999999999967</v>
      </c>
      <c r="D204" s="3">
        <f>C204/$F$1</f>
        <v>3.6820572764465195E-2</v>
      </c>
    </row>
    <row r="205" spans="1:4" x14ac:dyDescent="0.25">
      <c r="A205" s="16">
        <v>4.04</v>
      </c>
      <c r="B205" s="3">
        <v>4.274</v>
      </c>
      <c r="C205" s="3">
        <f>B205-3.972</f>
        <v>0.30200000000000005</v>
      </c>
      <c r="D205" s="3">
        <f>C205/$F$1</f>
        <v>2.941749464250926E-2</v>
      </c>
    </row>
    <row r="206" spans="1:4" x14ac:dyDescent="0.25">
      <c r="A206" s="16">
        <v>4.0599999999999996</v>
      </c>
      <c r="B206" s="3">
        <v>4.2050000000000001</v>
      </c>
      <c r="C206" s="3">
        <f>B206-3.972</f>
        <v>0.2330000000000001</v>
      </c>
      <c r="D206" s="3">
        <f>C206/$F$1</f>
        <v>2.2696278979154501E-2</v>
      </c>
    </row>
    <row r="207" spans="1:4" x14ac:dyDescent="0.25">
      <c r="A207" s="16">
        <v>4.08</v>
      </c>
      <c r="B207" s="3">
        <v>4.1609999999999996</v>
      </c>
      <c r="C207" s="3">
        <f>B207-3.972</f>
        <v>0.18899999999999961</v>
      </c>
      <c r="D207" s="3">
        <f>C207/$F$1</f>
        <v>1.8410286382232573E-2</v>
      </c>
    </row>
    <row r="208" spans="1:4" x14ac:dyDescent="0.25">
      <c r="A208" s="16">
        <v>4.0999999999999996</v>
      </c>
      <c r="B208" s="3">
        <v>4.1040000000000001</v>
      </c>
      <c r="C208" s="3">
        <f>B208-3.972</f>
        <v>0.13200000000000012</v>
      </c>
      <c r="D208" s="3">
        <f>C208/$F$1</f>
        <v>1.2857977790765645E-2</v>
      </c>
    </row>
    <row r="209" spans="1:4" x14ac:dyDescent="0.25">
      <c r="A209" s="16">
        <v>4.12</v>
      </c>
      <c r="B209" s="3">
        <v>4.016</v>
      </c>
      <c r="C209" s="3">
        <f>B209-3.972</f>
        <v>4.4000000000000039E-2</v>
      </c>
      <c r="D209" s="3">
        <f>C209/$F$1</f>
        <v>4.2859925969218815E-3</v>
      </c>
    </row>
    <row r="210" spans="1:4" x14ac:dyDescent="0.25">
      <c r="A210" s="16">
        <v>4.1399999999999997</v>
      </c>
      <c r="B210" s="3">
        <v>3.9209999999999998</v>
      </c>
      <c r="C210" s="3">
        <f>B210-3.972</f>
        <v>-5.1000000000000156E-2</v>
      </c>
      <c r="D210" s="3">
        <f>C210/$F$1</f>
        <v>-4.9678550555231011E-3</v>
      </c>
    </row>
    <row r="211" spans="1:4" x14ac:dyDescent="0.25">
      <c r="A211" s="16">
        <v>4.16</v>
      </c>
      <c r="B211" s="3">
        <v>3.8580000000000001</v>
      </c>
      <c r="C211" s="3">
        <f>B211-3.972</f>
        <v>-0.11399999999999988</v>
      </c>
      <c r="D211" s="3">
        <f>C211/$F$1</f>
        <v>-1.1104617182933945E-2</v>
      </c>
    </row>
    <row r="212" spans="1:4" x14ac:dyDescent="0.25">
      <c r="A212" s="16">
        <v>4.18</v>
      </c>
      <c r="B212" s="3">
        <v>3.7759999999999998</v>
      </c>
      <c r="C212" s="3">
        <f>B212-3.972</f>
        <v>-0.19600000000000017</v>
      </c>
      <c r="D212" s="3">
        <f>C212/$F$1</f>
        <v>-1.9092148840833836E-2</v>
      </c>
    </row>
    <row r="213" spans="1:4" x14ac:dyDescent="0.25">
      <c r="A213" s="16">
        <v>4.2</v>
      </c>
      <c r="B213" s="3">
        <v>3.7069999999999999</v>
      </c>
      <c r="C213" s="3">
        <f>B213-3.972</f>
        <v>-0.26500000000000012</v>
      </c>
      <c r="D213" s="3">
        <f>C213/$F$1</f>
        <v>-2.5813364504188595E-2</v>
      </c>
    </row>
    <row r="214" spans="1:4" x14ac:dyDescent="0.25">
      <c r="A214" s="16">
        <v>4.22</v>
      </c>
      <c r="B214" s="3">
        <v>3.637</v>
      </c>
      <c r="C214" s="3">
        <f>B214-3.972</f>
        <v>-0.33499999999999996</v>
      </c>
      <c r="D214" s="3">
        <f>C214/$F$1</f>
        <v>-3.263198909020066E-2</v>
      </c>
    </row>
    <row r="215" spans="1:4" x14ac:dyDescent="0.25">
      <c r="A215" s="16">
        <v>4.24</v>
      </c>
      <c r="B215" s="3">
        <v>3.593</v>
      </c>
      <c r="C215" s="3">
        <f>B215-3.972</f>
        <v>-0.379</v>
      </c>
      <c r="D215" s="3">
        <f>C215/$F$1</f>
        <v>-3.6917981687122542E-2</v>
      </c>
    </row>
    <row r="216" spans="1:4" x14ac:dyDescent="0.25">
      <c r="A216" s="16">
        <v>4.26</v>
      </c>
      <c r="B216" s="3">
        <v>3.5430000000000001</v>
      </c>
      <c r="C216" s="3">
        <f>B216-3.972</f>
        <v>-0.42899999999999983</v>
      </c>
      <c r="D216" s="3">
        <f>C216/$F$1</f>
        <v>-4.1788427819988296E-2</v>
      </c>
    </row>
    <row r="217" spans="1:4" x14ac:dyDescent="0.25">
      <c r="A217" s="16">
        <v>4.28</v>
      </c>
      <c r="B217" s="3">
        <v>3.4729999999999999</v>
      </c>
      <c r="C217" s="3">
        <f>B217-3.972</f>
        <v>-0.49900000000000011</v>
      </c>
      <c r="D217" s="3">
        <f>C217/$F$1</f>
        <v>-4.8607052406000398E-2</v>
      </c>
    </row>
    <row r="218" spans="1:4" x14ac:dyDescent="0.25">
      <c r="A218" s="16">
        <v>4.3</v>
      </c>
      <c r="B218" s="3">
        <v>3.4039999999999999</v>
      </c>
      <c r="C218" s="3">
        <f>B218-3.972</f>
        <v>-0.56800000000000006</v>
      </c>
      <c r="D218" s="3">
        <f>C218/$F$1</f>
        <v>-5.532826806935516E-2</v>
      </c>
    </row>
    <row r="219" spans="1:4" x14ac:dyDescent="0.25">
      <c r="A219" s="16">
        <v>4.32</v>
      </c>
      <c r="B219" s="3">
        <v>3.3719999999999999</v>
      </c>
      <c r="C219" s="3">
        <f>B219-3.972</f>
        <v>-0.60000000000000009</v>
      </c>
      <c r="D219" s="3">
        <f>C219/$F$1</f>
        <v>-5.8445353594389252E-2</v>
      </c>
    </row>
    <row r="220" spans="1:4" x14ac:dyDescent="0.25">
      <c r="A220" s="16">
        <v>4.34</v>
      </c>
      <c r="B220" s="3">
        <v>3.3410000000000002</v>
      </c>
      <c r="C220" s="3">
        <f>B220-3.972</f>
        <v>-0.63099999999999978</v>
      </c>
      <c r="D220" s="3">
        <f>C220/$F$1</f>
        <v>-6.1465030196766003E-2</v>
      </c>
    </row>
    <row r="221" spans="1:4" x14ac:dyDescent="0.25">
      <c r="A221" s="16">
        <v>4.3600000000000003</v>
      </c>
      <c r="B221" s="3">
        <v>3.2839999999999998</v>
      </c>
      <c r="C221" s="3">
        <f>B221-3.972</f>
        <v>-0.68800000000000017</v>
      </c>
      <c r="D221" s="3">
        <f>C221/$F$1</f>
        <v>-6.7017338788233016E-2</v>
      </c>
    </row>
    <row r="222" spans="1:4" x14ac:dyDescent="0.25">
      <c r="A222" s="16">
        <v>4.38</v>
      </c>
      <c r="B222" s="3">
        <v>3.2519999999999998</v>
      </c>
      <c r="C222" s="3">
        <f>B222-3.972</f>
        <v>-0.7200000000000002</v>
      </c>
      <c r="D222" s="3">
        <f>C222/$F$1</f>
        <v>-7.0134424313267107E-2</v>
      </c>
    </row>
    <row r="223" spans="1:4" x14ac:dyDescent="0.25">
      <c r="A223" s="16">
        <v>4.4000000000000004</v>
      </c>
      <c r="B223" s="3">
        <v>3.2650000000000001</v>
      </c>
      <c r="C223" s="3">
        <f>B223-3.972</f>
        <v>-0.70699999999999985</v>
      </c>
      <c r="D223" s="3">
        <f>C223/$F$1</f>
        <v>-6.8868108318721977E-2</v>
      </c>
    </row>
    <row r="224" spans="1:4" x14ac:dyDescent="0.25">
      <c r="A224" s="16">
        <v>4.42</v>
      </c>
      <c r="B224" s="3">
        <v>3.2519999999999998</v>
      </c>
      <c r="C224" s="3">
        <f>B224-3.972</f>
        <v>-0.7200000000000002</v>
      </c>
      <c r="D224" s="3">
        <f>C224/$F$1</f>
        <v>-7.0134424313267107E-2</v>
      </c>
    </row>
    <row r="225" spans="1:4" x14ac:dyDescent="0.25">
      <c r="A225" s="16">
        <v>4.4400000000000004</v>
      </c>
      <c r="B225" s="3">
        <v>3.24</v>
      </c>
      <c r="C225" s="3">
        <f>B225-3.972</f>
        <v>-0.73199999999999976</v>
      </c>
      <c r="D225" s="3">
        <f>C225/$F$1</f>
        <v>-7.130333138515485E-2</v>
      </c>
    </row>
    <row r="226" spans="1:4" x14ac:dyDescent="0.25">
      <c r="A226" s="16">
        <v>4.46</v>
      </c>
      <c r="B226" s="3">
        <v>3.234</v>
      </c>
      <c r="C226" s="3">
        <f>B226-3.972</f>
        <v>-0.73799999999999999</v>
      </c>
      <c r="D226" s="3">
        <f>C226/$F$1</f>
        <v>-7.1887784921098777E-2</v>
      </c>
    </row>
    <row r="227" spans="1:4" x14ac:dyDescent="0.25">
      <c r="A227" s="16">
        <v>4.4800000000000004</v>
      </c>
      <c r="B227" s="3">
        <v>3.2519999999999998</v>
      </c>
      <c r="C227" s="3">
        <f>B227-3.972</f>
        <v>-0.7200000000000002</v>
      </c>
      <c r="D227" s="3">
        <f>C227/$F$1</f>
        <v>-7.0134424313267107E-2</v>
      </c>
    </row>
    <row r="228" spans="1:4" x14ac:dyDescent="0.25">
      <c r="A228" s="16">
        <v>4.5</v>
      </c>
      <c r="B228" s="3">
        <v>3.2709999999999999</v>
      </c>
      <c r="C228" s="3">
        <f>B228-3.972</f>
        <v>-0.70100000000000007</v>
      </c>
      <c r="D228" s="3">
        <f>C228/$F$1</f>
        <v>-6.8283654782778105E-2</v>
      </c>
    </row>
    <row r="229" spans="1:4" x14ac:dyDescent="0.25">
      <c r="A229" s="16">
        <v>4.5199999999999996</v>
      </c>
      <c r="B229" s="3">
        <v>3.2650000000000001</v>
      </c>
      <c r="C229" s="3">
        <f>B229-3.972</f>
        <v>-0.70699999999999985</v>
      </c>
      <c r="D229" s="3">
        <f>C229/$F$1</f>
        <v>-6.8868108318721977E-2</v>
      </c>
    </row>
    <row r="230" spans="1:4" x14ac:dyDescent="0.25">
      <c r="A230" s="16">
        <v>4.54</v>
      </c>
      <c r="B230" s="3">
        <v>3.2970000000000002</v>
      </c>
      <c r="C230" s="3">
        <f>B230-3.972</f>
        <v>-0.67499999999999982</v>
      </c>
      <c r="D230" s="3">
        <f>C230/$F$1</f>
        <v>-6.5751022793687885E-2</v>
      </c>
    </row>
    <row r="231" spans="1:4" x14ac:dyDescent="0.25">
      <c r="A231" s="16">
        <v>4.5599999999999996</v>
      </c>
      <c r="B231" s="3">
        <v>3.347</v>
      </c>
      <c r="C231" s="3">
        <f>B231-3.972</f>
        <v>-0.625</v>
      </c>
      <c r="D231" s="3">
        <f>C231/$F$1</f>
        <v>-6.0880576660822132E-2</v>
      </c>
    </row>
    <row r="232" spans="1:4" x14ac:dyDescent="0.25">
      <c r="A232" s="16">
        <v>4.58</v>
      </c>
      <c r="B232" s="3">
        <v>3.391</v>
      </c>
      <c r="C232" s="3">
        <f>B232-3.972</f>
        <v>-0.58099999999999996</v>
      </c>
      <c r="D232" s="3">
        <f>C232/$F$1</f>
        <v>-5.659458406390025E-2</v>
      </c>
    </row>
    <row r="233" spans="1:4" x14ac:dyDescent="0.25">
      <c r="A233" s="16">
        <v>4.5999999999999996</v>
      </c>
      <c r="B233" s="3">
        <v>3.423</v>
      </c>
      <c r="C233" s="3">
        <f>B233-3.972</f>
        <v>-0.54899999999999993</v>
      </c>
      <c r="D233" s="3">
        <f>C233/$F$1</f>
        <v>-5.3477498538866151E-2</v>
      </c>
    </row>
    <row r="234" spans="1:4" x14ac:dyDescent="0.25">
      <c r="A234" s="16">
        <v>4.62</v>
      </c>
      <c r="B234" s="3">
        <v>3.4729999999999999</v>
      </c>
      <c r="C234" s="3">
        <f>B234-3.972</f>
        <v>-0.49900000000000011</v>
      </c>
      <c r="D234" s="3">
        <f>C234/$F$1</f>
        <v>-4.8607052406000398E-2</v>
      </c>
    </row>
    <row r="235" spans="1:4" x14ac:dyDescent="0.25">
      <c r="A235" s="16">
        <v>4.6399999999999997</v>
      </c>
      <c r="B235" s="3">
        <v>3.5550000000000002</v>
      </c>
      <c r="C235" s="3">
        <f>B235-3.972</f>
        <v>-0.41699999999999982</v>
      </c>
      <c r="D235" s="3">
        <f>C235/$F$1</f>
        <v>-4.0619520748100511E-2</v>
      </c>
    </row>
    <row r="236" spans="1:4" x14ac:dyDescent="0.25">
      <c r="A236" s="16">
        <v>4.66</v>
      </c>
      <c r="B236" s="3">
        <v>3.5990000000000002</v>
      </c>
      <c r="C236" s="3">
        <f>B236-3.972</f>
        <v>-0.37299999999999978</v>
      </c>
      <c r="D236" s="3">
        <f>C236/$F$1</f>
        <v>-3.6333528151178629E-2</v>
      </c>
    </row>
    <row r="237" spans="1:4" x14ac:dyDescent="0.25">
      <c r="A237" s="16">
        <v>4.68</v>
      </c>
      <c r="B237" s="3">
        <v>3.6440000000000001</v>
      </c>
      <c r="C237" s="3">
        <f>B237-3.972</f>
        <v>-0.32799999999999985</v>
      </c>
      <c r="D237" s="3">
        <f>C237/$F$1</f>
        <v>-3.1950126631599442E-2</v>
      </c>
    </row>
    <row r="238" spans="1:4" x14ac:dyDescent="0.25">
      <c r="A238" s="16">
        <v>4.7</v>
      </c>
      <c r="B238" s="3">
        <v>3.694</v>
      </c>
      <c r="C238" s="3">
        <f>B238-3.972</f>
        <v>-0.27800000000000002</v>
      </c>
      <c r="D238" s="3">
        <f>C238/$F$1</f>
        <v>-2.7079680498733688E-2</v>
      </c>
    </row>
    <row r="239" spans="1:4" x14ac:dyDescent="0.25">
      <c r="A239" s="16">
        <v>4.72</v>
      </c>
      <c r="B239" s="3">
        <v>3.7759999999999998</v>
      </c>
      <c r="C239" s="3">
        <f>B239-3.972</f>
        <v>-0.19600000000000017</v>
      </c>
      <c r="D239" s="3">
        <f>C239/$F$1</f>
        <v>-1.9092148840833836E-2</v>
      </c>
    </row>
    <row r="240" spans="1:4" x14ac:dyDescent="0.25">
      <c r="A240" s="16">
        <v>4.74</v>
      </c>
      <c r="B240" s="3">
        <v>3.839</v>
      </c>
      <c r="C240" s="3">
        <f>B240-3.972</f>
        <v>-0.13300000000000001</v>
      </c>
      <c r="D240" s="3">
        <f>C240/$F$1</f>
        <v>-1.295538671342295E-2</v>
      </c>
    </row>
    <row r="241" spans="1:4" x14ac:dyDescent="0.25">
      <c r="A241" s="16">
        <v>4.76</v>
      </c>
      <c r="B241" s="3">
        <v>3.8959999999999999</v>
      </c>
      <c r="C241" s="3">
        <f>B241-3.972</f>
        <v>-7.6000000000000068E-2</v>
      </c>
      <c r="D241" s="3">
        <f>C241/$F$1</f>
        <v>-7.4030781219559779E-3</v>
      </c>
    </row>
    <row r="242" spans="1:4" x14ac:dyDescent="0.25">
      <c r="A242" s="16">
        <v>4.78</v>
      </c>
      <c r="B242" s="3">
        <v>3.972</v>
      </c>
      <c r="C242" s="3">
        <f>B242-3.972</f>
        <v>0</v>
      </c>
      <c r="D242" s="3">
        <f>C242/$F$1</f>
        <v>0</v>
      </c>
    </row>
    <row r="243" spans="1:4" x14ac:dyDescent="0.25">
      <c r="A243" s="16">
        <v>4.8</v>
      </c>
      <c r="B243" s="3">
        <v>4.0469999999999997</v>
      </c>
      <c r="C243" s="3">
        <f>B243-3.972</f>
        <v>7.4999999999999734E-2</v>
      </c>
      <c r="D243" s="3">
        <f>C243/$F$1</f>
        <v>7.3056691992986296E-3</v>
      </c>
    </row>
    <row r="244" spans="1:4" x14ac:dyDescent="0.25">
      <c r="A244" s="16">
        <v>4.82</v>
      </c>
      <c r="B244" s="3">
        <v>4.1040000000000001</v>
      </c>
      <c r="C244" s="3">
        <f>B244-3.972</f>
        <v>0.13200000000000012</v>
      </c>
      <c r="D244" s="3">
        <f>C244/$F$1</f>
        <v>1.2857977790765645E-2</v>
      </c>
    </row>
    <row r="245" spans="1:4" x14ac:dyDescent="0.25">
      <c r="A245" s="16">
        <v>4.84</v>
      </c>
      <c r="B245" s="3">
        <v>4.1420000000000003</v>
      </c>
      <c r="C245" s="3">
        <f>B245-3.972</f>
        <v>0.17000000000000037</v>
      </c>
      <c r="D245" s="3">
        <f>C245/$F$1</f>
        <v>1.6559516851743655E-2</v>
      </c>
    </row>
    <row r="246" spans="1:4" x14ac:dyDescent="0.25">
      <c r="A246" s="16">
        <v>4.8600000000000003</v>
      </c>
      <c r="B246" s="3">
        <v>4.1920000000000002</v>
      </c>
      <c r="C246" s="3">
        <f>B246-3.972</f>
        <v>0.2200000000000002</v>
      </c>
      <c r="D246" s="3">
        <f>C246/$F$1</f>
        <v>2.1429962984609408E-2</v>
      </c>
    </row>
    <row r="247" spans="1:4" x14ac:dyDescent="0.25">
      <c r="A247" s="16">
        <v>4.88</v>
      </c>
      <c r="B247" s="3">
        <v>4.2610000000000001</v>
      </c>
      <c r="C247" s="3">
        <f>B247-3.972</f>
        <v>0.28900000000000015</v>
      </c>
      <c r="D247" s="3">
        <f>C247/$F$1</f>
        <v>2.8151178647964167E-2</v>
      </c>
    </row>
    <row r="248" spans="1:4" x14ac:dyDescent="0.25">
      <c r="A248" s="16">
        <v>4.9000000000000004</v>
      </c>
      <c r="B248" s="3">
        <v>4.2990000000000004</v>
      </c>
      <c r="C248" s="3">
        <f>B248-3.972</f>
        <v>0.3270000000000004</v>
      </c>
      <c r="D248" s="3">
        <f>C248/$F$1</f>
        <v>3.1852717708942178E-2</v>
      </c>
    </row>
    <row r="249" spans="1:4" x14ac:dyDescent="0.25">
      <c r="A249" s="16">
        <v>4.92</v>
      </c>
      <c r="B249" s="3">
        <v>4.3179999999999996</v>
      </c>
      <c r="C249" s="3">
        <f>B249-3.972</f>
        <v>0.34599999999999964</v>
      </c>
      <c r="D249" s="3">
        <f>C249/$F$1</f>
        <v>3.3703487239431097E-2</v>
      </c>
    </row>
    <row r="250" spans="1:4" x14ac:dyDescent="0.25">
      <c r="A250" s="16">
        <v>4.9400000000000004</v>
      </c>
      <c r="B250" s="3">
        <v>4.3620000000000001</v>
      </c>
      <c r="C250" s="3">
        <f>B250-3.972</f>
        <v>0.39000000000000012</v>
      </c>
      <c r="D250" s="3">
        <f>C250/$F$1</f>
        <v>3.7989479836353021E-2</v>
      </c>
    </row>
    <row r="251" spans="1:4" x14ac:dyDescent="0.25">
      <c r="A251" s="16">
        <v>4.96</v>
      </c>
      <c r="B251" s="3">
        <v>4.4189999999999996</v>
      </c>
      <c r="C251" s="3">
        <f>B251-3.972</f>
        <v>0.44699999999999962</v>
      </c>
      <c r="D251" s="3">
        <f>C251/$F$1</f>
        <v>4.3541788427819951E-2</v>
      </c>
    </row>
    <row r="252" spans="1:4" x14ac:dyDescent="0.25">
      <c r="A252" s="16">
        <v>4.9800000000000004</v>
      </c>
      <c r="B252" s="3">
        <v>4.4320000000000004</v>
      </c>
      <c r="C252" s="3">
        <f>B252-3.972</f>
        <v>0.46000000000000041</v>
      </c>
      <c r="D252" s="3">
        <f>C252/$F$1</f>
        <v>4.480810442236513E-2</v>
      </c>
    </row>
    <row r="253" spans="1:4" x14ac:dyDescent="0.25">
      <c r="A253" s="16">
        <v>5</v>
      </c>
      <c r="B253" s="3">
        <v>4.4189999999999996</v>
      </c>
      <c r="C253" s="3">
        <f>B253-3.972</f>
        <v>0.44699999999999962</v>
      </c>
      <c r="D253" s="3">
        <f>C253/$F$1</f>
        <v>4.3541788427819951E-2</v>
      </c>
    </row>
    <row r="254" spans="1:4" x14ac:dyDescent="0.25">
      <c r="A254" s="16">
        <v>5.0199999999999996</v>
      </c>
      <c r="B254" s="3">
        <v>4.444</v>
      </c>
      <c r="C254" s="3">
        <f>B254-3.972</f>
        <v>0.47199999999999998</v>
      </c>
      <c r="D254" s="3">
        <f>C254/$F$1</f>
        <v>4.5977011494252873E-2</v>
      </c>
    </row>
    <row r="255" spans="1:4" x14ac:dyDescent="0.25">
      <c r="A255" s="16">
        <v>5.04</v>
      </c>
      <c r="B255" s="3">
        <v>4.444</v>
      </c>
      <c r="C255" s="3">
        <f>B255-3.972</f>
        <v>0.47199999999999998</v>
      </c>
      <c r="D255" s="3">
        <f>C255/$F$1</f>
        <v>4.5977011494252873E-2</v>
      </c>
    </row>
    <row r="256" spans="1:4" x14ac:dyDescent="0.25">
      <c r="A256" s="16">
        <v>5.0599999999999996</v>
      </c>
      <c r="B256" s="3">
        <v>4.4249999999999998</v>
      </c>
      <c r="C256" s="3">
        <f>B256-3.972</f>
        <v>0.45299999999999985</v>
      </c>
      <c r="D256" s="3">
        <f>C256/$F$1</f>
        <v>4.4126241963763864E-2</v>
      </c>
    </row>
    <row r="257" spans="1:4" x14ac:dyDescent="0.25">
      <c r="A257" s="16">
        <v>5.08</v>
      </c>
      <c r="B257" s="3">
        <v>4.4130000000000003</v>
      </c>
      <c r="C257" s="3">
        <f>B257-3.972</f>
        <v>0.44100000000000028</v>
      </c>
      <c r="D257" s="3">
        <f>C257/$F$1</f>
        <v>4.2957334891876121E-2</v>
      </c>
    </row>
    <row r="258" spans="1:4" x14ac:dyDescent="0.25">
      <c r="A258" s="16">
        <v>5.0999999999999996</v>
      </c>
      <c r="B258" s="3">
        <v>4.4059999999999997</v>
      </c>
      <c r="C258" s="3">
        <f>B258-3.972</f>
        <v>0.43399999999999972</v>
      </c>
      <c r="D258" s="3">
        <f>C258/$F$1</f>
        <v>4.2275472433274862E-2</v>
      </c>
    </row>
    <row r="259" spans="1:4" x14ac:dyDescent="0.25">
      <c r="A259" s="16">
        <v>5.12</v>
      </c>
      <c r="B259" s="3">
        <v>4.4130000000000003</v>
      </c>
      <c r="C259" s="3">
        <f>B259-3.972</f>
        <v>0.44100000000000028</v>
      </c>
      <c r="D259" s="3">
        <f>C259/$F$1</f>
        <v>4.2957334891876121E-2</v>
      </c>
    </row>
    <row r="260" spans="1:4" x14ac:dyDescent="0.25">
      <c r="A260" s="16">
        <v>5.14</v>
      </c>
      <c r="B260" s="3">
        <v>4.375</v>
      </c>
      <c r="C260" s="3">
        <f>B260-3.972</f>
        <v>0.40300000000000002</v>
      </c>
      <c r="D260" s="3">
        <f>C260/$F$1</f>
        <v>3.925579583089811E-2</v>
      </c>
    </row>
    <row r="261" spans="1:4" x14ac:dyDescent="0.25">
      <c r="A261" s="16">
        <v>5.16</v>
      </c>
      <c r="B261" s="3">
        <v>4.3179999999999996</v>
      </c>
      <c r="C261" s="3">
        <f>B261-3.972</f>
        <v>0.34599999999999964</v>
      </c>
      <c r="D261" s="3">
        <f>C261/$F$1</f>
        <v>3.3703487239431097E-2</v>
      </c>
    </row>
    <row r="262" spans="1:4" x14ac:dyDescent="0.25">
      <c r="A262" s="16">
        <v>5.18</v>
      </c>
      <c r="B262" s="3">
        <v>4.2869999999999999</v>
      </c>
      <c r="C262" s="3">
        <f>B262-3.972</f>
        <v>0.31499999999999995</v>
      </c>
      <c r="D262" s="3">
        <f>C262/$F$1</f>
        <v>3.0683810637054349E-2</v>
      </c>
    </row>
    <row r="263" spans="1:4" x14ac:dyDescent="0.25">
      <c r="A263" s="16">
        <v>5.2</v>
      </c>
      <c r="B263" s="3">
        <v>4.2549999999999999</v>
      </c>
      <c r="C263" s="3">
        <f>B263-3.972</f>
        <v>0.28299999999999992</v>
      </c>
      <c r="D263" s="3">
        <f>C263/$F$1</f>
        <v>2.7566725112020254E-2</v>
      </c>
    </row>
    <row r="264" spans="1:4" x14ac:dyDescent="0.25">
      <c r="A264" s="16">
        <v>5.22</v>
      </c>
      <c r="B264" s="3">
        <v>4.1920000000000002</v>
      </c>
      <c r="C264" s="3">
        <f>B264-3.972</f>
        <v>0.2200000000000002</v>
      </c>
      <c r="D264" s="3">
        <f>C264/$F$1</f>
        <v>2.1429962984609408E-2</v>
      </c>
    </row>
    <row r="265" spans="1:4" x14ac:dyDescent="0.25">
      <c r="A265" s="16">
        <v>5.24</v>
      </c>
      <c r="B265" s="3">
        <v>4.1420000000000003</v>
      </c>
      <c r="C265" s="3">
        <f>B265-3.972</f>
        <v>0.17000000000000037</v>
      </c>
      <c r="D265" s="3">
        <f>C265/$F$1</f>
        <v>1.6559516851743655E-2</v>
      </c>
    </row>
    <row r="266" spans="1:4" x14ac:dyDescent="0.25">
      <c r="A266" s="16">
        <v>5.26</v>
      </c>
      <c r="B266" s="3">
        <v>4.1230000000000002</v>
      </c>
      <c r="C266" s="3">
        <f>B266-3.972</f>
        <v>0.15100000000000025</v>
      </c>
      <c r="D266" s="3">
        <f>C266/$F$1</f>
        <v>1.4708747321254651E-2</v>
      </c>
    </row>
    <row r="267" spans="1:4" x14ac:dyDescent="0.25">
      <c r="A267" s="16">
        <v>5.28</v>
      </c>
      <c r="B267" s="3">
        <v>4.0910000000000002</v>
      </c>
      <c r="C267" s="3">
        <f>B267-3.972</f>
        <v>0.11900000000000022</v>
      </c>
      <c r="D267" s="3">
        <f>C267/$F$1</f>
        <v>1.1591661796220554E-2</v>
      </c>
    </row>
    <row r="268" spans="1:4" x14ac:dyDescent="0.25">
      <c r="A268" s="16">
        <v>5.3</v>
      </c>
      <c r="B268" s="3">
        <v>4.0030000000000001</v>
      </c>
      <c r="C268" s="3">
        <f>B268-3.972</f>
        <v>3.1000000000000139E-2</v>
      </c>
      <c r="D268" s="3">
        <f>C268/$F$1</f>
        <v>3.019676602376791E-3</v>
      </c>
    </row>
    <row r="269" spans="1:4" x14ac:dyDescent="0.25">
      <c r="A269" s="16">
        <v>5.32</v>
      </c>
      <c r="B269" s="3">
        <v>3.9209999999999998</v>
      </c>
      <c r="C269" s="3">
        <f>B269-3.972</f>
        <v>-5.1000000000000156E-2</v>
      </c>
      <c r="D269" s="3">
        <f>C269/$F$1</f>
        <v>-4.9678550555231011E-3</v>
      </c>
    </row>
    <row r="270" spans="1:4" x14ac:dyDescent="0.25">
      <c r="A270" s="16">
        <v>5.34</v>
      </c>
      <c r="B270" s="3">
        <v>3.871</v>
      </c>
      <c r="C270" s="3">
        <f>B270-3.972</f>
        <v>-0.10099999999999998</v>
      </c>
      <c r="D270" s="3">
        <f>C270/$F$1</f>
        <v>-9.8383011883888538E-3</v>
      </c>
    </row>
    <row r="271" spans="1:4" x14ac:dyDescent="0.25">
      <c r="A271" s="16">
        <v>5.36</v>
      </c>
      <c r="B271" s="3">
        <v>3.8260000000000001</v>
      </c>
      <c r="C271" s="3">
        <f>B271-3.972</f>
        <v>-0.14599999999999991</v>
      </c>
      <c r="D271" s="3">
        <f>C271/$F$1</f>
        <v>-1.4221702707968041E-2</v>
      </c>
    </row>
    <row r="272" spans="1:4" x14ac:dyDescent="0.25">
      <c r="A272" s="16">
        <v>5.38</v>
      </c>
      <c r="B272" s="3">
        <v>3.7629999999999999</v>
      </c>
      <c r="C272" s="3">
        <f>B272-3.972</f>
        <v>-0.20900000000000007</v>
      </c>
      <c r="D272" s="3">
        <f>C272/$F$1</f>
        <v>-2.0358464835378929E-2</v>
      </c>
    </row>
    <row r="273" spans="1:4" x14ac:dyDescent="0.25">
      <c r="A273" s="16">
        <v>5.4</v>
      </c>
      <c r="B273" s="3">
        <v>3.7069999999999999</v>
      </c>
      <c r="C273" s="3">
        <f>B273-3.972</f>
        <v>-0.26500000000000012</v>
      </c>
      <c r="D273" s="3">
        <f>C273/$F$1</f>
        <v>-2.5813364504188595E-2</v>
      </c>
    </row>
    <row r="274" spans="1:4" x14ac:dyDescent="0.25">
      <c r="A274" s="16">
        <v>5.42</v>
      </c>
      <c r="B274" s="3">
        <v>3.669</v>
      </c>
      <c r="C274" s="3">
        <f>B274-3.972</f>
        <v>-0.30299999999999994</v>
      </c>
      <c r="D274" s="3">
        <f>C274/$F$1</f>
        <v>-2.9514903565166561E-2</v>
      </c>
    </row>
    <row r="275" spans="1:4" x14ac:dyDescent="0.25">
      <c r="A275" s="16">
        <v>5.44</v>
      </c>
      <c r="B275" s="3">
        <v>3.65</v>
      </c>
      <c r="C275" s="3">
        <f>B275-3.972</f>
        <v>-0.32200000000000006</v>
      </c>
      <c r="D275" s="3">
        <f>C275/$F$1</f>
        <v>-3.136567309565557E-2</v>
      </c>
    </row>
    <row r="276" spans="1:4" x14ac:dyDescent="0.25">
      <c r="A276" s="16">
        <v>5.46</v>
      </c>
      <c r="B276" s="3">
        <v>3.5870000000000002</v>
      </c>
      <c r="C276" s="3">
        <f>B276-3.972</f>
        <v>-0.38499999999999979</v>
      </c>
      <c r="D276" s="3">
        <f>C276/$F$1</f>
        <v>-3.7502435223066413E-2</v>
      </c>
    </row>
    <row r="277" spans="1:4" x14ac:dyDescent="0.25">
      <c r="A277" s="16">
        <v>5.48</v>
      </c>
      <c r="B277" s="3">
        <v>3.5430000000000001</v>
      </c>
      <c r="C277" s="3">
        <f>B277-3.972</f>
        <v>-0.42899999999999983</v>
      </c>
      <c r="D277" s="3">
        <f>C277/$F$1</f>
        <v>-4.1788427819988296E-2</v>
      </c>
    </row>
    <row r="278" spans="1:4" x14ac:dyDescent="0.25">
      <c r="A278" s="16">
        <v>5.5</v>
      </c>
      <c r="B278" s="3">
        <v>3.4980000000000002</v>
      </c>
      <c r="C278" s="3">
        <f>B278-3.972</f>
        <v>-0.47399999999999975</v>
      </c>
      <c r="D278" s="3">
        <f>C278/$F$1</f>
        <v>-4.6171829339567483E-2</v>
      </c>
    </row>
    <row r="279" spans="1:4" x14ac:dyDescent="0.25">
      <c r="A279" s="16">
        <v>5.52</v>
      </c>
      <c r="B279" s="3">
        <v>3.48</v>
      </c>
      <c r="C279" s="3">
        <f>B279-3.972</f>
        <v>-0.49199999999999999</v>
      </c>
      <c r="D279" s="3">
        <f>C279/$F$1</f>
        <v>-4.792518994739918E-2</v>
      </c>
    </row>
    <row r="280" spans="1:4" x14ac:dyDescent="0.25">
      <c r="A280" s="16">
        <v>5.54</v>
      </c>
      <c r="B280" s="3">
        <v>3.4420000000000002</v>
      </c>
      <c r="C280" s="3">
        <f>B280-3.972</f>
        <v>-0.5299999999999998</v>
      </c>
      <c r="D280" s="3">
        <f>C280/$F$1</f>
        <v>-5.1626729008377149E-2</v>
      </c>
    </row>
    <row r="281" spans="1:4" x14ac:dyDescent="0.25">
      <c r="A281" s="16">
        <v>5.56</v>
      </c>
      <c r="B281" s="3">
        <v>3.41</v>
      </c>
      <c r="C281" s="3">
        <f>B281-3.972</f>
        <v>-0.56199999999999983</v>
      </c>
      <c r="D281" s="3">
        <f>C281/$F$1</f>
        <v>-5.4743814533411247E-2</v>
      </c>
    </row>
    <row r="282" spans="1:4" x14ac:dyDescent="0.25">
      <c r="A282" s="16">
        <v>5.58</v>
      </c>
      <c r="B282" s="3">
        <v>3.4039999999999999</v>
      </c>
      <c r="C282" s="3">
        <f>B282-3.972</f>
        <v>-0.56800000000000006</v>
      </c>
      <c r="D282" s="3">
        <f>C282/$F$1</f>
        <v>-5.532826806935516E-2</v>
      </c>
    </row>
    <row r="283" spans="1:4" x14ac:dyDescent="0.25">
      <c r="A283" s="16">
        <v>5.6</v>
      </c>
      <c r="B283" s="3">
        <v>3.41</v>
      </c>
      <c r="C283" s="3">
        <f>B283-3.972</f>
        <v>-0.56199999999999983</v>
      </c>
      <c r="D283" s="3">
        <f>C283/$F$1</f>
        <v>-5.4743814533411247E-2</v>
      </c>
    </row>
    <row r="284" spans="1:4" x14ac:dyDescent="0.25">
      <c r="A284" s="16">
        <v>5.62</v>
      </c>
      <c r="B284" s="3">
        <v>3.391</v>
      </c>
      <c r="C284" s="3">
        <f>B284-3.972</f>
        <v>-0.58099999999999996</v>
      </c>
      <c r="D284" s="3">
        <f>C284/$F$1</f>
        <v>-5.659458406390025E-2</v>
      </c>
    </row>
    <row r="285" spans="1:4" x14ac:dyDescent="0.25">
      <c r="A285" s="16">
        <v>5.64</v>
      </c>
      <c r="B285" s="3">
        <v>3.391</v>
      </c>
      <c r="C285" s="3">
        <f>B285-3.972</f>
        <v>-0.58099999999999996</v>
      </c>
      <c r="D285" s="3">
        <f>C285/$F$1</f>
        <v>-5.659458406390025E-2</v>
      </c>
    </row>
    <row r="286" spans="1:4" x14ac:dyDescent="0.25">
      <c r="A286" s="16">
        <v>5.66</v>
      </c>
      <c r="B286" s="3">
        <v>3.4039999999999999</v>
      </c>
      <c r="C286" s="3">
        <f>B286-3.972</f>
        <v>-0.56800000000000006</v>
      </c>
      <c r="D286" s="3">
        <f>C286/$F$1</f>
        <v>-5.532826806935516E-2</v>
      </c>
    </row>
    <row r="287" spans="1:4" x14ac:dyDescent="0.25">
      <c r="A287" s="16">
        <v>5.68</v>
      </c>
      <c r="B287" s="3">
        <v>3.4159999999999999</v>
      </c>
      <c r="C287" s="3">
        <f>B287-3.972</f>
        <v>-0.55600000000000005</v>
      </c>
      <c r="D287" s="3">
        <f>C287/$F$1</f>
        <v>-5.4159360997467376E-2</v>
      </c>
    </row>
    <row r="288" spans="1:4" x14ac:dyDescent="0.25">
      <c r="A288" s="16">
        <v>5.7</v>
      </c>
      <c r="B288" s="3">
        <v>3.41</v>
      </c>
      <c r="C288" s="3">
        <f>B288-3.972</f>
        <v>-0.56199999999999983</v>
      </c>
      <c r="D288" s="3">
        <f>C288/$F$1</f>
        <v>-5.4743814533411247E-2</v>
      </c>
    </row>
    <row r="289" spans="1:4" x14ac:dyDescent="0.25">
      <c r="A289" s="16">
        <v>5.72</v>
      </c>
      <c r="B289" s="3">
        <v>3.4350000000000001</v>
      </c>
      <c r="C289" s="3">
        <f>B289-3.972</f>
        <v>-0.53699999999999992</v>
      </c>
      <c r="D289" s="3">
        <f>C289/$F$1</f>
        <v>-5.2308591466978367E-2</v>
      </c>
    </row>
    <row r="290" spans="1:4" x14ac:dyDescent="0.25">
      <c r="A290" s="16">
        <v>5.74</v>
      </c>
      <c r="B290" s="3">
        <v>3.4860000000000002</v>
      </c>
      <c r="C290" s="3">
        <f>B290-3.972</f>
        <v>-0.48599999999999977</v>
      </c>
      <c r="D290" s="3">
        <f>C290/$F$1</f>
        <v>-4.7340736411455267E-2</v>
      </c>
    </row>
    <row r="291" spans="1:4" x14ac:dyDescent="0.25">
      <c r="A291" s="16">
        <v>5.76</v>
      </c>
      <c r="B291" s="3">
        <v>3.492</v>
      </c>
      <c r="C291" s="3">
        <f>B291-3.972</f>
        <v>-0.48</v>
      </c>
      <c r="D291" s="3">
        <f>C291/$F$1</f>
        <v>-4.6756282875511396E-2</v>
      </c>
    </row>
    <row r="292" spans="1:4" x14ac:dyDescent="0.25">
      <c r="A292" s="16">
        <v>5.78</v>
      </c>
      <c r="B292" s="3">
        <v>3.5110000000000001</v>
      </c>
      <c r="C292" s="3">
        <f>B292-3.972</f>
        <v>-0.46099999999999985</v>
      </c>
      <c r="D292" s="3">
        <f>C292/$F$1</f>
        <v>-4.4905513345022387E-2</v>
      </c>
    </row>
    <row r="293" spans="1:4" x14ac:dyDescent="0.25">
      <c r="A293" s="16">
        <v>5.8</v>
      </c>
      <c r="B293" s="3">
        <v>3.5680000000000001</v>
      </c>
      <c r="C293" s="3">
        <f>B293-3.972</f>
        <v>-0.40399999999999991</v>
      </c>
      <c r="D293" s="3">
        <f>C293/$F$1</f>
        <v>-3.9353204753555415E-2</v>
      </c>
    </row>
    <row r="294" spans="1:4" x14ac:dyDescent="0.25">
      <c r="A294" s="16">
        <v>5.82</v>
      </c>
      <c r="B294" s="3">
        <v>3.6179999999999999</v>
      </c>
      <c r="C294" s="3">
        <f>B294-3.972</f>
        <v>-0.35400000000000009</v>
      </c>
      <c r="D294" s="3">
        <f>C294/$F$1</f>
        <v>-3.4482758620689662E-2</v>
      </c>
    </row>
    <row r="295" spans="1:4" x14ac:dyDescent="0.25">
      <c r="A295" s="16">
        <v>5.84</v>
      </c>
      <c r="B295" s="3">
        <v>3.65</v>
      </c>
      <c r="C295" s="3">
        <f>B295-3.972</f>
        <v>-0.32200000000000006</v>
      </c>
      <c r="D295" s="3">
        <f>C295/$F$1</f>
        <v>-3.136567309565557E-2</v>
      </c>
    </row>
    <row r="296" spans="1:4" x14ac:dyDescent="0.25">
      <c r="A296" s="16">
        <v>5.86</v>
      </c>
      <c r="B296" s="3">
        <v>3.6749999999999998</v>
      </c>
      <c r="C296" s="3">
        <f>B296-3.972</f>
        <v>-0.29700000000000015</v>
      </c>
      <c r="D296" s="3">
        <f>C296/$F$1</f>
        <v>-2.893045002922269E-2</v>
      </c>
    </row>
    <row r="297" spans="1:4" x14ac:dyDescent="0.25">
      <c r="A297" s="16">
        <v>5.88</v>
      </c>
      <c r="B297" s="3">
        <v>3.726</v>
      </c>
      <c r="C297" s="3">
        <f>B297-3.972</f>
        <v>-0.246</v>
      </c>
      <c r="D297" s="3">
        <f>C297/$F$1</f>
        <v>-2.396259497369959E-2</v>
      </c>
    </row>
    <row r="298" spans="1:4" x14ac:dyDescent="0.25">
      <c r="A298" s="16">
        <v>5.9</v>
      </c>
      <c r="B298" s="3">
        <v>3.7759999999999998</v>
      </c>
      <c r="C298" s="3">
        <f>B298-3.972</f>
        <v>-0.19600000000000017</v>
      </c>
      <c r="D298" s="3">
        <f>C298/$F$1</f>
        <v>-1.9092148840833836E-2</v>
      </c>
    </row>
    <row r="299" spans="1:4" x14ac:dyDescent="0.25">
      <c r="A299" s="16">
        <v>5.92</v>
      </c>
      <c r="B299" s="3">
        <v>3.82</v>
      </c>
      <c r="C299" s="3">
        <f>B299-3.972</f>
        <v>-0.15200000000000014</v>
      </c>
      <c r="D299" s="3">
        <f>C299/$F$1</f>
        <v>-1.4806156243911956E-2</v>
      </c>
    </row>
    <row r="300" spans="1:4" x14ac:dyDescent="0.25">
      <c r="A300" s="16">
        <v>5.94</v>
      </c>
      <c r="B300" s="3">
        <v>3.8519999999999999</v>
      </c>
      <c r="C300" s="3">
        <f>B300-3.972</f>
        <v>-0.12000000000000011</v>
      </c>
      <c r="D300" s="3">
        <f>C300/$F$1</f>
        <v>-1.1689070718877859E-2</v>
      </c>
    </row>
    <row r="301" spans="1:4" x14ac:dyDescent="0.25">
      <c r="A301" s="16">
        <v>5.96</v>
      </c>
      <c r="B301" s="3">
        <v>3.927</v>
      </c>
      <c r="C301" s="3">
        <f>B301-3.972</f>
        <v>-4.4999999999999929E-2</v>
      </c>
      <c r="D301" s="3">
        <f>C301/$F$1</f>
        <v>-4.3834015195791864E-3</v>
      </c>
    </row>
    <row r="302" spans="1:4" x14ac:dyDescent="0.25">
      <c r="A302" s="16">
        <v>5.98</v>
      </c>
      <c r="B302" s="3">
        <v>3.9969999999999999</v>
      </c>
      <c r="C302" s="3">
        <f>B302-3.972</f>
        <v>2.4999999999999911E-2</v>
      </c>
      <c r="D302" s="3">
        <f>C302/$F$1</f>
        <v>2.4352230664328768E-3</v>
      </c>
    </row>
    <row r="303" spans="1:4" x14ac:dyDescent="0.25">
      <c r="A303" s="16">
        <v>6</v>
      </c>
      <c r="B303" s="3">
        <v>4.0279999999999996</v>
      </c>
      <c r="C303" s="3">
        <f>B303-3.972</f>
        <v>5.5999999999999606E-2</v>
      </c>
      <c r="D303" s="3">
        <f>C303/$F$1</f>
        <v>5.4548996688096249E-3</v>
      </c>
    </row>
    <row r="304" spans="1:4" x14ac:dyDescent="0.25">
      <c r="A304" s="16">
        <v>6.02</v>
      </c>
      <c r="B304" s="3">
        <v>4.0599999999999996</v>
      </c>
      <c r="C304" s="3">
        <f>B304-3.972</f>
        <v>8.7999999999999634E-2</v>
      </c>
      <c r="D304" s="3">
        <f>C304/$F$1</f>
        <v>8.5719851938437196E-3</v>
      </c>
    </row>
    <row r="305" spans="1:4" x14ac:dyDescent="0.25">
      <c r="A305" s="16">
        <v>6.04</v>
      </c>
      <c r="B305" s="3">
        <v>4.0979999999999999</v>
      </c>
      <c r="C305" s="3">
        <f>B305-3.972</f>
        <v>0.12599999999999989</v>
      </c>
      <c r="D305" s="3">
        <f>C305/$F$1</f>
        <v>1.2273524254821731E-2</v>
      </c>
    </row>
    <row r="306" spans="1:4" x14ac:dyDescent="0.25">
      <c r="A306" s="16">
        <v>6.06</v>
      </c>
      <c r="B306" s="3">
        <v>4.1479999999999997</v>
      </c>
      <c r="C306" s="3">
        <f>B306-3.972</f>
        <v>0.17599999999999971</v>
      </c>
      <c r="D306" s="3">
        <f>C306/$F$1</f>
        <v>1.7143970387687484E-2</v>
      </c>
    </row>
    <row r="307" spans="1:4" x14ac:dyDescent="0.25">
      <c r="A307" s="16">
        <v>6.08</v>
      </c>
      <c r="B307" s="3">
        <v>4.1539999999999999</v>
      </c>
      <c r="C307" s="3">
        <f>B307-3.972</f>
        <v>0.18199999999999994</v>
      </c>
      <c r="D307" s="3">
        <f>C307/$F$1</f>
        <v>1.7728423923631397E-2</v>
      </c>
    </row>
    <row r="308" spans="1:4" x14ac:dyDescent="0.25">
      <c r="A308" s="16">
        <v>6.1</v>
      </c>
      <c r="B308" s="3">
        <v>4.1920000000000002</v>
      </c>
      <c r="C308" s="3">
        <f>B308-3.972</f>
        <v>0.2200000000000002</v>
      </c>
      <c r="D308" s="3">
        <f>C308/$F$1</f>
        <v>2.1429962984609408E-2</v>
      </c>
    </row>
    <row r="309" spans="1:4" x14ac:dyDescent="0.25">
      <c r="A309" s="16">
        <v>6.12</v>
      </c>
      <c r="B309" s="3">
        <v>4.2300000000000004</v>
      </c>
      <c r="C309" s="3">
        <f>B309-3.972</f>
        <v>0.25800000000000045</v>
      </c>
      <c r="D309" s="3">
        <f>C309/$F$1</f>
        <v>2.5131502045587419E-2</v>
      </c>
    </row>
    <row r="310" spans="1:4" x14ac:dyDescent="0.25">
      <c r="A310" s="16">
        <v>6.14</v>
      </c>
      <c r="B310" s="3">
        <v>4.2679999999999998</v>
      </c>
      <c r="C310" s="3">
        <f>B310-3.972</f>
        <v>0.29599999999999982</v>
      </c>
      <c r="D310" s="3">
        <f>C310/$F$1</f>
        <v>2.8833041106565344E-2</v>
      </c>
    </row>
    <row r="311" spans="1:4" x14ac:dyDescent="0.25">
      <c r="A311" s="16">
        <v>6.16</v>
      </c>
      <c r="B311" s="3">
        <v>4.2809999999999997</v>
      </c>
      <c r="C311" s="3">
        <f>B311-3.972</f>
        <v>0.30899999999999972</v>
      </c>
      <c r="D311" s="3">
        <f>C311/$F$1</f>
        <v>3.0099357101110433E-2</v>
      </c>
    </row>
    <row r="312" spans="1:4" x14ac:dyDescent="0.25">
      <c r="A312" s="16">
        <v>6.18</v>
      </c>
      <c r="B312" s="3">
        <v>4.274</v>
      </c>
      <c r="C312" s="3">
        <f>B312-3.972</f>
        <v>0.30200000000000005</v>
      </c>
      <c r="D312" s="3">
        <f>C312/$F$1</f>
        <v>2.941749464250926E-2</v>
      </c>
    </row>
    <row r="313" spans="1:4" x14ac:dyDescent="0.25">
      <c r="A313" s="16">
        <v>6.2</v>
      </c>
      <c r="B313" s="3">
        <v>4.2809999999999997</v>
      </c>
      <c r="C313" s="3">
        <f>B313-3.972</f>
        <v>0.30899999999999972</v>
      </c>
      <c r="D313" s="3">
        <f>C313/$F$1</f>
        <v>3.0099357101110433E-2</v>
      </c>
    </row>
    <row r="314" spans="1:4" x14ac:dyDescent="0.25">
      <c r="A314" s="16">
        <v>6.22</v>
      </c>
      <c r="B314" s="3">
        <v>4.2930000000000001</v>
      </c>
      <c r="C314" s="3">
        <f>B314-3.972</f>
        <v>0.32100000000000017</v>
      </c>
      <c r="D314" s="3">
        <f>C314/$F$1</f>
        <v>3.1268264172998265E-2</v>
      </c>
    </row>
    <row r="315" spans="1:4" x14ac:dyDescent="0.25">
      <c r="A315" s="16">
        <v>6.24</v>
      </c>
      <c r="B315" s="3">
        <v>4.274</v>
      </c>
      <c r="C315" s="3">
        <f>B315-3.972</f>
        <v>0.30200000000000005</v>
      </c>
      <c r="D315" s="3">
        <f>C315/$F$1</f>
        <v>2.941749464250926E-2</v>
      </c>
    </row>
    <row r="316" spans="1:4" x14ac:dyDescent="0.25">
      <c r="A316" s="16">
        <v>6.26</v>
      </c>
      <c r="B316" s="3">
        <v>4.2679999999999998</v>
      </c>
      <c r="C316" s="3">
        <f>B316-3.972</f>
        <v>0.29599999999999982</v>
      </c>
      <c r="D316" s="3">
        <f>C316/$F$1</f>
        <v>2.8833041106565344E-2</v>
      </c>
    </row>
    <row r="317" spans="1:4" x14ac:dyDescent="0.25">
      <c r="A317" s="16">
        <v>6.28</v>
      </c>
      <c r="B317" s="3">
        <v>4.274</v>
      </c>
      <c r="C317" s="3">
        <f>B317-3.972</f>
        <v>0.30200000000000005</v>
      </c>
      <c r="D317" s="3">
        <f>C317/$F$1</f>
        <v>2.941749464250926E-2</v>
      </c>
    </row>
    <row r="318" spans="1:4" x14ac:dyDescent="0.25">
      <c r="A318" s="16">
        <v>6.3</v>
      </c>
      <c r="B318" s="3">
        <v>4.2809999999999997</v>
      </c>
      <c r="C318" s="3">
        <f>B318-3.972</f>
        <v>0.30899999999999972</v>
      </c>
      <c r="D318" s="3">
        <f>C318/$F$1</f>
        <v>3.0099357101110433E-2</v>
      </c>
    </row>
    <row r="319" spans="1:4" x14ac:dyDescent="0.25">
      <c r="A319" s="16">
        <v>6.32</v>
      </c>
      <c r="B319" s="3">
        <v>4.242</v>
      </c>
      <c r="C319" s="3">
        <f>B319-3.972</f>
        <v>0.27</v>
      </c>
      <c r="D319" s="3">
        <f>C319/$F$1</f>
        <v>2.6300409117475162E-2</v>
      </c>
    </row>
    <row r="320" spans="1:4" x14ac:dyDescent="0.25">
      <c r="A320" s="16">
        <v>6.34</v>
      </c>
      <c r="B320" s="3">
        <v>4.2050000000000001</v>
      </c>
      <c r="C320" s="3">
        <f>B320-3.972</f>
        <v>0.2330000000000001</v>
      </c>
      <c r="D320" s="3">
        <f>C320/$F$1</f>
        <v>2.2696278979154501E-2</v>
      </c>
    </row>
    <row r="321" spans="1:4" x14ac:dyDescent="0.25">
      <c r="A321" s="16">
        <v>6.36</v>
      </c>
      <c r="B321" s="3">
        <v>4.1859999999999999</v>
      </c>
      <c r="C321" s="3">
        <f>B321-3.972</f>
        <v>0.21399999999999997</v>
      </c>
      <c r="D321" s="3">
        <f>C321/$F$1</f>
        <v>2.0845509448665495E-2</v>
      </c>
    </row>
    <row r="322" spans="1:4" x14ac:dyDescent="0.25">
      <c r="A322" s="16">
        <v>6.38</v>
      </c>
      <c r="B322" s="3">
        <v>4.1609999999999996</v>
      </c>
      <c r="C322" s="3">
        <f>B322-3.972</f>
        <v>0.18899999999999961</v>
      </c>
      <c r="D322" s="3">
        <f>C322/$F$1</f>
        <v>1.8410286382232573E-2</v>
      </c>
    </row>
    <row r="323" spans="1:4" x14ac:dyDescent="0.25">
      <c r="A323" s="16">
        <v>6.4</v>
      </c>
      <c r="B323" s="3">
        <v>4.117</v>
      </c>
      <c r="C323" s="3">
        <f>B323-3.972</f>
        <v>0.14500000000000002</v>
      </c>
      <c r="D323" s="3">
        <f>C323/$F$1</f>
        <v>1.4124293785310736E-2</v>
      </c>
    </row>
    <row r="324" spans="1:4" x14ac:dyDescent="0.25">
      <c r="A324" s="16">
        <v>6.42</v>
      </c>
      <c r="B324" s="3">
        <v>4.0910000000000002</v>
      </c>
      <c r="C324" s="3">
        <f>B324-3.972</f>
        <v>0.11900000000000022</v>
      </c>
      <c r="D324" s="3">
        <f>C324/$F$1</f>
        <v>1.1591661796220554E-2</v>
      </c>
    </row>
    <row r="325" spans="1:4" x14ac:dyDescent="0.25">
      <c r="A325" s="16">
        <v>6.44</v>
      </c>
      <c r="B325" s="3">
        <v>4.0659999999999998</v>
      </c>
      <c r="C325" s="3">
        <f>B325-3.972</f>
        <v>9.3999999999999861E-2</v>
      </c>
      <c r="D325" s="3">
        <f>C325/$F$1</f>
        <v>9.1564387297876342E-3</v>
      </c>
    </row>
    <row r="326" spans="1:4" x14ac:dyDescent="0.25">
      <c r="A326" s="16">
        <v>6.46</v>
      </c>
      <c r="B326" s="3">
        <v>4.0350000000000001</v>
      </c>
      <c r="C326" s="3">
        <f>B326-3.972</f>
        <v>6.3000000000000167E-2</v>
      </c>
      <c r="D326" s="3">
        <f>C326/$F$1</f>
        <v>6.136762127410887E-3</v>
      </c>
    </row>
    <row r="327" spans="1:4" x14ac:dyDescent="0.25">
      <c r="A327" s="16">
        <v>6.48</v>
      </c>
      <c r="B327" s="3">
        <v>3.99</v>
      </c>
      <c r="C327" s="3">
        <f>B327-3.972</f>
        <v>1.8000000000000238E-2</v>
      </c>
      <c r="D327" s="3">
        <f>C327/$F$1</f>
        <v>1.7533606078317006E-3</v>
      </c>
    </row>
    <row r="328" spans="1:4" x14ac:dyDescent="0.25">
      <c r="A328" s="16">
        <v>6.5</v>
      </c>
      <c r="B328" s="3">
        <v>3.9460000000000002</v>
      </c>
      <c r="C328" s="3">
        <f>B328-3.972</f>
        <v>-2.5999999999999801E-2</v>
      </c>
      <c r="D328" s="3">
        <f>C328/$F$1</f>
        <v>-2.5326319890901813E-3</v>
      </c>
    </row>
    <row r="329" spans="1:4" x14ac:dyDescent="0.25">
      <c r="A329" s="16">
        <v>6.52</v>
      </c>
      <c r="B329" s="3">
        <v>3.9209999999999998</v>
      </c>
      <c r="C329" s="3">
        <f>B329-3.972</f>
        <v>-5.1000000000000156E-2</v>
      </c>
      <c r="D329" s="3">
        <f>C329/$F$1</f>
        <v>-4.9678550555231011E-3</v>
      </c>
    </row>
    <row r="330" spans="1:4" x14ac:dyDescent="0.25">
      <c r="A330" s="16">
        <v>6.54</v>
      </c>
      <c r="B330" s="3">
        <v>3.8580000000000001</v>
      </c>
      <c r="C330" s="3">
        <f>B330-3.972</f>
        <v>-0.11399999999999988</v>
      </c>
      <c r="D330" s="3">
        <f>C330/$F$1</f>
        <v>-1.1104617182933945E-2</v>
      </c>
    </row>
    <row r="331" spans="1:4" x14ac:dyDescent="0.25">
      <c r="A331" s="16">
        <v>6.56</v>
      </c>
      <c r="B331" s="3">
        <v>3.8140000000000001</v>
      </c>
      <c r="C331" s="3">
        <f>B331-3.972</f>
        <v>-0.15799999999999992</v>
      </c>
      <c r="D331" s="3">
        <f>C331/$F$1</f>
        <v>-1.5390609779855827E-2</v>
      </c>
    </row>
    <row r="332" spans="1:4" x14ac:dyDescent="0.25">
      <c r="A332" s="16">
        <v>6.58</v>
      </c>
      <c r="B332" s="3">
        <v>3.782</v>
      </c>
      <c r="C332" s="3">
        <f>B332-3.972</f>
        <v>-0.18999999999999995</v>
      </c>
      <c r="D332" s="3">
        <f>C332/$F$1</f>
        <v>-1.8507695304889923E-2</v>
      </c>
    </row>
    <row r="333" spans="1:4" x14ac:dyDescent="0.25">
      <c r="A333" s="16">
        <v>6.6</v>
      </c>
      <c r="B333" s="3">
        <v>3.7629999999999999</v>
      </c>
      <c r="C333" s="3">
        <f>B333-3.972</f>
        <v>-0.20900000000000007</v>
      </c>
      <c r="D333" s="3">
        <f>C333/$F$1</f>
        <v>-2.0358464835378929E-2</v>
      </c>
    </row>
    <row r="334" spans="1:4" x14ac:dyDescent="0.25">
      <c r="A334" s="16">
        <v>6.62</v>
      </c>
      <c r="B334" s="3">
        <v>3.7189999999999999</v>
      </c>
      <c r="C334" s="3">
        <f>B334-3.972</f>
        <v>-0.25300000000000011</v>
      </c>
      <c r="D334" s="3">
        <f>C334/$F$1</f>
        <v>-2.4644457432300811E-2</v>
      </c>
    </row>
    <row r="335" spans="1:4" x14ac:dyDescent="0.25">
      <c r="A335" s="16">
        <v>6.64</v>
      </c>
      <c r="B335" s="3">
        <v>3.6749999999999998</v>
      </c>
      <c r="C335" s="3">
        <f>B335-3.972</f>
        <v>-0.29700000000000015</v>
      </c>
      <c r="D335" s="3">
        <f>C335/$F$1</f>
        <v>-2.893045002922269E-2</v>
      </c>
    </row>
    <row r="336" spans="1:4" x14ac:dyDescent="0.25">
      <c r="A336" s="16">
        <v>6.66</v>
      </c>
      <c r="B336" s="3">
        <v>3.6619999999999999</v>
      </c>
      <c r="C336" s="3">
        <f>B336-3.972</f>
        <v>-0.31000000000000005</v>
      </c>
      <c r="D336" s="3">
        <f>C336/$F$1</f>
        <v>-3.0196766023767783E-2</v>
      </c>
    </row>
    <row r="337" spans="1:4" x14ac:dyDescent="0.25">
      <c r="A337" s="16">
        <v>6.68</v>
      </c>
      <c r="B337" s="3">
        <v>3.6440000000000001</v>
      </c>
      <c r="C337" s="3">
        <f>B337-3.972</f>
        <v>-0.32799999999999985</v>
      </c>
      <c r="D337" s="3">
        <f>C337/$F$1</f>
        <v>-3.1950126631599442E-2</v>
      </c>
    </row>
    <row r="338" spans="1:4" x14ac:dyDescent="0.25">
      <c r="A338" s="16">
        <v>6.7</v>
      </c>
      <c r="B338" s="3">
        <v>3.6059999999999999</v>
      </c>
      <c r="C338" s="3">
        <f>B338-3.972</f>
        <v>-0.3660000000000001</v>
      </c>
      <c r="D338" s="3">
        <f>C338/$F$1</f>
        <v>-3.5651665692577453E-2</v>
      </c>
    </row>
    <row r="339" spans="1:4" x14ac:dyDescent="0.25">
      <c r="A339" s="16">
        <v>6.72</v>
      </c>
      <c r="B339" s="3">
        <v>3.5870000000000002</v>
      </c>
      <c r="C339" s="3">
        <f>B339-3.972</f>
        <v>-0.38499999999999979</v>
      </c>
      <c r="D339" s="3">
        <f>C339/$F$1</f>
        <v>-3.7502435223066413E-2</v>
      </c>
    </row>
    <row r="340" spans="1:4" x14ac:dyDescent="0.25">
      <c r="A340" s="16">
        <v>6.74</v>
      </c>
      <c r="B340" s="3">
        <v>3.5680000000000001</v>
      </c>
      <c r="C340" s="3">
        <f>B340-3.972</f>
        <v>-0.40399999999999991</v>
      </c>
      <c r="D340" s="3">
        <f>C340/$F$1</f>
        <v>-3.9353204753555415E-2</v>
      </c>
    </row>
    <row r="341" spans="1:4" x14ac:dyDescent="0.25">
      <c r="A341" s="16">
        <v>6.76</v>
      </c>
      <c r="B341" s="3">
        <v>3.5550000000000002</v>
      </c>
      <c r="C341" s="3">
        <f>B341-3.972</f>
        <v>-0.41699999999999982</v>
      </c>
      <c r="D341" s="3">
        <f>C341/$F$1</f>
        <v>-4.0619520748100511E-2</v>
      </c>
    </row>
    <row r="342" spans="1:4" x14ac:dyDescent="0.25">
      <c r="A342" s="16">
        <v>6.78</v>
      </c>
      <c r="B342" s="3">
        <v>3.5430000000000001</v>
      </c>
      <c r="C342" s="3">
        <f>B342-3.972</f>
        <v>-0.42899999999999983</v>
      </c>
      <c r="D342" s="3">
        <f>C342/$F$1</f>
        <v>-4.1788427819988296E-2</v>
      </c>
    </row>
    <row r="343" spans="1:4" x14ac:dyDescent="0.25">
      <c r="A343" s="16">
        <v>6.8</v>
      </c>
      <c r="B343" s="3">
        <v>3.5489999999999999</v>
      </c>
      <c r="C343" s="3">
        <f>B343-3.972</f>
        <v>-0.42300000000000004</v>
      </c>
      <c r="D343" s="3">
        <f>C343/$F$1</f>
        <v>-4.1203974284044424E-2</v>
      </c>
    </row>
    <row r="344" spans="1:4" x14ac:dyDescent="0.25">
      <c r="A344" s="16">
        <v>6.82</v>
      </c>
      <c r="B344" s="3">
        <v>3.5619999999999998</v>
      </c>
      <c r="C344" s="3">
        <f>B344-3.972</f>
        <v>-0.41000000000000014</v>
      </c>
      <c r="D344" s="3">
        <f>C344/$F$1</f>
        <v>-3.9937658289499335E-2</v>
      </c>
    </row>
    <row r="345" spans="1:4" x14ac:dyDescent="0.25">
      <c r="A345" s="16">
        <v>6.84</v>
      </c>
      <c r="B345" s="3">
        <v>3.5550000000000002</v>
      </c>
      <c r="C345" s="3">
        <f>B345-3.972</f>
        <v>-0.41699999999999982</v>
      </c>
      <c r="D345" s="3">
        <f>C345/$F$1</f>
        <v>-4.0619520748100511E-2</v>
      </c>
    </row>
    <row r="346" spans="1:4" x14ac:dyDescent="0.25">
      <c r="A346" s="16">
        <v>6.86</v>
      </c>
      <c r="B346" s="3">
        <v>3.5489999999999999</v>
      </c>
      <c r="C346" s="3">
        <f>B346-3.972</f>
        <v>-0.42300000000000004</v>
      </c>
      <c r="D346" s="3">
        <f>C346/$F$1</f>
        <v>-4.1203974284044424E-2</v>
      </c>
    </row>
    <row r="347" spans="1:4" x14ac:dyDescent="0.25">
      <c r="A347" s="16">
        <v>6.88</v>
      </c>
      <c r="B347" s="3">
        <v>3.5550000000000002</v>
      </c>
      <c r="C347" s="3">
        <f>B347-3.972</f>
        <v>-0.41699999999999982</v>
      </c>
      <c r="D347" s="3">
        <f>C347/$F$1</f>
        <v>-4.0619520748100511E-2</v>
      </c>
    </row>
    <row r="348" spans="1:4" x14ac:dyDescent="0.25">
      <c r="A348" s="16">
        <v>6.9</v>
      </c>
      <c r="B348" s="3">
        <v>3.5739999999999998</v>
      </c>
      <c r="C348" s="3">
        <f>B348-3.972</f>
        <v>-0.39800000000000013</v>
      </c>
      <c r="D348" s="3">
        <f>C348/$F$1</f>
        <v>-3.8768751217611544E-2</v>
      </c>
    </row>
    <row r="349" spans="1:4" x14ac:dyDescent="0.25">
      <c r="A349" s="16">
        <v>6.92</v>
      </c>
      <c r="B349" s="3">
        <v>3.5990000000000002</v>
      </c>
      <c r="C349" s="3">
        <f>B349-3.972</f>
        <v>-0.37299999999999978</v>
      </c>
      <c r="D349" s="3">
        <f>C349/$F$1</f>
        <v>-3.6333528151178629E-2</v>
      </c>
    </row>
    <row r="350" spans="1:4" x14ac:dyDescent="0.25">
      <c r="A350" s="16">
        <v>6.94</v>
      </c>
      <c r="B350" s="3">
        <v>3.6059999999999999</v>
      </c>
      <c r="C350" s="3">
        <f>B350-3.972</f>
        <v>-0.3660000000000001</v>
      </c>
      <c r="D350" s="3">
        <f>C350/$F$1</f>
        <v>-3.5651665692577453E-2</v>
      </c>
    </row>
    <row r="351" spans="1:4" x14ac:dyDescent="0.25">
      <c r="A351" s="16">
        <v>6.96</v>
      </c>
      <c r="B351" s="3">
        <v>3.65</v>
      </c>
      <c r="C351" s="3">
        <f>B351-3.972</f>
        <v>-0.32200000000000006</v>
      </c>
      <c r="D351" s="3">
        <f>C351/$F$1</f>
        <v>-3.136567309565557E-2</v>
      </c>
    </row>
    <row r="352" spans="1:4" x14ac:dyDescent="0.25">
      <c r="A352" s="16">
        <v>6.98</v>
      </c>
      <c r="B352" s="3">
        <v>3.6749999999999998</v>
      </c>
      <c r="C352" s="3">
        <f>B352-3.972</f>
        <v>-0.29700000000000015</v>
      </c>
      <c r="D352" s="3">
        <f>C352/$F$1</f>
        <v>-2.893045002922269E-2</v>
      </c>
    </row>
    <row r="353" spans="1:4" x14ac:dyDescent="0.25">
      <c r="A353" s="16">
        <v>7</v>
      </c>
      <c r="B353" s="3">
        <v>3.6880000000000002</v>
      </c>
      <c r="C353" s="3">
        <f>B353-3.972</f>
        <v>-0.28399999999999981</v>
      </c>
      <c r="D353" s="3">
        <f>C353/$F$1</f>
        <v>-2.7664134034677559E-2</v>
      </c>
    </row>
    <row r="354" spans="1:4" x14ac:dyDescent="0.25">
      <c r="A354" s="16">
        <v>7.02</v>
      </c>
      <c r="B354" s="3">
        <v>3.7</v>
      </c>
      <c r="C354" s="3">
        <f>B354-3.972</f>
        <v>-0.2719999999999998</v>
      </c>
      <c r="D354" s="3">
        <f>C354/$F$1</f>
        <v>-2.6495226962789772E-2</v>
      </c>
    </row>
    <row r="355" spans="1:4" x14ac:dyDescent="0.25">
      <c r="A355" s="16">
        <v>7.04</v>
      </c>
      <c r="B355" s="3">
        <v>3.7320000000000002</v>
      </c>
      <c r="C355" s="3">
        <f>B355-3.972</f>
        <v>-0.23999999999999977</v>
      </c>
      <c r="D355" s="3">
        <f>C355/$F$1</f>
        <v>-2.3378141437755677E-2</v>
      </c>
    </row>
    <row r="356" spans="1:4" x14ac:dyDescent="0.25">
      <c r="A356" s="16">
        <v>7.06</v>
      </c>
      <c r="B356" s="3">
        <v>3.7759999999999998</v>
      </c>
      <c r="C356" s="3">
        <f>B356-3.972</f>
        <v>-0.19600000000000017</v>
      </c>
      <c r="D356" s="3">
        <f>C356/$F$1</f>
        <v>-1.9092148840833836E-2</v>
      </c>
    </row>
    <row r="357" spans="1:4" x14ac:dyDescent="0.25">
      <c r="A357" s="16">
        <v>7.08</v>
      </c>
      <c r="B357" s="3">
        <v>3.7949999999999999</v>
      </c>
      <c r="C357" s="3">
        <f>B357-3.972</f>
        <v>-0.17700000000000005</v>
      </c>
      <c r="D357" s="3">
        <f>C357/$F$1</f>
        <v>-1.7241379310344831E-2</v>
      </c>
    </row>
    <row r="358" spans="1:4" x14ac:dyDescent="0.25">
      <c r="A358" s="16">
        <v>7.1</v>
      </c>
      <c r="B358" s="3">
        <v>3.82</v>
      </c>
      <c r="C358" s="3">
        <f>B358-3.972</f>
        <v>-0.15200000000000014</v>
      </c>
      <c r="D358" s="3">
        <f>C358/$F$1</f>
        <v>-1.4806156243911956E-2</v>
      </c>
    </row>
    <row r="359" spans="1:4" x14ac:dyDescent="0.25">
      <c r="A359" s="16">
        <v>7.12</v>
      </c>
      <c r="B359" s="3">
        <v>3.8639999999999999</v>
      </c>
      <c r="C359" s="3">
        <f>B359-3.972</f>
        <v>-0.1080000000000001</v>
      </c>
      <c r="D359" s="3">
        <f>C359/$F$1</f>
        <v>-1.0520163646990073E-2</v>
      </c>
    </row>
    <row r="360" spans="1:4" x14ac:dyDescent="0.25">
      <c r="A360" s="16">
        <v>7.14</v>
      </c>
      <c r="B360" s="3">
        <v>3.915</v>
      </c>
      <c r="C360" s="3">
        <f>B360-3.972</f>
        <v>-5.699999999999994E-2</v>
      </c>
      <c r="D360" s="3">
        <f>C360/$F$1</f>
        <v>-5.5523085914669723E-3</v>
      </c>
    </row>
    <row r="361" spans="1:4" x14ac:dyDescent="0.25">
      <c r="A361" s="16">
        <v>7.16</v>
      </c>
      <c r="B361" s="3">
        <v>3.9460000000000002</v>
      </c>
      <c r="C361" s="3">
        <f>B361-3.972</f>
        <v>-2.5999999999999801E-2</v>
      </c>
      <c r="D361" s="3">
        <f>C361/$F$1</f>
        <v>-2.5326319890901813E-3</v>
      </c>
    </row>
    <row r="362" spans="1:4" x14ac:dyDescent="0.25">
      <c r="A362" s="16">
        <v>7.18</v>
      </c>
      <c r="B362" s="3">
        <v>3.9649999999999999</v>
      </c>
      <c r="C362" s="3">
        <f>B362-3.972</f>
        <v>-7.0000000000001172E-3</v>
      </c>
      <c r="D362" s="3">
        <f>C362/$F$1</f>
        <v>-6.8186245860121927E-4</v>
      </c>
    </row>
    <row r="363" spans="1:4" x14ac:dyDescent="0.25">
      <c r="A363" s="16">
        <v>7.2</v>
      </c>
      <c r="B363" s="3">
        <v>3.9780000000000002</v>
      </c>
      <c r="C363" s="3">
        <f>B363-3.972</f>
        <v>6.0000000000002274E-3</v>
      </c>
      <c r="D363" s="3">
        <f>C363/$F$1</f>
        <v>5.8445353594391465E-4</v>
      </c>
    </row>
    <row r="364" spans="1:4" x14ac:dyDescent="0.25">
      <c r="A364" s="16">
        <v>7.22</v>
      </c>
      <c r="B364" s="3">
        <v>4.0279999999999996</v>
      </c>
      <c r="C364" s="3">
        <f>B364-3.972</f>
        <v>5.5999999999999606E-2</v>
      </c>
      <c r="D364" s="3">
        <f>C364/$F$1</f>
        <v>5.4548996688096249E-3</v>
      </c>
    </row>
    <row r="365" spans="1:4" x14ac:dyDescent="0.25">
      <c r="A365" s="16">
        <v>7.24</v>
      </c>
      <c r="B365" s="3">
        <v>4.0469999999999997</v>
      </c>
      <c r="C365" s="3">
        <f>B365-3.972</f>
        <v>7.4999999999999734E-2</v>
      </c>
      <c r="D365" s="3">
        <f>C365/$F$1</f>
        <v>7.3056691992986296E-3</v>
      </c>
    </row>
    <row r="366" spans="1:4" x14ac:dyDescent="0.25">
      <c r="A366" s="16">
        <v>7.26</v>
      </c>
      <c r="B366" s="3">
        <v>4.0540000000000003</v>
      </c>
      <c r="C366" s="3">
        <f>B366-3.972</f>
        <v>8.2000000000000295E-2</v>
      </c>
      <c r="D366" s="3">
        <f>C366/$F$1</f>
        <v>7.9875316578998917E-3</v>
      </c>
    </row>
    <row r="367" spans="1:4" x14ac:dyDescent="0.25">
      <c r="A367" s="16">
        <v>7.28</v>
      </c>
      <c r="B367" s="3">
        <v>4.0789999999999997</v>
      </c>
      <c r="C367" s="3">
        <f>B367-3.972</f>
        <v>0.10699999999999976</v>
      </c>
      <c r="D367" s="3">
        <f>C367/$F$1</f>
        <v>1.0422754724332725E-2</v>
      </c>
    </row>
    <row r="368" spans="1:4" x14ac:dyDescent="0.25">
      <c r="A368" s="16">
        <v>7.3</v>
      </c>
      <c r="B368" s="3">
        <v>4.117</v>
      </c>
      <c r="C368" s="3">
        <f>B368-3.972</f>
        <v>0.14500000000000002</v>
      </c>
      <c r="D368" s="3">
        <f>C368/$F$1</f>
        <v>1.4124293785310736E-2</v>
      </c>
    </row>
    <row r="369" spans="1:4" x14ac:dyDescent="0.25">
      <c r="A369" s="16">
        <v>7.32</v>
      </c>
      <c r="B369" s="3">
        <v>4.117</v>
      </c>
      <c r="C369" s="3">
        <f>B369-3.972</f>
        <v>0.14500000000000002</v>
      </c>
      <c r="D369" s="3">
        <f>C369/$F$1</f>
        <v>1.4124293785310736E-2</v>
      </c>
    </row>
    <row r="370" spans="1:4" x14ac:dyDescent="0.25">
      <c r="A370" s="16">
        <v>7.34</v>
      </c>
      <c r="B370" s="3">
        <v>4.1360000000000001</v>
      </c>
      <c r="C370" s="3">
        <f>B370-3.972</f>
        <v>0.16400000000000015</v>
      </c>
      <c r="D370" s="3">
        <f>C370/$F$1</f>
        <v>1.5975063315799742E-2</v>
      </c>
    </row>
    <row r="371" spans="1:4" x14ac:dyDescent="0.25">
      <c r="A371" s="16">
        <v>7.36</v>
      </c>
      <c r="B371" s="3">
        <v>4.1420000000000003</v>
      </c>
      <c r="C371" s="3">
        <f>B371-3.972</f>
        <v>0.17000000000000037</v>
      </c>
      <c r="D371" s="3">
        <f>C371/$F$1</f>
        <v>1.6559516851743655E-2</v>
      </c>
    </row>
    <row r="372" spans="1:4" x14ac:dyDescent="0.25">
      <c r="A372" s="16">
        <v>7.38</v>
      </c>
      <c r="B372" s="3">
        <v>4.1479999999999997</v>
      </c>
      <c r="C372" s="3">
        <f>B372-3.972</f>
        <v>0.17599999999999971</v>
      </c>
      <c r="D372" s="3">
        <f>C372/$F$1</f>
        <v>1.7143970387687484E-2</v>
      </c>
    </row>
    <row r="373" spans="1:4" x14ac:dyDescent="0.25">
      <c r="A373" s="16">
        <v>7.4</v>
      </c>
      <c r="B373" s="3">
        <v>4.1420000000000003</v>
      </c>
      <c r="C373" s="3">
        <f>B373-3.972</f>
        <v>0.17000000000000037</v>
      </c>
      <c r="D373" s="3">
        <f>C373/$F$1</f>
        <v>1.6559516851743655E-2</v>
      </c>
    </row>
    <row r="374" spans="1:4" x14ac:dyDescent="0.25">
      <c r="A374" s="16">
        <v>7.42</v>
      </c>
      <c r="B374" s="3">
        <v>4.1360000000000001</v>
      </c>
      <c r="C374" s="3">
        <f>B374-3.972</f>
        <v>0.16400000000000015</v>
      </c>
      <c r="D374" s="3">
        <f>C374/$F$1</f>
        <v>1.5975063315799742E-2</v>
      </c>
    </row>
    <row r="375" spans="1:4" x14ac:dyDescent="0.25">
      <c r="A375" s="16">
        <v>7.44</v>
      </c>
      <c r="B375" s="3">
        <v>4.1289999999999996</v>
      </c>
      <c r="C375" s="3">
        <f>B375-3.972</f>
        <v>0.15699999999999958</v>
      </c>
      <c r="D375" s="3">
        <f>C375/$F$1</f>
        <v>1.5293200857198479E-2</v>
      </c>
    </row>
    <row r="376" spans="1:4" x14ac:dyDescent="0.25">
      <c r="A376" s="16">
        <v>7.46</v>
      </c>
      <c r="B376" s="3">
        <v>4.1230000000000002</v>
      </c>
      <c r="C376" s="3">
        <f>B376-3.972</f>
        <v>0.15100000000000025</v>
      </c>
      <c r="D376" s="3">
        <f>C376/$F$1</f>
        <v>1.4708747321254651E-2</v>
      </c>
    </row>
    <row r="377" spans="1:4" x14ac:dyDescent="0.25">
      <c r="A377" s="16">
        <v>7.48</v>
      </c>
      <c r="B377" s="3">
        <v>4.117</v>
      </c>
      <c r="C377" s="3">
        <f>B377-3.972</f>
        <v>0.14500000000000002</v>
      </c>
      <c r="D377" s="3">
        <f>C377/$F$1</f>
        <v>1.4124293785310736E-2</v>
      </c>
    </row>
    <row r="378" spans="1:4" x14ac:dyDescent="0.25">
      <c r="A378" s="16">
        <v>7.5</v>
      </c>
      <c r="B378" s="3">
        <v>4.117</v>
      </c>
      <c r="C378" s="3">
        <f>B378-3.972</f>
        <v>0.14500000000000002</v>
      </c>
      <c r="D378" s="3">
        <f>C378/$F$1</f>
        <v>1.4124293785310736E-2</v>
      </c>
    </row>
    <row r="379" spans="1:4" x14ac:dyDescent="0.25">
      <c r="A379" s="16">
        <v>7.52</v>
      </c>
      <c r="B379" s="3">
        <v>4.0979999999999999</v>
      </c>
      <c r="C379" s="3">
        <f>B379-3.972</f>
        <v>0.12599999999999989</v>
      </c>
      <c r="D379" s="3">
        <f>C379/$F$1</f>
        <v>1.2273524254821731E-2</v>
      </c>
    </row>
    <row r="380" spans="1:4" x14ac:dyDescent="0.25">
      <c r="A380" s="16">
        <v>7.54</v>
      </c>
      <c r="B380" s="3">
        <v>4.0720000000000001</v>
      </c>
      <c r="C380" s="3">
        <f>B380-3.972</f>
        <v>0.10000000000000009</v>
      </c>
      <c r="D380" s="3">
        <f>C380/$F$1</f>
        <v>9.7408922657315489E-3</v>
      </c>
    </row>
    <row r="381" spans="1:4" x14ac:dyDescent="0.25">
      <c r="A381" s="16">
        <v>7.56</v>
      </c>
      <c r="B381" s="3">
        <v>4.0540000000000003</v>
      </c>
      <c r="C381" s="3">
        <f>B381-3.972</f>
        <v>8.2000000000000295E-2</v>
      </c>
      <c r="D381" s="3">
        <f>C381/$F$1</f>
        <v>7.9875316578998917E-3</v>
      </c>
    </row>
    <row r="382" spans="1:4" x14ac:dyDescent="0.25">
      <c r="A382" s="16">
        <v>7.58</v>
      </c>
      <c r="B382" s="3">
        <v>4.0410000000000004</v>
      </c>
      <c r="C382" s="3">
        <f>B382-3.972</f>
        <v>6.9000000000000394E-2</v>
      </c>
      <c r="D382" s="3">
        <f>C382/$F$1</f>
        <v>6.7212156633548016E-3</v>
      </c>
    </row>
    <row r="383" spans="1:4" x14ac:dyDescent="0.25">
      <c r="A383" s="16">
        <v>7.6</v>
      </c>
      <c r="B383" s="3">
        <v>4.0220000000000002</v>
      </c>
      <c r="C383" s="3">
        <f>B383-3.972</f>
        <v>5.0000000000000266E-2</v>
      </c>
      <c r="D383" s="3">
        <f>C383/$F$1</f>
        <v>4.8704461328657961E-3</v>
      </c>
    </row>
    <row r="384" spans="1:4" x14ac:dyDescent="0.25">
      <c r="A384" s="16">
        <v>7.62</v>
      </c>
      <c r="B384" s="3">
        <v>3.9969999999999999</v>
      </c>
      <c r="C384" s="3">
        <f>B384-3.972</f>
        <v>2.4999999999999911E-2</v>
      </c>
      <c r="D384" s="3">
        <f>C384/$F$1</f>
        <v>2.4352230664328768E-3</v>
      </c>
    </row>
    <row r="385" spans="1:4" x14ac:dyDescent="0.25">
      <c r="A385" s="16">
        <v>7.64</v>
      </c>
      <c r="B385" s="3">
        <v>3.9649999999999999</v>
      </c>
      <c r="C385" s="3">
        <f>B385-3.972</f>
        <v>-7.0000000000001172E-3</v>
      </c>
      <c r="D385" s="3">
        <f>C385/$F$1</f>
        <v>-6.8186245860121927E-4</v>
      </c>
    </row>
    <row r="386" spans="1:4" x14ac:dyDescent="0.25">
      <c r="A386" s="16">
        <v>7.66</v>
      </c>
      <c r="B386" s="3">
        <v>3.9590000000000001</v>
      </c>
      <c r="C386" s="3">
        <f>B386-3.972</f>
        <v>-1.2999999999999901E-2</v>
      </c>
      <c r="D386" s="3">
        <f>C386/$F$1</f>
        <v>-1.2663159945450907E-3</v>
      </c>
    </row>
    <row r="387" spans="1:4" x14ac:dyDescent="0.25">
      <c r="A387" s="16">
        <v>7.68</v>
      </c>
      <c r="B387" s="3">
        <v>3.94</v>
      </c>
      <c r="C387" s="3">
        <f>B387-3.972</f>
        <v>-3.2000000000000028E-2</v>
      </c>
      <c r="D387" s="3">
        <f>C387/$F$1</f>
        <v>-3.117085525034096E-3</v>
      </c>
    </row>
    <row r="388" spans="1:4" x14ac:dyDescent="0.25">
      <c r="A388" s="16">
        <v>7.7</v>
      </c>
      <c r="B388" s="3">
        <v>3.8769999999999998</v>
      </c>
      <c r="C388" s="3">
        <f>B388-3.972</f>
        <v>-9.5000000000000195E-2</v>
      </c>
      <c r="D388" s="3">
        <f>C388/$F$1</f>
        <v>-9.2538476524449825E-3</v>
      </c>
    </row>
    <row r="389" spans="1:4" x14ac:dyDescent="0.25">
      <c r="A389" s="16">
        <v>7.72</v>
      </c>
      <c r="B389" s="3">
        <v>3.8580000000000001</v>
      </c>
      <c r="C389" s="3">
        <f>B389-3.972</f>
        <v>-0.11399999999999988</v>
      </c>
      <c r="D389" s="3">
        <f>C389/$F$1</f>
        <v>-1.1104617182933945E-2</v>
      </c>
    </row>
    <row r="390" spans="1:4" x14ac:dyDescent="0.25">
      <c r="A390" s="16">
        <v>7.74</v>
      </c>
      <c r="B390" s="3">
        <v>3.8450000000000002</v>
      </c>
      <c r="C390" s="3">
        <f>B390-3.972</f>
        <v>-0.12699999999999978</v>
      </c>
      <c r="D390" s="3">
        <f>C390/$F$1</f>
        <v>-1.2370933177479036E-2</v>
      </c>
    </row>
    <row r="391" spans="1:4" x14ac:dyDescent="0.25">
      <c r="A391" s="16">
        <v>7.76</v>
      </c>
      <c r="B391" s="3">
        <v>3.82</v>
      </c>
      <c r="C391" s="3">
        <f>B391-3.972</f>
        <v>-0.15200000000000014</v>
      </c>
      <c r="D391" s="3">
        <f>C391/$F$1</f>
        <v>-1.4806156243911956E-2</v>
      </c>
    </row>
    <row r="392" spans="1:4" x14ac:dyDescent="0.25">
      <c r="A392" s="16">
        <v>7.78</v>
      </c>
      <c r="B392" s="3">
        <v>3.7890000000000001</v>
      </c>
      <c r="C392" s="3">
        <f>B392-3.972</f>
        <v>-0.18299999999999983</v>
      </c>
      <c r="D392" s="3">
        <f>C392/$F$1</f>
        <v>-1.7825832846288702E-2</v>
      </c>
    </row>
    <row r="393" spans="1:4" x14ac:dyDescent="0.25">
      <c r="A393" s="16">
        <v>7.8</v>
      </c>
      <c r="B393" s="3">
        <v>3.7759999999999998</v>
      </c>
      <c r="C393" s="3">
        <f>B393-3.972</f>
        <v>-0.19600000000000017</v>
      </c>
      <c r="D393" s="3">
        <f>C393/$F$1</f>
        <v>-1.9092148840833836E-2</v>
      </c>
    </row>
    <row r="394" spans="1:4" x14ac:dyDescent="0.25">
      <c r="A394" s="16">
        <v>7.82</v>
      </c>
      <c r="B394" s="3">
        <v>3.7759999999999998</v>
      </c>
      <c r="C394" s="3">
        <f>B394-3.972</f>
        <v>-0.19600000000000017</v>
      </c>
      <c r="D394" s="3">
        <f>C394/$F$1</f>
        <v>-1.9092148840833836E-2</v>
      </c>
    </row>
    <row r="395" spans="1:4" x14ac:dyDescent="0.25">
      <c r="A395" s="16">
        <v>7.84</v>
      </c>
      <c r="B395" s="3">
        <v>3.7570000000000001</v>
      </c>
      <c r="C395" s="3">
        <f>B395-3.972</f>
        <v>-0.21499999999999986</v>
      </c>
      <c r="D395" s="3">
        <f>C395/$F$1</f>
        <v>-2.09429183713228E-2</v>
      </c>
    </row>
    <row r="396" spans="1:4" x14ac:dyDescent="0.25">
      <c r="A396" s="16">
        <v>7.86</v>
      </c>
      <c r="B396" s="3">
        <v>3.7189999999999999</v>
      </c>
      <c r="C396" s="3">
        <f>B396-3.972</f>
        <v>-0.25300000000000011</v>
      </c>
      <c r="D396" s="3">
        <f>C396/$F$1</f>
        <v>-2.4644457432300811E-2</v>
      </c>
    </row>
    <row r="397" spans="1:4" x14ac:dyDescent="0.25">
      <c r="A397" s="16">
        <v>7.88</v>
      </c>
      <c r="B397" s="3">
        <v>3.7069999999999999</v>
      </c>
      <c r="C397" s="3">
        <f>B397-3.972</f>
        <v>-0.26500000000000012</v>
      </c>
      <c r="D397" s="3">
        <f>C397/$F$1</f>
        <v>-2.5813364504188595E-2</v>
      </c>
    </row>
    <row r="398" spans="1:4" x14ac:dyDescent="0.25">
      <c r="A398" s="16">
        <v>7.9</v>
      </c>
      <c r="B398" s="3">
        <v>3.7</v>
      </c>
      <c r="C398" s="3">
        <f>B398-3.972</f>
        <v>-0.2719999999999998</v>
      </c>
      <c r="D398" s="3">
        <f>C398/$F$1</f>
        <v>-2.6495226962789772E-2</v>
      </c>
    </row>
    <row r="399" spans="1:4" x14ac:dyDescent="0.25">
      <c r="A399" s="16">
        <v>7.92</v>
      </c>
      <c r="B399" s="3">
        <v>3.7</v>
      </c>
      <c r="C399" s="3">
        <f>B399-3.972</f>
        <v>-0.2719999999999998</v>
      </c>
      <c r="D399" s="3">
        <f>C399/$F$1</f>
        <v>-2.6495226962789772E-2</v>
      </c>
    </row>
    <row r="400" spans="1:4" x14ac:dyDescent="0.25">
      <c r="A400" s="16">
        <v>7.94</v>
      </c>
      <c r="B400" s="3">
        <v>3.6749999999999998</v>
      </c>
      <c r="C400" s="3">
        <f>B400-3.972</f>
        <v>-0.29700000000000015</v>
      </c>
      <c r="D400" s="3">
        <f>C400/$F$1</f>
        <v>-2.893045002922269E-2</v>
      </c>
    </row>
    <row r="401" spans="1:4" x14ac:dyDescent="0.25">
      <c r="A401" s="16">
        <v>7.96</v>
      </c>
      <c r="B401" s="3">
        <v>3.6749999999999998</v>
      </c>
      <c r="C401" s="3">
        <f>B401-3.972</f>
        <v>-0.29700000000000015</v>
      </c>
      <c r="D401" s="3">
        <f>C401/$F$1</f>
        <v>-2.893045002922269E-2</v>
      </c>
    </row>
    <row r="402" spans="1:4" x14ac:dyDescent="0.25">
      <c r="A402" s="16">
        <v>7.98</v>
      </c>
      <c r="B402" s="3">
        <v>3.6880000000000002</v>
      </c>
      <c r="C402" s="3">
        <f>B402-3.972</f>
        <v>-0.28399999999999981</v>
      </c>
      <c r="D402" s="3">
        <f>C402/$F$1</f>
        <v>-2.7664134034677559E-2</v>
      </c>
    </row>
    <row r="403" spans="1:4" x14ac:dyDescent="0.25">
      <c r="A403" s="16">
        <v>8</v>
      </c>
      <c r="B403" s="3">
        <v>3.694</v>
      </c>
      <c r="C403" s="3">
        <f>B403-3.972</f>
        <v>-0.27800000000000002</v>
      </c>
      <c r="D403" s="3">
        <f>C403/$F$1</f>
        <v>-2.7079680498733688E-2</v>
      </c>
    </row>
    <row r="404" spans="1:4" x14ac:dyDescent="0.25">
      <c r="A404" s="16">
        <v>8.02</v>
      </c>
      <c r="B404" s="3">
        <v>3.6880000000000002</v>
      </c>
      <c r="C404" s="3">
        <f>B404-3.972</f>
        <v>-0.28399999999999981</v>
      </c>
      <c r="D404" s="3">
        <f>C404/$F$1</f>
        <v>-2.7664134034677559E-2</v>
      </c>
    </row>
    <row r="405" spans="1:4" x14ac:dyDescent="0.25">
      <c r="A405" s="16">
        <v>8.0399999999999991</v>
      </c>
      <c r="B405" s="3">
        <v>3.6880000000000002</v>
      </c>
      <c r="C405" s="3">
        <f>B405-3.972</f>
        <v>-0.28399999999999981</v>
      </c>
      <c r="D405" s="3">
        <f>C405/$F$1</f>
        <v>-2.7664134034677559E-2</v>
      </c>
    </row>
    <row r="406" spans="1:4" x14ac:dyDescent="0.25">
      <c r="A406" s="16">
        <v>8.06</v>
      </c>
      <c r="B406" s="3">
        <v>3.7</v>
      </c>
      <c r="C406" s="3">
        <f>B406-3.972</f>
        <v>-0.2719999999999998</v>
      </c>
      <c r="D406" s="3">
        <f>C406/$F$1</f>
        <v>-2.6495226962789772E-2</v>
      </c>
    </row>
    <row r="407" spans="1:4" x14ac:dyDescent="0.25">
      <c r="A407" s="16">
        <v>8.08</v>
      </c>
      <c r="B407" s="3">
        <v>3.694</v>
      </c>
      <c r="C407" s="3">
        <f>B407-3.972</f>
        <v>-0.27800000000000002</v>
      </c>
      <c r="D407" s="3">
        <f>C407/$F$1</f>
        <v>-2.7079680498733688E-2</v>
      </c>
    </row>
    <row r="408" spans="1:4" x14ac:dyDescent="0.25">
      <c r="A408" s="16">
        <v>8.1</v>
      </c>
      <c r="B408" s="3">
        <v>3.7069999999999999</v>
      </c>
      <c r="C408" s="3">
        <f>B408-3.972</f>
        <v>-0.26500000000000012</v>
      </c>
      <c r="D408" s="3">
        <f>C408/$F$1</f>
        <v>-2.5813364504188595E-2</v>
      </c>
    </row>
    <row r="409" spans="1:4" x14ac:dyDescent="0.25">
      <c r="A409" s="16">
        <v>8.1199999999999992</v>
      </c>
      <c r="B409" s="3">
        <v>3.726</v>
      </c>
      <c r="C409" s="3">
        <f>B409-3.972</f>
        <v>-0.246</v>
      </c>
      <c r="D409" s="3">
        <f>C409/$F$1</f>
        <v>-2.396259497369959E-2</v>
      </c>
    </row>
    <row r="410" spans="1:4" x14ac:dyDescent="0.25">
      <c r="A410" s="16">
        <v>8.14</v>
      </c>
      <c r="B410" s="3">
        <v>3.7440000000000002</v>
      </c>
      <c r="C410" s="3">
        <f>B410-3.972</f>
        <v>-0.22799999999999976</v>
      </c>
      <c r="D410" s="3">
        <f>C410/$F$1</f>
        <v>-2.2209234365867889E-2</v>
      </c>
    </row>
    <row r="411" spans="1:4" x14ac:dyDescent="0.25">
      <c r="A411" s="16">
        <v>8.16</v>
      </c>
      <c r="B411" s="3">
        <v>3.7440000000000002</v>
      </c>
      <c r="C411" s="3">
        <f>B411-3.972</f>
        <v>-0.22799999999999976</v>
      </c>
      <c r="D411" s="3">
        <f>C411/$F$1</f>
        <v>-2.2209234365867889E-2</v>
      </c>
    </row>
    <row r="412" spans="1:4" x14ac:dyDescent="0.25">
      <c r="A412" s="16">
        <v>8.18</v>
      </c>
      <c r="B412" s="3">
        <v>3.7509999999999999</v>
      </c>
      <c r="C412" s="3">
        <f>B412-3.972</f>
        <v>-0.22100000000000009</v>
      </c>
      <c r="D412" s="3">
        <f>C412/$F$1</f>
        <v>-2.1527371907266713E-2</v>
      </c>
    </row>
    <row r="413" spans="1:4" x14ac:dyDescent="0.25">
      <c r="A413" s="16">
        <v>8.1999999999999993</v>
      </c>
      <c r="B413" s="3">
        <v>3.7759999999999998</v>
      </c>
      <c r="C413" s="3">
        <f>B413-3.972</f>
        <v>-0.19600000000000017</v>
      </c>
      <c r="D413" s="3">
        <f>C413/$F$1</f>
        <v>-1.9092148840833836E-2</v>
      </c>
    </row>
    <row r="414" spans="1:4" x14ac:dyDescent="0.25">
      <c r="A414" s="16">
        <v>8.2200000000000006</v>
      </c>
      <c r="B414" s="3">
        <v>3.7949999999999999</v>
      </c>
      <c r="C414" s="3">
        <f>B414-3.972</f>
        <v>-0.17700000000000005</v>
      </c>
      <c r="D414" s="3">
        <f>C414/$F$1</f>
        <v>-1.7241379310344831E-2</v>
      </c>
    </row>
    <row r="415" spans="1:4" x14ac:dyDescent="0.25">
      <c r="A415" s="16">
        <v>8.24</v>
      </c>
      <c r="B415" s="3">
        <v>3.8010000000000002</v>
      </c>
      <c r="C415" s="3">
        <f>B415-3.972</f>
        <v>-0.17099999999999982</v>
      </c>
      <c r="D415" s="3">
        <f>C415/$F$1</f>
        <v>-1.6656925774400918E-2</v>
      </c>
    </row>
    <row r="416" spans="1:4" x14ac:dyDescent="0.25">
      <c r="A416" s="16">
        <v>8.26</v>
      </c>
      <c r="B416" s="3">
        <v>3.82</v>
      </c>
      <c r="C416" s="3">
        <f>B416-3.972</f>
        <v>-0.15200000000000014</v>
      </c>
      <c r="D416" s="3">
        <f>C416/$F$1</f>
        <v>-1.4806156243911956E-2</v>
      </c>
    </row>
    <row r="417" spans="1:4" x14ac:dyDescent="0.25">
      <c r="A417" s="16">
        <v>8.2799999999999994</v>
      </c>
      <c r="B417" s="3">
        <v>3.8450000000000002</v>
      </c>
      <c r="C417" s="3">
        <f>B417-3.972</f>
        <v>-0.12699999999999978</v>
      </c>
      <c r="D417" s="3">
        <f>C417/$F$1</f>
        <v>-1.2370933177479036E-2</v>
      </c>
    </row>
    <row r="418" spans="1:4" x14ac:dyDescent="0.25">
      <c r="A418" s="16">
        <v>8.3000000000000007</v>
      </c>
      <c r="B418" s="3">
        <v>3.8639999999999999</v>
      </c>
      <c r="C418" s="3">
        <f>B418-3.972</f>
        <v>-0.1080000000000001</v>
      </c>
      <c r="D418" s="3">
        <f>C418/$F$1</f>
        <v>-1.0520163646990073E-2</v>
      </c>
    </row>
    <row r="419" spans="1:4" x14ac:dyDescent="0.25">
      <c r="A419" s="16">
        <v>8.32</v>
      </c>
      <c r="B419" s="3">
        <v>3.8639999999999999</v>
      </c>
      <c r="C419" s="3">
        <f>B419-3.972</f>
        <v>-0.1080000000000001</v>
      </c>
      <c r="D419" s="3">
        <f>C419/$F$1</f>
        <v>-1.0520163646990073E-2</v>
      </c>
    </row>
    <row r="420" spans="1:4" x14ac:dyDescent="0.25">
      <c r="A420" s="16">
        <v>8.34</v>
      </c>
      <c r="B420" s="3">
        <v>3.883</v>
      </c>
      <c r="C420" s="3">
        <f>B420-3.972</f>
        <v>-8.8999999999999968E-2</v>
      </c>
      <c r="D420" s="3">
        <f>C420/$F$1</f>
        <v>-8.6693941165010679E-3</v>
      </c>
    </row>
    <row r="421" spans="1:4" x14ac:dyDescent="0.25">
      <c r="A421" s="16">
        <v>8.36</v>
      </c>
      <c r="B421" s="3">
        <v>3.9209999999999998</v>
      </c>
      <c r="C421" s="3">
        <f>B421-3.972</f>
        <v>-5.1000000000000156E-2</v>
      </c>
      <c r="D421" s="3">
        <f>C421/$F$1</f>
        <v>-4.9678550555231011E-3</v>
      </c>
    </row>
    <row r="422" spans="1:4" x14ac:dyDescent="0.25">
      <c r="A422" s="16">
        <v>8.3800000000000008</v>
      </c>
      <c r="B422" s="3">
        <v>3.9340000000000002</v>
      </c>
      <c r="C422" s="3">
        <f>B422-3.972</f>
        <v>-3.7999999999999812E-2</v>
      </c>
      <c r="D422" s="3">
        <f>C422/$F$1</f>
        <v>-3.7015390609779673E-3</v>
      </c>
    </row>
    <row r="423" spans="1:4" x14ac:dyDescent="0.25">
      <c r="A423" s="16">
        <v>8.4</v>
      </c>
      <c r="B423" s="3">
        <v>3.927</v>
      </c>
      <c r="C423" s="3">
        <f>B423-3.972</f>
        <v>-4.4999999999999929E-2</v>
      </c>
      <c r="D423" s="3">
        <f>C423/$F$1</f>
        <v>-4.3834015195791864E-3</v>
      </c>
    </row>
    <row r="424" spans="1:4" x14ac:dyDescent="0.25">
      <c r="A424" s="16">
        <v>8.42</v>
      </c>
      <c r="B424" s="3">
        <v>3.9460000000000002</v>
      </c>
      <c r="C424" s="3">
        <f>B424-3.972</f>
        <v>-2.5999999999999801E-2</v>
      </c>
      <c r="D424" s="3">
        <f>C424/$F$1</f>
        <v>-2.5326319890901813E-3</v>
      </c>
    </row>
    <row r="425" spans="1:4" x14ac:dyDescent="0.25">
      <c r="A425" s="16">
        <v>8.44</v>
      </c>
      <c r="B425" s="3">
        <v>3.9649999999999999</v>
      </c>
      <c r="C425" s="3">
        <f>B425-3.972</f>
        <v>-7.0000000000001172E-3</v>
      </c>
      <c r="D425" s="3">
        <f>C425/$F$1</f>
        <v>-6.8186245860121927E-4</v>
      </c>
    </row>
    <row r="426" spans="1:4" x14ac:dyDescent="0.25">
      <c r="A426" s="16">
        <v>8.4600000000000009</v>
      </c>
      <c r="B426" s="3">
        <v>3.9780000000000002</v>
      </c>
      <c r="C426" s="3">
        <f>B426-3.972</f>
        <v>6.0000000000002274E-3</v>
      </c>
      <c r="D426" s="3">
        <f>C426/$F$1</f>
        <v>5.8445353594391465E-4</v>
      </c>
    </row>
    <row r="427" spans="1:4" x14ac:dyDescent="0.25">
      <c r="A427" s="16">
        <v>8.48</v>
      </c>
      <c r="B427" s="3">
        <v>3.9780000000000002</v>
      </c>
      <c r="C427" s="3">
        <f>B427-3.972</f>
        <v>6.0000000000002274E-3</v>
      </c>
      <c r="D427" s="3">
        <f>C427/$F$1</f>
        <v>5.8445353594391465E-4</v>
      </c>
    </row>
    <row r="428" spans="1:4" x14ac:dyDescent="0.25">
      <c r="A428" s="16">
        <v>8.5</v>
      </c>
      <c r="B428" s="3">
        <v>3.9969999999999999</v>
      </c>
      <c r="C428" s="3">
        <f>B428-3.972</f>
        <v>2.4999999999999911E-2</v>
      </c>
      <c r="D428" s="3">
        <f>C428/$F$1</f>
        <v>2.4352230664328768E-3</v>
      </c>
    </row>
    <row r="429" spans="1:4" x14ac:dyDescent="0.25">
      <c r="A429" s="16">
        <v>8.52</v>
      </c>
      <c r="B429" s="3">
        <v>4.0090000000000003</v>
      </c>
      <c r="C429" s="3">
        <f>B429-3.972</f>
        <v>3.7000000000000366E-2</v>
      </c>
      <c r="D429" s="3">
        <f>C429/$F$1</f>
        <v>3.6041301383207057E-3</v>
      </c>
    </row>
    <row r="430" spans="1:4" x14ac:dyDescent="0.25">
      <c r="A430" s="16">
        <v>8.5399999999999991</v>
      </c>
      <c r="B430" s="3">
        <v>4.0030000000000001</v>
      </c>
      <c r="C430" s="3">
        <f>B430-3.972</f>
        <v>3.1000000000000139E-2</v>
      </c>
      <c r="D430" s="3">
        <f>C430/$F$1</f>
        <v>3.019676602376791E-3</v>
      </c>
    </row>
    <row r="431" spans="1:4" x14ac:dyDescent="0.25">
      <c r="A431" s="16">
        <v>8.56</v>
      </c>
      <c r="B431" s="3">
        <v>3.99</v>
      </c>
      <c r="C431" s="3">
        <f>B431-3.972</f>
        <v>1.8000000000000238E-2</v>
      </c>
      <c r="D431" s="3">
        <f>C431/$F$1</f>
        <v>1.7533606078317006E-3</v>
      </c>
    </row>
    <row r="432" spans="1:4" x14ac:dyDescent="0.25">
      <c r="A432" s="16">
        <v>8.58</v>
      </c>
      <c r="B432" s="3">
        <v>3.9969999999999999</v>
      </c>
      <c r="C432" s="3">
        <f>B432-3.972</f>
        <v>2.4999999999999911E-2</v>
      </c>
      <c r="D432" s="3">
        <f>C432/$F$1</f>
        <v>2.4352230664328768E-3</v>
      </c>
    </row>
    <row r="433" spans="1:4" x14ac:dyDescent="0.25">
      <c r="A433" s="16">
        <v>8.6</v>
      </c>
      <c r="B433" s="3">
        <v>3.9969999999999999</v>
      </c>
      <c r="C433" s="3">
        <f>B433-3.972</f>
        <v>2.4999999999999911E-2</v>
      </c>
      <c r="D433" s="3">
        <f>C433/$F$1</f>
        <v>2.4352230664328768E-3</v>
      </c>
    </row>
    <row r="434" spans="1:4" x14ac:dyDescent="0.25">
      <c r="A434" s="16">
        <v>8.6199999999999992</v>
      </c>
      <c r="B434" s="3">
        <v>4.0030000000000001</v>
      </c>
      <c r="C434" s="3">
        <f>B434-3.972</f>
        <v>3.1000000000000139E-2</v>
      </c>
      <c r="D434" s="3">
        <f>C434/$F$1</f>
        <v>3.019676602376791E-3</v>
      </c>
    </row>
    <row r="435" spans="1:4" x14ac:dyDescent="0.25">
      <c r="A435" s="16">
        <v>8.64</v>
      </c>
      <c r="B435" s="3">
        <v>3.9969999999999999</v>
      </c>
      <c r="C435" s="3">
        <f>B435-3.972</f>
        <v>2.4999999999999911E-2</v>
      </c>
      <c r="D435" s="3">
        <f>C435/$F$1</f>
        <v>2.4352230664328768E-3</v>
      </c>
    </row>
    <row r="436" spans="1:4" x14ac:dyDescent="0.25">
      <c r="A436" s="16">
        <v>8.66</v>
      </c>
      <c r="B436" s="3">
        <v>3.99</v>
      </c>
      <c r="C436" s="3">
        <f>B436-3.972</f>
        <v>1.8000000000000238E-2</v>
      </c>
      <c r="D436" s="3">
        <f>C436/$F$1</f>
        <v>1.7533606078317006E-3</v>
      </c>
    </row>
    <row r="437" spans="1:4" x14ac:dyDescent="0.25">
      <c r="A437" s="16">
        <v>8.68</v>
      </c>
      <c r="B437" s="3">
        <v>3.9969999999999999</v>
      </c>
      <c r="C437" s="3">
        <f>B437-3.972</f>
        <v>2.4999999999999911E-2</v>
      </c>
      <c r="D437" s="3">
        <f>C437/$F$1</f>
        <v>2.4352230664328768E-3</v>
      </c>
    </row>
    <row r="438" spans="1:4" x14ac:dyDescent="0.25">
      <c r="A438" s="16">
        <v>8.6999999999999993</v>
      </c>
      <c r="B438" s="3">
        <v>3.9780000000000002</v>
      </c>
      <c r="C438" s="3">
        <f>B438-3.972</f>
        <v>6.0000000000002274E-3</v>
      </c>
      <c r="D438" s="3">
        <f>C438/$F$1</f>
        <v>5.8445353594391465E-4</v>
      </c>
    </row>
    <row r="439" spans="1:4" x14ac:dyDescent="0.25">
      <c r="A439" s="16">
        <v>8.7200000000000006</v>
      </c>
      <c r="B439" s="3">
        <v>3.9649999999999999</v>
      </c>
      <c r="C439" s="3">
        <f>B439-3.972</f>
        <v>-7.0000000000001172E-3</v>
      </c>
      <c r="D439" s="3">
        <f>C439/$F$1</f>
        <v>-6.8186245860121927E-4</v>
      </c>
    </row>
    <row r="440" spans="1:4" x14ac:dyDescent="0.25">
      <c r="A440" s="16">
        <v>8.74</v>
      </c>
      <c r="B440" s="3">
        <v>3.9590000000000001</v>
      </c>
      <c r="C440" s="3">
        <f>B440-3.972</f>
        <v>-1.2999999999999901E-2</v>
      </c>
      <c r="D440" s="3">
        <f>C440/$F$1</f>
        <v>-1.2663159945450907E-3</v>
      </c>
    </row>
    <row r="441" spans="1:4" x14ac:dyDescent="0.25">
      <c r="A441" s="16">
        <v>8.76</v>
      </c>
      <c r="B441" s="3">
        <v>3.972</v>
      </c>
      <c r="C441" s="3">
        <f>B441-3.972</f>
        <v>0</v>
      </c>
      <c r="D441" s="3">
        <f>C441/$F$1</f>
        <v>0</v>
      </c>
    </row>
    <row r="442" spans="1:4" x14ac:dyDescent="0.25">
      <c r="A442" s="16">
        <v>8.7799999999999994</v>
      </c>
      <c r="B442" s="3">
        <v>3.9529999999999998</v>
      </c>
      <c r="C442" s="3">
        <f>B442-3.972</f>
        <v>-1.9000000000000128E-2</v>
      </c>
      <c r="D442" s="3">
        <f>C442/$F$1</f>
        <v>-1.8507695304890053E-3</v>
      </c>
    </row>
    <row r="443" spans="1:4" x14ac:dyDescent="0.25">
      <c r="A443" s="16">
        <v>8.8000000000000007</v>
      </c>
      <c r="B443" s="3">
        <v>3.9460000000000002</v>
      </c>
      <c r="C443" s="3">
        <f>B443-3.972</f>
        <v>-2.5999999999999801E-2</v>
      </c>
      <c r="D443" s="3">
        <f>C443/$F$1</f>
        <v>-2.5326319890901813E-3</v>
      </c>
    </row>
    <row r="444" spans="1:4" x14ac:dyDescent="0.25">
      <c r="A444" s="16">
        <v>8.82</v>
      </c>
      <c r="B444" s="3">
        <v>3.9460000000000002</v>
      </c>
      <c r="C444" s="3">
        <f>B444-3.972</f>
        <v>-2.5999999999999801E-2</v>
      </c>
      <c r="D444" s="3">
        <f>C444/$F$1</f>
        <v>-2.5326319890901813E-3</v>
      </c>
    </row>
    <row r="445" spans="1:4" x14ac:dyDescent="0.25">
      <c r="A445" s="16">
        <v>8.84</v>
      </c>
      <c r="B445" s="3">
        <v>3.927</v>
      </c>
      <c r="C445" s="3">
        <f>B445-3.972</f>
        <v>-4.4999999999999929E-2</v>
      </c>
      <c r="D445" s="3">
        <f>C445/$F$1</f>
        <v>-4.3834015195791864E-3</v>
      </c>
    </row>
    <row r="446" spans="1:4" x14ac:dyDescent="0.25">
      <c r="A446" s="16">
        <v>8.86</v>
      </c>
      <c r="B446" s="3">
        <v>3.927</v>
      </c>
      <c r="C446" s="3">
        <f>B446-3.972</f>
        <v>-4.4999999999999929E-2</v>
      </c>
      <c r="D446" s="3">
        <f>C446/$F$1</f>
        <v>-4.3834015195791864E-3</v>
      </c>
    </row>
    <row r="447" spans="1:4" x14ac:dyDescent="0.25">
      <c r="A447" s="16">
        <v>8.8800000000000008</v>
      </c>
      <c r="B447" s="3">
        <v>3.89</v>
      </c>
      <c r="C447" s="3">
        <f>B447-3.972</f>
        <v>-8.1999999999999851E-2</v>
      </c>
      <c r="D447" s="3">
        <f>C447/$F$1</f>
        <v>-7.9875316578998483E-3</v>
      </c>
    </row>
    <row r="448" spans="1:4" x14ac:dyDescent="0.25">
      <c r="A448" s="16">
        <v>8.9</v>
      </c>
      <c r="B448" s="3">
        <v>3.89</v>
      </c>
      <c r="C448" s="3">
        <f>B448-3.972</f>
        <v>-8.1999999999999851E-2</v>
      </c>
      <c r="D448" s="3">
        <f>C448/$F$1</f>
        <v>-7.9875316578998483E-3</v>
      </c>
    </row>
    <row r="449" spans="1:4" x14ac:dyDescent="0.25">
      <c r="A449" s="16">
        <v>8.92</v>
      </c>
      <c r="B449" s="3">
        <v>3.89</v>
      </c>
      <c r="C449" s="3">
        <f>B449-3.972</f>
        <v>-8.1999999999999851E-2</v>
      </c>
      <c r="D449" s="3">
        <f>C449/$F$1</f>
        <v>-7.9875316578998483E-3</v>
      </c>
    </row>
    <row r="450" spans="1:4" x14ac:dyDescent="0.25">
      <c r="A450" s="16">
        <v>8.94</v>
      </c>
      <c r="B450" s="3">
        <v>3.8639999999999999</v>
      </c>
      <c r="C450" s="3">
        <f>B450-3.972</f>
        <v>-0.1080000000000001</v>
      </c>
      <c r="D450" s="3">
        <f>C450/$F$1</f>
        <v>-1.0520163646990073E-2</v>
      </c>
    </row>
    <row r="451" spans="1:4" x14ac:dyDescent="0.25">
      <c r="A451" s="16">
        <v>8.9600000000000009</v>
      </c>
      <c r="B451" s="3">
        <v>3.8580000000000001</v>
      </c>
      <c r="C451" s="3">
        <f>B451-3.972</f>
        <v>-0.11399999999999988</v>
      </c>
      <c r="D451" s="3">
        <f>C451/$F$1</f>
        <v>-1.1104617182933945E-2</v>
      </c>
    </row>
    <row r="452" spans="1:4" x14ac:dyDescent="0.25">
      <c r="A452" s="16">
        <v>8.98</v>
      </c>
      <c r="B452" s="3">
        <v>3.8580000000000001</v>
      </c>
      <c r="C452" s="3">
        <f>B452-3.972</f>
        <v>-0.11399999999999988</v>
      </c>
      <c r="D452" s="3">
        <f>C452/$F$1</f>
        <v>-1.1104617182933945E-2</v>
      </c>
    </row>
    <row r="453" spans="1:4" x14ac:dyDescent="0.25">
      <c r="A453" s="16">
        <v>9</v>
      </c>
      <c r="B453" s="3">
        <v>3.8519999999999999</v>
      </c>
      <c r="C453" s="3">
        <f>B453-3.972</f>
        <v>-0.12000000000000011</v>
      </c>
      <c r="D453" s="3">
        <f>C453/$F$1</f>
        <v>-1.1689070718877859E-2</v>
      </c>
    </row>
    <row r="454" spans="1:4" x14ac:dyDescent="0.25">
      <c r="A454" s="16">
        <v>9.02</v>
      </c>
      <c r="B454" s="3">
        <v>3.839</v>
      </c>
      <c r="C454" s="3">
        <f>B454-3.972</f>
        <v>-0.13300000000000001</v>
      </c>
      <c r="D454" s="3">
        <f>C454/$F$1</f>
        <v>-1.295538671342295E-2</v>
      </c>
    </row>
    <row r="455" spans="1:4" x14ac:dyDescent="0.25">
      <c r="A455" s="16">
        <v>9.0399999999999991</v>
      </c>
      <c r="B455" s="3">
        <v>3.8260000000000001</v>
      </c>
      <c r="C455" s="3">
        <f>B455-3.972</f>
        <v>-0.14599999999999991</v>
      </c>
      <c r="D455" s="3">
        <f>C455/$F$1</f>
        <v>-1.4221702707968041E-2</v>
      </c>
    </row>
    <row r="456" spans="1:4" x14ac:dyDescent="0.25">
      <c r="A456" s="16">
        <v>9.06</v>
      </c>
      <c r="B456" s="3">
        <v>3.8330000000000002</v>
      </c>
      <c r="C456" s="3">
        <f>B456-3.972</f>
        <v>-0.13899999999999979</v>
      </c>
      <c r="D456" s="3">
        <f>C456/$F$1</f>
        <v>-1.3539840249366821E-2</v>
      </c>
    </row>
    <row r="457" spans="1:4" x14ac:dyDescent="0.25">
      <c r="A457" s="16">
        <v>9.08</v>
      </c>
      <c r="B457" s="3">
        <v>3.8260000000000001</v>
      </c>
      <c r="C457" s="3">
        <f>B457-3.972</f>
        <v>-0.14599999999999991</v>
      </c>
      <c r="D457" s="3">
        <f>C457/$F$1</f>
        <v>-1.4221702707968041E-2</v>
      </c>
    </row>
    <row r="458" spans="1:4" x14ac:dyDescent="0.25">
      <c r="A458" s="16">
        <v>9.1</v>
      </c>
      <c r="B458" s="3">
        <v>3.82</v>
      </c>
      <c r="C458" s="3">
        <f>B458-3.972</f>
        <v>-0.15200000000000014</v>
      </c>
      <c r="D458" s="3">
        <f>C458/$F$1</f>
        <v>-1.4806156243911956E-2</v>
      </c>
    </row>
    <row r="459" spans="1:4" x14ac:dyDescent="0.25">
      <c r="A459" s="16">
        <v>9.1199999999999992</v>
      </c>
      <c r="B459" s="3">
        <v>3.8140000000000001</v>
      </c>
      <c r="C459" s="3">
        <f>B459-3.972</f>
        <v>-0.15799999999999992</v>
      </c>
      <c r="D459" s="3">
        <f>C459/$F$1</f>
        <v>-1.5390609779855827E-2</v>
      </c>
    </row>
    <row r="460" spans="1:4" x14ac:dyDescent="0.25">
      <c r="A460" s="16">
        <v>9.14</v>
      </c>
      <c r="B460" s="3">
        <v>3.82</v>
      </c>
      <c r="C460" s="3">
        <f>B460-3.972</f>
        <v>-0.15200000000000014</v>
      </c>
      <c r="D460" s="3">
        <f>C460/$F$1</f>
        <v>-1.4806156243911956E-2</v>
      </c>
    </row>
    <row r="461" spans="1:4" x14ac:dyDescent="0.25">
      <c r="A461" s="16">
        <v>9.16</v>
      </c>
      <c r="B461" s="3">
        <v>3.8260000000000001</v>
      </c>
      <c r="C461" s="3">
        <f>B461-3.972</f>
        <v>-0.14599999999999991</v>
      </c>
      <c r="D461" s="3">
        <f>C461/$F$1</f>
        <v>-1.4221702707968041E-2</v>
      </c>
    </row>
    <row r="462" spans="1:4" x14ac:dyDescent="0.25">
      <c r="A462" s="16">
        <v>9.18</v>
      </c>
      <c r="B462" s="3">
        <v>3.8079999999999998</v>
      </c>
      <c r="C462" s="3">
        <f>B462-3.972</f>
        <v>-0.16400000000000015</v>
      </c>
      <c r="D462" s="3">
        <f>C462/$F$1</f>
        <v>-1.5975063315799742E-2</v>
      </c>
    </row>
    <row r="463" spans="1:4" x14ac:dyDescent="0.25">
      <c r="A463" s="16">
        <v>9.1999999999999993</v>
      </c>
      <c r="B463" s="3">
        <v>3.82</v>
      </c>
      <c r="C463" s="3">
        <f>B463-3.972</f>
        <v>-0.15200000000000014</v>
      </c>
      <c r="D463" s="3">
        <f>C463/$F$1</f>
        <v>-1.4806156243911956E-2</v>
      </c>
    </row>
    <row r="464" spans="1:4" x14ac:dyDescent="0.25">
      <c r="A464" s="16">
        <v>9.2200000000000006</v>
      </c>
      <c r="B464" s="3">
        <v>3.82</v>
      </c>
      <c r="C464" s="3">
        <f>B464-3.972</f>
        <v>-0.15200000000000014</v>
      </c>
      <c r="D464" s="3">
        <f>C464/$F$1</f>
        <v>-1.4806156243911956E-2</v>
      </c>
    </row>
    <row r="465" spans="1:4" x14ac:dyDescent="0.25">
      <c r="A465" s="16">
        <v>9.24</v>
      </c>
      <c r="B465" s="3">
        <v>3.8140000000000001</v>
      </c>
      <c r="C465" s="3">
        <f>B465-3.972</f>
        <v>-0.15799999999999992</v>
      </c>
      <c r="D465" s="3">
        <f>C465/$F$1</f>
        <v>-1.5390609779855827E-2</v>
      </c>
    </row>
    <row r="466" spans="1:4" x14ac:dyDescent="0.25">
      <c r="A466" s="16">
        <v>9.26</v>
      </c>
      <c r="B466" s="3">
        <v>3.8010000000000002</v>
      </c>
      <c r="C466" s="3">
        <f>B466-3.972</f>
        <v>-0.17099999999999982</v>
      </c>
      <c r="D466" s="3">
        <f>C466/$F$1</f>
        <v>-1.6656925774400918E-2</v>
      </c>
    </row>
    <row r="467" spans="1:4" x14ac:dyDescent="0.25">
      <c r="A467" s="16">
        <v>9.2799999999999994</v>
      </c>
      <c r="B467" s="3">
        <v>3.8079999999999998</v>
      </c>
      <c r="C467" s="3">
        <f>B467-3.972</f>
        <v>-0.16400000000000015</v>
      </c>
      <c r="D467" s="3">
        <f>C467/$F$1</f>
        <v>-1.5975063315799742E-2</v>
      </c>
    </row>
    <row r="468" spans="1:4" x14ac:dyDescent="0.25">
      <c r="A468" s="16">
        <v>9.3000000000000007</v>
      </c>
      <c r="B468" s="3">
        <v>3.82</v>
      </c>
      <c r="C468" s="3">
        <f>B468-3.972</f>
        <v>-0.15200000000000014</v>
      </c>
      <c r="D468" s="3">
        <f>C468/$F$1</f>
        <v>-1.4806156243911956E-2</v>
      </c>
    </row>
    <row r="469" spans="1:4" x14ac:dyDescent="0.25">
      <c r="A469" s="16">
        <v>9.32</v>
      </c>
      <c r="B469" s="3">
        <v>3.82</v>
      </c>
      <c r="C469" s="3">
        <f>B469-3.972</f>
        <v>-0.15200000000000014</v>
      </c>
      <c r="D469" s="3">
        <f>C469/$F$1</f>
        <v>-1.4806156243911956E-2</v>
      </c>
    </row>
    <row r="470" spans="1:4" x14ac:dyDescent="0.25">
      <c r="A470" s="16">
        <v>9.34</v>
      </c>
      <c r="B470" s="3">
        <v>3.8260000000000001</v>
      </c>
      <c r="C470" s="3">
        <f>B470-3.972</f>
        <v>-0.14599999999999991</v>
      </c>
      <c r="D470" s="3">
        <f>C470/$F$1</f>
        <v>-1.4221702707968041E-2</v>
      </c>
    </row>
    <row r="471" spans="1:4" x14ac:dyDescent="0.25">
      <c r="A471" s="16">
        <v>9.36</v>
      </c>
      <c r="B471" s="3">
        <v>3.8330000000000002</v>
      </c>
      <c r="C471" s="3">
        <f>B471-3.972</f>
        <v>-0.13899999999999979</v>
      </c>
      <c r="D471" s="3">
        <f>C471/$F$1</f>
        <v>-1.3539840249366821E-2</v>
      </c>
    </row>
    <row r="472" spans="1:4" x14ac:dyDescent="0.25">
      <c r="A472" s="16">
        <v>9.3800000000000008</v>
      </c>
      <c r="B472" s="3">
        <v>3.839</v>
      </c>
      <c r="C472" s="3">
        <f>B472-3.972</f>
        <v>-0.13300000000000001</v>
      </c>
      <c r="D472" s="3">
        <f>C472/$F$1</f>
        <v>-1.295538671342295E-2</v>
      </c>
    </row>
    <row r="473" spans="1:4" x14ac:dyDescent="0.25">
      <c r="A473" s="16">
        <v>9.4</v>
      </c>
      <c r="B473" s="3">
        <v>3.8330000000000002</v>
      </c>
      <c r="C473" s="3">
        <f>B473-3.972</f>
        <v>-0.13899999999999979</v>
      </c>
      <c r="D473" s="3">
        <f>C473/$F$1</f>
        <v>-1.3539840249366821E-2</v>
      </c>
    </row>
    <row r="474" spans="1:4" x14ac:dyDescent="0.25">
      <c r="A474" s="16">
        <v>9.42</v>
      </c>
      <c r="B474" s="3">
        <v>3.8330000000000002</v>
      </c>
      <c r="C474" s="3">
        <f>B474-3.972</f>
        <v>-0.13899999999999979</v>
      </c>
      <c r="D474" s="3">
        <f>C474/$F$1</f>
        <v>-1.3539840249366821E-2</v>
      </c>
    </row>
    <row r="475" spans="1:4" x14ac:dyDescent="0.25">
      <c r="A475" s="16">
        <v>9.44</v>
      </c>
      <c r="B475" s="3">
        <v>3.839</v>
      </c>
      <c r="C475" s="3">
        <f>B475-3.972</f>
        <v>-0.13300000000000001</v>
      </c>
      <c r="D475" s="3">
        <f>C475/$F$1</f>
        <v>-1.295538671342295E-2</v>
      </c>
    </row>
    <row r="476" spans="1:4" x14ac:dyDescent="0.25">
      <c r="A476" s="16">
        <v>9.4600000000000009</v>
      </c>
      <c r="B476" s="3">
        <v>3.8580000000000001</v>
      </c>
      <c r="C476" s="3">
        <f>B476-3.972</f>
        <v>-0.11399999999999988</v>
      </c>
      <c r="D476" s="3">
        <f>C476/$F$1</f>
        <v>-1.1104617182933945E-2</v>
      </c>
    </row>
    <row r="477" spans="1:4" x14ac:dyDescent="0.25">
      <c r="A477" s="16">
        <v>9.48</v>
      </c>
      <c r="B477" s="3">
        <v>3.8519999999999999</v>
      </c>
      <c r="C477" s="3">
        <f>B477-3.972</f>
        <v>-0.12000000000000011</v>
      </c>
      <c r="D477" s="3">
        <f>C477/$F$1</f>
        <v>-1.1689070718877859E-2</v>
      </c>
    </row>
    <row r="478" spans="1:4" x14ac:dyDescent="0.25">
      <c r="A478" s="16">
        <v>9.5</v>
      </c>
      <c r="B478" s="3">
        <v>3.8450000000000002</v>
      </c>
      <c r="C478" s="3">
        <f>B478-3.972</f>
        <v>-0.12699999999999978</v>
      </c>
      <c r="D478" s="3">
        <f>C478/$F$1</f>
        <v>-1.2370933177479036E-2</v>
      </c>
    </row>
    <row r="479" spans="1:4" x14ac:dyDescent="0.25">
      <c r="A479" s="16">
        <v>9.52</v>
      </c>
      <c r="B479" s="3">
        <v>3.8580000000000001</v>
      </c>
      <c r="C479" s="3">
        <f>B479-3.972</f>
        <v>-0.11399999999999988</v>
      </c>
      <c r="D479" s="3">
        <f>C479/$F$1</f>
        <v>-1.1104617182933945E-2</v>
      </c>
    </row>
    <row r="480" spans="1:4" x14ac:dyDescent="0.25">
      <c r="A480" s="16">
        <v>9.5399999999999991</v>
      </c>
      <c r="B480" s="3">
        <v>3.871</v>
      </c>
      <c r="C480" s="3">
        <f>B480-3.972</f>
        <v>-0.10099999999999998</v>
      </c>
      <c r="D480" s="3">
        <f>C480/$F$1</f>
        <v>-9.8383011883888538E-3</v>
      </c>
    </row>
    <row r="481" spans="1:4" x14ac:dyDescent="0.25">
      <c r="A481" s="16">
        <v>9.56</v>
      </c>
      <c r="B481" s="3">
        <v>3.8580000000000001</v>
      </c>
      <c r="C481" s="3">
        <f>B481-3.972</f>
        <v>-0.11399999999999988</v>
      </c>
      <c r="D481" s="3">
        <f>C481/$F$1</f>
        <v>-1.1104617182933945E-2</v>
      </c>
    </row>
    <row r="482" spans="1:4" x14ac:dyDescent="0.25">
      <c r="A482" s="16">
        <v>9.58</v>
      </c>
      <c r="B482" s="3">
        <v>3.8519999999999999</v>
      </c>
      <c r="C482" s="3">
        <f>B482-3.972</f>
        <v>-0.12000000000000011</v>
      </c>
      <c r="D482" s="3">
        <f>C482/$F$1</f>
        <v>-1.1689070718877859E-2</v>
      </c>
    </row>
    <row r="483" spans="1:4" x14ac:dyDescent="0.25">
      <c r="A483" s="16">
        <v>9.6</v>
      </c>
      <c r="B483" s="3">
        <v>3.871</v>
      </c>
      <c r="C483" s="3">
        <f>B483-3.972</f>
        <v>-0.10099999999999998</v>
      </c>
      <c r="D483" s="3">
        <f>C483/$F$1</f>
        <v>-9.8383011883888538E-3</v>
      </c>
    </row>
    <row r="484" spans="1:4" x14ac:dyDescent="0.25">
      <c r="A484" s="16">
        <v>9.6199999999999992</v>
      </c>
      <c r="B484" s="3">
        <v>3.8769999999999998</v>
      </c>
      <c r="C484" s="3">
        <f>B484-3.972</f>
        <v>-9.5000000000000195E-2</v>
      </c>
      <c r="D484" s="3">
        <f>C484/$F$1</f>
        <v>-9.2538476524449825E-3</v>
      </c>
    </row>
    <row r="485" spans="1:4" x14ac:dyDescent="0.25">
      <c r="A485" s="16">
        <v>9.64</v>
      </c>
      <c r="B485" s="3">
        <v>3.8639999999999999</v>
      </c>
      <c r="C485" s="3">
        <f>B485-3.972</f>
        <v>-0.1080000000000001</v>
      </c>
      <c r="D485" s="3">
        <f>C485/$F$1</f>
        <v>-1.0520163646990073E-2</v>
      </c>
    </row>
    <row r="486" spans="1:4" x14ac:dyDescent="0.25">
      <c r="A486" s="16">
        <v>9.66</v>
      </c>
      <c r="B486" s="3">
        <v>3.8580000000000001</v>
      </c>
      <c r="C486" s="3">
        <f>B486-3.972</f>
        <v>-0.11399999999999988</v>
      </c>
      <c r="D486" s="3">
        <f>C486/$F$1</f>
        <v>-1.1104617182933945E-2</v>
      </c>
    </row>
    <row r="487" spans="1:4" x14ac:dyDescent="0.25">
      <c r="A487" s="16">
        <v>9.68</v>
      </c>
      <c r="B487" s="3">
        <v>3.871</v>
      </c>
      <c r="C487" s="3">
        <f>B487-3.972</f>
        <v>-0.10099999999999998</v>
      </c>
      <c r="D487" s="3">
        <f>C487/$F$1</f>
        <v>-9.8383011883888538E-3</v>
      </c>
    </row>
    <row r="488" spans="1:4" x14ac:dyDescent="0.25">
      <c r="A488" s="16">
        <v>9.6999999999999993</v>
      </c>
      <c r="B488" s="3">
        <v>3.89</v>
      </c>
      <c r="C488" s="3">
        <f>B488-3.972</f>
        <v>-8.1999999999999851E-2</v>
      </c>
      <c r="D488" s="3">
        <f>C488/$F$1</f>
        <v>-7.9875316578998483E-3</v>
      </c>
    </row>
    <row r="489" spans="1:4" x14ac:dyDescent="0.25">
      <c r="A489" s="16">
        <v>9.7200000000000006</v>
      </c>
      <c r="B489" s="3">
        <v>3.8580000000000001</v>
      </c>
      <c r="C489" s="3">
        <f>B489-3.972</f>
        <v>-0.11399999999999988</v>
      </c>
      <c r="D489" s="3">
        <f>C489/$F$1</f>
        <v>-1.1104617182933945E-2</v>
      </c>
    </row>
    <row r="490" spans="1:4" x14ac:dyDescent="0.25">
      <c r="A490" s="16">
        <v>9.74</v>
      </c>
      <c r="B490" s="3">
        <v>3.8639999999999999</v>
      </c>
      <c r="C490" s="3">
        <f>B490-3.972</f>
        <v>-0.1080000000000001</v>
      </c>
      <c r="D490" s="3">
        <f>C490/$F$1</f>
        <v>-1.0520163646990073E-2</v>
      </c>
    </row>
    <row r="491" spans="1:4" x14ac:dyDescent="0.25">
      <c r="A491" s="16">
        <v>9.76</v>
      </c>
      <c r="B491" s="3">
        <v>3.8769999999999998</v>
      </c>
      <c r="C491" s="3">
        <f>B491-3.972</f>
        <v>-9.5000000000000195E-2</v>
      </c>
      <c r="D491" s="3">
        <f>C491/$F$1</f>
        <v>-9.2538476524449825E-3</v>
      </c>
    </row>
    <row r="492" spans="1:4" x14ac:dyDescent="0.25">
      <c r="A492" s="16">
        <v>9.7799999999999994</v>
      </c>
      <c r="B492" s="3">
        <v>3.8580000000000001</v>
      </c>
      <c r="C492" s="3">
        <f>B492-3.972</f>
        <v>-0.11399999999999988</v>
      </c>
      <c r="D492" s="3">
        <f>C492/$F$1</f>
        <v>-1.1104617182933945E-2</v>
      </c>
    </row>
    <row r="493" spans="1:4" x14ac:dyDescent="0.25">
      <c r="A493" s="16">
        <v>9.8000000000000007</v>
      </c>
      <c r="B493" s="3">
        <v>3.8639999999999999</v>
      </c>
      <c r="C493" s="3">
        <f>B493-3.972</f>
        <v>-0.1080000000000001</v>
      </c>
      <c r="D493" s="3">
        <f>C493/$F$1</f>
        <v>-1.0520163646990073E-2</v>
      </c>
    </row>
    <row r="494" spans="1:4" x14ac:dyDescent="0.25">
      <c r="A494" s="16">
        <v>9.82</v>
      </c>
      <c r="B494" s="3">
        <v>3.8769999999999998</v>
      </c>
      <c r="C494" s="3">
        <f>B494-3.972</f>
        <v>-9.5000000000000195E-2</v>
      </c>
      <c r="D494" s="3">
        <f>C494/$F$1</f>
        <v>-9.2538476524449825E-3</v>
      </c>
    </row>
    <row r="495" spans="1:4" x14ac:dyDescent="0.25">
      <c r="A495" s="16">
        <v>9.84</v>
      </c>
      <c r="B495" s="3">
        <v>3.883</v>
      </c>
      <c r="C495" s="3">
        <f>B495-3.972</f>
        <v>-8.8999999999999968E-2</v>
      </c>
      <c r="D495" s="3">
        <f>C495/$F$1</f>
        <v>-8.6693941165010679E-3</v>
      </c>
    </row>
    <row r="496" spans="1:4" x14ac:dyDescent="0.25">
      <c r="A496" s="16">
        <v>9.86</v>
      </c>
      <c r="B496" s="3">
        <v>3.8769999999999998</v>
      </c>
      <c r="C496" s="3">
        <f>B496-3.972</f>
        <v>-9.5000000000000195E-2</v>
      </c>
      <c r="D496" s="3">
        <f>C496/$F$1</f>
        <v>-9.2538476524449825E-3</v>
      </c>
    </row>
    <row r="497" spans="1:4" x14ac:dyDescent="0.25">
      <c r="A497" s="16">
        <v>9.8800000000000008</v>
      </c>
      <c r="B497" s="3">
        <v>3.871</v>
      </c>
      <c r="C497" s="3">
        <f>B497-3.972</f>
        <v>-0.10099999999999998</v>
      </c>
      <c r="D497" s="3">
        <f>C497/$F$1</f>
        <v>-9.8383011883888538E-3</v>
      </c>
    </row>
    <row r="498" spans="1:4" x14ac:dyDescent="0.25">
      <c r="A498" s="16">
        <v>9.9</v>
      </c>
      <c r="B498" s="3">
        <v>3.8580000000000001</v>
      </c>
      <c r="C498" s="3">
        <f>B498-3.972</f>
        <v>-0.11399999999999988</v>
      </c>
      <c r="D498" s="3">
        <f>C498/$F$1</f>
        <v>-1.1104617182933945E-2</v>
      </c>
    </row>
    <row r="499" spans="1:4" x14ac:dyDescent="0.25">
      <c r="A499" s="16">
        <v>9.92</v>
      </c>
      <c r="B499" s="3">
        <v>3.8769999999999998</v>
      </c>
      <c r="C499" s="3">
        <f>B499-3.972</f>
        <v>-9.5000000000000195E-2</v>
      </c>
      <c r="D499" s="3">
        <f>C499/$F$1</f>
        <v>-9.2538476524449825E-3</v>
      </c>
    </row>
    <row r="500" spans="1:4" x14ac:dyDescent="0.25">
      <c r="A500" s="16">
        <v>9.94</v>
      </c>
      <c r="B500" s="3">
        <v>3.871</v>
      </c>
      <c r="C500" s="3">
        <f>B500-3.972</f>
        <v>-0.10099999999999998</v>
      </c>
      <c r="D500" s="3">
        <f>C500/$F$1</f>
        <v>-9.8383011883888538E-3</v>
      </c>
    </row>
    <row r="501" spans="1:4" x14ac:dyDescent="0.25">
      <c r="A501" s="16">
        <v>9.9600000000000009</v>
      </c>
      <c r="B501" s="3">
        <v>3.8580000000000001</v>
      </c>
      <c r="C501" s="3">
        <f>B501-3.972</f>
        <v>-0.11399999999999988</v>
      </c>
      <c r="D501" s="3">
        <f>C501/$F$1</f>
        <v>-1.1104617182933945E-2</v>
      </c>
    </row>
    <row r="502" spans="1:4" x14ac:dyDescent="0.25">
      <c r="A502" s="16">
        <v>9.98</v>
      </c>
      <c r="B502" s="3">
        <v>3.8639999999999999</v>
      </c>
      <c r="C502" s="3">
        <f>B502-3.972</f>
        <v>-0.1080000000000001</v>
      </c>
      <c r="D502" s="3">
        <f>C502/$F$1</f>
        <v>-1.0520163646990073E-2</v>
      </c>
    </row>
    <row r="503" spans="1:4" x14ac:dyDescent="0.25">
      <c r="A503" s="16">
        <v>10</v>
      </c>
      <c r="B503" s="3">
        <v>3.8769999999999998</v>
      </c>
      <c r="C503" s="3">
        <f>B503-3.972</f>
        <v>-9.5000000000000195E-2</v>
      </c>
      <c r="D503" s="3">
        <f>C503/$F$1</f>
        <v>-9.2538476524449825E-3</v>
      </c>
    </row>
  </sheetData>
  <mergeCells count="5">
    <mergeCell ref="A1:B1"/>
    <mergeCell ref="S40:S46"/>
    <mergeCell ref="T40:T46"/>
    <mergeCell ref="W40:W46"/>
    <mergeCell ref="X40:X4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CB45-85F7-412D-AB46-5C1D9AAFA3E8}">
  <dimension ref="A1:AC502"/>
  <sheetViews>
    <sheetView topLeftCell="L78" zoomScale="82" workbookViewId="0">
      <selection activeCell="AC94" sqref="AC94"/>
    </sheetView>
  </sheetViews>
  <sheetFormatPr defaultRowHeight="15" x14ac:dyDescent="0.25"/>
  <sheetData>
    <row r="1" spans="1:8" x14ac:dyDescent="0.25">
      <c r="A1" t="s">
        <v>6</v>
      </c>
      <c r="B1" t="s">
        <v>34</v>
      </c>
      <c r="C1" t="s">
        <v>10</v>
      </c>
      <c r="D1" t="s">
        <v>11</v>
      </c>
    </row>
    <row r="2" spans="1:8" x14ac:dyDescent="0.25">
      <c r="G2" t="s">
        <v>33</v>
      </c>
      <c r="H2">
        <v>10.266</v>
      </c>
    </row>
    <row r="42" spans="1:4" x14ac:dyDescent="0.25">
      <c r="A42">
        <v>0.8</v>
      </c>
      <c r="B42">
        <v>3.94</v>
      </c>
      <c r="C42">
        <v>0</v>
      </c>
      <c r="D42">
        <v>0</v>
      </c>
    </row>
    <row r="43" spans="1:4" x14ac:dyDescent="0.25">
      <c r="A43">
        <v>0.82</v>
      </c>
      <c r="B43">
        <v>3.8079999999999998</v>
      </c>
      <c r="C43">
        <v>-0.13200000000000001</v>
      </c>
      <c r="D43">
        <v>-1.2857978000000001E-2</v>
      </c>
    </row>
    <row r="44" spans="1:4" x14ac:dyDescent="0.25">
      <c r="A44">
        <v>0.84</v>
      </c>
      <c r="B44">
        <v>3.7</v>
      </c>
      <c r="C44">
        <v>-0.24</v>
      </c>
      <c r="D44">
        <v>-2.3378141000000002E-2</v>
      </c>
    </row>
    <row r="45" spans="1:4" x14ac:dyDescent="0.25">
      <c r="A45">
        <v>0.86</v>
      </c>
      <c r="B45">
        <v>3.5550000000000002</v>
      </c>
      <c r="C45">
        <v>-0.38500000000000001</v>
      </c>
      <c r="D45">
        <v>-3.7502435000000001E-2</v>
      </c>
    </row>
    <row r="46" spans="1:4" x14ac:dyDescent="0.25">
      <c r="A46">
        <v>0.88</v>
      </c>
      <c r="B46">
        <v>3.4420000000000002</v>
      </c>
      <c r="C46">
        <v>-0.498</v>
      </c>
      <c r="D46">
        <v>-4.8509642999999998E-2</v>
      </c>
    </row>
    <row r="47" spans="1:4" x14ac:dyDescent="0.25">
      <c r="A47">
        <v>0.9</v>
      </c>
      <c r="B47">
        <v>3.3530000000000002</v>
      </c>
      <c r="C47">
        <v>-0.58699999999999997</v>
      </c>
      <c r="D47">
        <v>-5.7179038000000001E-2</v>
      </c>
    </row>
    <row r="48" spans="1:4" x14ac:dyDescent="0.25">
      <c r="A48">
        <v>0.92</v>
      </c>
      <c r="B48">
        <v>3.2709999999999999</v>
      </c>
      <c r="C48">
        <v>-0.66900000000000004</v>
      </c>
      <c r="D48">
        <v>-6.5166568999999994E-2</v>
      </c>
    </row>
    <row r="49" spans="1:22" x14ac:dyDescent="0.25">
      <c r="A49">
        <v>0.94</v>
      </c>
      <c r="B49">
        <v>3.1389999999999998</v>
      </c>
      <c r="C49">
        <v>-0.80100000000000005</v>
      </c>
      <c r="D49">
        <v>-7.8024547E-2</v>
      </c>
    </row>
    <row r="50" spans="1:22" x14ac:dyDescent="0.25">
      <c r="A50">
        <v>0.96</v>
      </c>
      <c r="B50">
        <v>3.0569999999999999</v>
      </c>
      <c r="C50">
        <v>-0.88300000000000001</v>
      </c>
      <c r="D50">
        <v>-8.6012079000000005E-2</v>
      </c>
    </row>
    <row r="51" spans="1:22" x14ac:dyDescent="0.25">
      <c r="A51">
        <v>0.98</v>
      </c>
      <c r="B51">
        <v>2.9940000000000002</v>
      </c>
      <c r="C51">
        <v>-0.94599999999999995</v>
      </c>
      <c r="D51">
        <v>-9.2148840999999995E-2</v>
      </c>
    </row>
    <row r="52" spans="1:22" x14ac:dyDescent="0.25">
      <c r="A52">
        <v>1</v>
      </c>
      <c r="B52">
        <v>2.931</v>
      </c>
      <c r="C52">
        <v>-1.0089999999999999</v>
      </c>
      <c r="D52">
        <v>-9.8285602999999999E-2</v>
      </c>
    </row>
    <row r="53" spans="1:22" x14ac:dyDescent="0.25">
      <c r="A53">
        <v>1.02</v>
      </c>
      <c r="B53">
        <v>2.8370000000000002</v>
      </c>
      <c r="C53">
        <v>-1.103</v>
      </c>
      <c r="D53">
        <v>-0.107442042</v>
      </c>
    </row>
    <row r="54" spans="1:22" x14ac:dyDescent="0.25">
      <c r="A54">
        <v>1.04</v>
      </c>
      <c r="B54">
        <v>2.8109999999999999</v>
      </c>
      <c r="C54">
        <v>-1.129</v>
      </c>
      <c r="D54">
        <v>-0.10997467399999999</v>
      </c>
    </row>
    <row r="55" spans="1:22" ht="15.75" thickBot="1" x14ac:dyDescent="0.3">
      <c r="A55">
        <v>1.06</v>
      </c>
      <c r="B55">
        <v>2.786</v>
      </c>
      <c r="C55">
        <v>-1.1539999999999999</v>
      </c>
      <c r="D55">
        <v>-0.11240989699999999</v>
      </c>
    </row>
    <row r="56" spans="1:22" ht="60" x14ac:dyDescent="0.25">
      <c r="A56">
        <v>1.08</v>
      </c>
      <c r="B56">
        <v>2.786</v>
      </c>
      <c r="C56">
        <v>-1.1539999999999999</v>
      </c>
      <c r="D56">
        <v>-0.11240989699999999</v>
      </c>
      <c r="O56" s="7" t="s">
        <v>12</v>
      </c>
      <c r="P56" s="10" t="s">
        <v>14</v>
      </c>
      <c r="Q56" s="10" t="s">
        <v>15</v>
      </c>
      <c r="R56" s="10" t="s">
        <v>17</v>
      </c>
      <c r="S56" s="10" t="s">
        <v>18</v>
      </c>
      <c r="T56" s="10" t="s">
        <v>20</v>
      </c>
      <c r="U56" s="10" t="s">
        <v>21</v>
      </c>
      <c r="V56" s="10" t="s">
        <v>17</v>
      </c>
    </row>
    <row r="57" spans="1:22" ht="30" x14ac:dyDescent="0.25">
      <c r="A57">
        <v>1.1000000000000001</v>
      </c>
      <c r="B57">
        <v>2.7480000000000002</v>
      </c>
      <c r="C57">
        <v>-1.1919999999999999</v>
      </c>
      <c r="D57">
        <v>-0.116111436</v>
      </c>
      <c r="O57" s="8" t="s">
        <v>13</v>
      </c>
      <c r="P57" s="11" t="s">
        <v>13</v>
      </c>
      <c r="Q57" s="11" t="s">
        <v>16</v>
      </c>
      <c r="R57" s="11" t="s">
        <v>13</v>
      </c>
      <c r="S57" s="11" t="s">
        <v>19</v>
      </c>
      <c r="T57" s="11" t="s">
        <v>19</v>
      </c>
      <c r="U57" s="11" t="s">
        <v>19</v>
      </c>
      <c r="V57" s="11" t="s">
        <v>19</v>
      </c>
    </row>
    <row r="58" spans="1:22" ht="15.75" thickBot="1" x14ac:dyDescent="0.3">
      <c r="A58">
        <v>1.1200000000000001</v>
      </c>
      <c r="B58">
        <v>2.786</v>
      </c>
      <c r="C58">
        <v>-1.1539999999999999</v>
      </c>
      <c r="D58">
        <v>-0.11240989699999999</v>
      </c>
      <c r="O58" s="9"/>
      <c r="P58" s="12"/>
      <c r="Q58" s="6" t="s">
        <v>13</v>
      </c>
      <c r="R58" s="12"/>
      <c r="S58" s="12"/>
      <c r="T58" s="12"/>
      <c r="U58" s="12"/>
      <c r="V58" s="12"/>
    </row>
    <row r="59" spans="1:22" x14ac:dyDescent="0.25">
      <c r="A59">
        <v>1.1399999999999999</v>
      </c>
      <c r="B59">
        <v>2.8109999999999999</v>
      </c>
      <c r="C59">
        <v>-1.129</v>
      </c>
      <c r="D59">
        <v>-0.10997467399999999</v>
      </c>
      <c r="O59">
        <v>1.18</v>
      </c>
      <c r="Q59" s="25">
        <f>AVERAGE(O59:O62)</f>
        <v>1.1849999999999998</v>
      </c>
      <c r="R59" s="24">
        <f>AVEDEV(O60:O65)</f>
        <v>8.8888888888888715E-3</v>
      </c>
      <c r="S59" s="4">
        <f>1/O62</f>
        <v>0.84745762711864414</v>
      </c>
      <c r="U59" s="24">
        <f>1/Q59</f>
        <v>0.84388185654008452</v>
      </c>
      <c r="V59" s="24">
        <f>AVEDEV(S59:S65)</f>
        <v>5.2966101694915668E-3</v>
      </c>
    </row>
    <row r="60" spans="1:22" x14ac:dyDescent="0.25">
      <c r="A60">
        <v>1.1599999999999999</v>
      </c>
      <c r="B60">
        <v>2.8239999999999998</v>
      </c>
      <c r="C60">
        <v>-1.1160000000000001</v>
      </c>
      <c r="D60">
        <v>-0.108708358</v>
      </c>
      <c r="O60">
        <v>1.18</v>
      </c>
      <c r="Q60" s="20"/>
      <c r="R60" s="23"/>
      <c r="S60" s="4">
        <f>1/O60</f>
        <v>0.84745762711864414</v>
      </c>
      <c r="U60" s="23"/>
      <c r="V60" s="23"/>
    </row>
    <row r="61" spans="1:22" x14ac:dyDescent="0.25">
      <c r="A61">
        <v>1.18</v>
      </c>
      <c r="B61">
        <v>2.8109999999999999</v>
      </c>
      <c r="C61">
        <v>-1.129</v>
      </c>
      <c r="D61">
        <v>-0.10997467399999999</v>
      </c>
      <c r="O61">
        <v>1.2</v>
      </c>
      <c r="Q61" s="20"/>
      <c r="R61" s="23"/>
      <c r="S61" s="4">
        <f>1/O61</f>
        <v>0.83333333333333337</v>
      </c>
      <c r="U61" s="23"/>
      <c r="V61" s="23"/>
    </row>
    <row r="62" spans="1:22" x14ac:dyDescent="0.25">
      <c r="A62">
        <v>1.2</v>
      </c>
      <c r="B62">
        <v>2.8929999999999998</v>
      </c>
      <c r="C62">
        <v>-1.0469999999999999</v>
      </c>
      <c r="D62">
        <v>-0.101987142</v>
      </c>
      <c r="O62">
        <v>1.18</v>
      </c>
      <c r="Q62" s="20"/>
      <c r="R62" s="23"/>
      <c r="S62" s="4">
        <f>1/O62</f>
        <v>0.84745762711864414</v>
      </c>
      <c r="U62" s="23"/>
      <c r="V62" s="23"/>
    </row>
    <row r="63" spans="1:22" x14ac:dyDescent="0.25">
      <c r="A63">
        <v>1.22</v>
      </c>
      <c r="B63">
        <v>2.956</v>
      </c>
      <c r="C63">
        <v>-0.98399999999999999</v>
      </c>
      <c r="D63">
        <v>-9.5850379999999999E-2</v>
      </c>
      <c r="Q63" s="30"/>
      <c r="R63" s="29"/>
      <c r="S63" s="4"/>
      <c r="U63" s="29"/>
      <c r="V63" s="29"/>
    </row>
    <row r="64" spans="1:22" x14ac:dyDescent="0.25">
      <c r="A64">
        <v>1.24</v>
      </c>
      <c r="B64">
        <v>3.0190000000000001</v>
      </c>
      <c r="C64">
        <v>-0.92100000000000004</v>
      </c>
      <c r="D64">
        <v>-8.9713617999999995E-2</v>
      </c>
      <c r="Q64" s="30"/>
      <c r="R64" s="29"/>
      <c r="S64" s="4"/>
      <c r="U64" s="29"/>
      <c r="V64" s="29"/>
    </row>
    <row r="65" spans="1:22" x14ac:dyDescent="0.25">
      <c r="A65">
        <v>1.26</v>
      </c>
      <c r="B65">
        <v>3.0640000000000001</v>
      </c>
      <c r="C65">
        <v>-0.876</v>
      </c>
      <c r="D65">
        <v>-8.5330216E-2</v>
      </c>
      <c r="Q65" s="30"/>
      <c r="R65" s="29"/>
      <c r="S65" s="4"/>
      <c r="U65" s="29"/>
      <c r="V65" s="29"/>
    </row>
    <row r="66" spans="1:22" x14ac:dyDescent="0.25">
      <c r="A66">
        <v>1.28</v>
      </c>
      <c r="B66">
        <v>3.2149999999999999</v>
      </c>
      <c r="C66">
        <v>-0.72499999999999998</v>
      </c>
      <c r="D66">
        <v>-7.0621469000000006E-2</v>
      </c>
    </row>
    <row r="67" spans="1:22" x14ac:dyDescent="0.25">
      <c r="A67">
        <v>1.3</v>
      </c>
      <c r="B67">
        <v>3.3159999999999998</v>
      </c>
      <c r="C67">
        <v>-0.624</v>
      </c>
      <c r="D67">
        <v>-6.0783167999999999E-2</v>
      </c>
    </row>
    <row r="68" spans="1:22" x14ac:dyDescent="0.25">
      <c r="A68">
        <v>1.32</v>
      </c>
      <c r="B68">
        <v>3.3980000000000001</v>
      </c>
      <c r="C68">
        <v>-0.54200000000000004</v>
      </c>
      <c r="D68">
        <v>-5.2795636E-2</v>
      </c>
    </row>
    <row r="69" spans="1:22" x14ac:dyDescent="0.25">
      <c r="A69">
        <v>1.34</v>
      </c>
      <c r="B69">
        <v>3.448</v>
      </c>
      <c r="C69">
        <v>-0.49199999999999999</v>
      </c>
      <c r="D69">
        <v>-4.7925189999999999E-2</v>
      </c>
      <c r="O69" t="s">
        <v>31</v>
      </c>
      <c r="P69" t="s">
        <v>30</v>
      </c>
      <c r="Q69" t="s">
        <v>32</v>
      </c>
    </row>
    <row r="70" spans="1:22" x14ac:dyDescent="0.25">
      <c r="A70">
        <v>1.36</v>
      </c>
      <c r="B70">
        <v>3.593</v>
      </c>
      <c r="C70">
        <v>-0.34699999999999998</v>
      </c>
      <c r="D70">
        <v>-3.3800895999999997E-2</v>
      </c>
      <c r="O70">
        <v>-0.11600000000000001</v>
      </c>
      <c r="P70">
        <v>1.1000000000000001</v>
      </c>
      <c r="Q70">
        <v>6.9069647999999997E-2</v>
      </c>
    </row>
    <row r="71" spans="1:22" x14ac:dyDescent="0.25">
      <c r="A71">
        <v>1.38</v>
      </c>
      <c r="B71">
        <v>3.7189999999999999</v>
      </c>
      <c r="C71">
        <v>-0.221</v>
      </c>
      <c r="D71">
        <v>-2.1527371999999999E-2</v>
      </c>
      <c r="O71">
        <v>9.1499999999999998E-2</v>
      </c>
      <c r="P71">
        <v>1.7</v>
      </c>
      <c r="Q71">
        <v>4.2974759000000001E-2</v>
      </c>
    </row>
    <row r="72" spans="1:22" x14ac:dyDescent="0.25">
      <c r="A72">
        <v>1.4</v>
      </c>
      <c r="B72">
        <v>3.8140000000000001</v>
      </c>
      <c r="C72">
        <v>-0.126</v>
      </c>
      <c r="D72">
        <v>-1.2273523999999999E-2</v>
      </c>
      <c r="O72">
        <v>-9.2999999999999999E-2</v>
      </c>
      <c r="P72">
        <v>2.2799999999999998</v>
      </c>
      <c r="Q72">
        <v>4.4395316999999997E-2</v>
      </c>
    </row>
    <row r="73" spans="1:22" x14ac:dyDescent="0.25">
      <c r="A73">
        <v>1.42</v>
      </c>
      <c r="B73">
        <v>3.8959999999999999</v>
      </c>
      <c r="C73">
        <v>-4.3999999999999997E-2</v>
      </c>
      <c r="D73">
        <v>-4.2859930000000001E-3</v>
      </c>
      <c r="O73">
        <v>6.3899999999999998E-2</v>
      </c>
      <c r="P73">
        <v>2.92</v>
      </c>
      <c r="Q73">
        <v>2.0959116999999999E-2</v>
      </c>
    </row>
    <row r="74" spans="1:22" x14ac:dyDescent="0.25">
      <c r="A74">
        <v>1.44</v>
      </c>
      <c r="B74">
        <v>4.0469999999999997</v>
      </c>
      <c r="C74">
        <v>0.107</v>
      </c>
      <c r="D74">
        <v>1.0422755000000001E-2</v>
      </c>
      <c r="O74">
        <v>-6.9000000000000006E-2</v>
      </c>
      <c r="P74">
        <v>3.5</v>
      </c>
      <c r="Q74">
        <v>2.4438213E-2</v>
      </c>
    </row>
    <row r="75" spans="1:22" x14ac:dyDescent="0.25">
      <c r="A75">
        <v>1.46</v>
      </c>
      <c r="B75">
        <v>4.1609999999999996</v>
      </c>
      <c r="C75">
        <v>0.221</v>
      </c>
      <c r="D75">
        <v>2.1527371999999999E-2</v>
      </c>
      <c r="O75">
        <v>4.4200000000000003E-2</v>
      </c>
      <c r="P75">
        <v>4.08</v>
      </c>
      <c r="Q75">
        <v>1.0028034E-2</v>
      </c>
    </row>
    <row r="76" spans="1:22" x14ac:dyDescent="0.25">
      <c r="A76">
        <v>1.48</v>
      </c>
      <c r="B76">
        <v>4.2489999999999997</v>
      </c>
      <c r="C76">
        <v>0.309</v>
      </c>
      <c r="D76">
        <v>3.0099357E-2</v>
      </c>
      <c r="O76">
        <v>-4.7E-2</v>
      </c>
      <c r="P76">
        <v>4.66</v>
      </c>
      <c r="Q76">
        <v>1.1338796999999999E-2</v>
      </c>
    </row>
    <row r="77" spans="1:22" x14ac:dyDescent="0.25">
      <c r="A77">
        <v>1.5</v>
      </c>
      <c r="B77">
        <v>4.3310000000000004</v>
      </c>
      <c r="C77">
        <v>0.39100000000000001</v>
      </c>
      <c r="D77">
        <v>3.8086888999999999E-2</v>
      </c>
      <c r="O77">
        <v>2.0299999999999999E-2</v>
      </c>
      <c r="P77">
        <v>5.32</v>
      </c>
      <c r="Q77">
        <v>2.1152580000000001E-3</v>
      </c>
    </row>
    <row r="78" spans="1:22" x14ac:dyDescent="0.25">
      <c r="A78">
        <v>1.52</v>
      </c>
      <c r="B78">
        <v>4.4569999999999999</v>
      </c>
      <c r="C78">
        <v>0.51700000000000002</v>
      </c>
      <c r="D78">
        <v>5.0360413E-2</v>
      </c>
      <c r="O78">
        <v>-2.5000000000000001E-2</v>
      </c>
      <c r="P78">
        <v>5.82</v>
      </c>
      <c r="Q78">
        <v>3.208125E-3</v>
      </c>
    </row>
    <row r="79" spans="1:22" x14ac:dyDescent="0.25">
      <c r="A79">
        <v>1.54</v>
      </c>
      <c r="B79">
        <v>4.5389999999999997</v>
      </c>
      <c r="C79">
        <v>0.59899999999999998</v>
      </c>
      <c r="D79">
        <v>5.8347944999999998E-2</v>
      </c>
    </row>
    <row r="80" spans="1:22" x14ac:dyDescent="0.25">
      <c r="A80">
        <v>1.56</v>
      </c>
      <c r="B80">
        <v>4.6020000000000003</v>
      </c>
      <c r="C80">
        <v>0.66200000000000003</v>
      </c>
      <c r="D80">
        <v>6.4484707000000002E-2</v>
      </c>
    </row>
    <row r="81" spans="1:29" x14ac:dyDescent="0.25">
      <c r="A81">
        <v>1.58</v>
      </c>
      <c r="B81">
        <v>4.665</v>
      </c>
      <c r="C81">
        <v>0.72499999999999998</v>
      </c>
      <c r="D81">
        <v>7.0621469000000006E-2</v>
      </c>
    </row>
    <row r="82" spans="1:29" x14ac:dyDescent="0.25">
      <c r="A82">
        <v>1.6</v>
      </c>
      <c r="B82">
        <v>4.7530000000000001</v>
      </c>
      <c r="C82">
        <v>0.81299999999999994</v>
      </c>
      <c r="D82">
        <v>7.9193453999999996E-2</v>
      </c>
    </row>
    <row r="83" spans="1:29" x14ac:dyDescent="0.25">
      <c r="A83">
        <v>1.62</v>
      </c>
      <c r="B83">
        <v>4.8040000000000003</v>
      </c>
      <c r="C83">
        <v>0.86399999999999999</v>
      </c>
      <c r="D83">
        <v>8.4161309000000004E-2</v>
      </c>
    </row>
    <row r="84" spans="1:29" x14ac:dyDescent="0.25">
      <c r="A84">
        <v>1.64</v>
      </c>
      <c r="B84">
        <v>4.8289999999999997</v>
      </c>
      <c r="C84">
        <v>0.88900000000000001</v>
      </c>
      <c r="D84">
        <v>8.6596532000000004E-2</v>
      </c>
    </row>
    <row r="85" spans="1:29" x14ac:dyDescent="0.25">
      <c r="A85">
        <v>1.66</v>
      </c>
      <c r="B85">
        <v>4.8609999999999998</v>
      </c>
      <c r="C85">
        <v>0.92100000000000004</v>
      </c>
      <c r="D85">
        <v>8.9713617999999995E-2</v>
      </c>
    </row>
    <row r="86" spans="1:29" x14ac:dyDescent="0.25">
      <c r="A86">
        <v>1.68</v>
      </c>
      <c r="B86">
        <v>4.8730000000000002</v>
      </c>
      <c r="C86">
        <v>0.93300000000000005</v>
      </c>
      <c r="D86">
        <v>9.0882525000000006E-2</v>
      </c>
      <c r="O86" t="s">
        <v>31</v>
      </c>
      <c r="P86" t="s">
        <v>30</v>
      </c>
    </row>
    <row r="87" spans="1:29" x14ac:dyDescent="0.25">
      <c r="A87">
        <v>1.7</v>
      </c>
      <c r="B87">
        <v>4.8789999999999996</v>
      </c>
      <c r="C87">
        <v>0.93899999999999995</v>
      </c>
      <c r="D87">
        <v>9.1466978000000004E-2</v>
      </c>
      <c r="AB87">
        <f t="array" ref="AB87:AC88">LINEST(O88:O91,P88:P91,TRUE,TRUE)</f>
        <v>-1.9415579023127703E-2</v>
      </c>
      <c r="AC87">
        <v>0.12302660447606259</v>
      </c>
    </row>
    <row r="88" spans="1:29" x14ac:dyDescent="0.25">
      <c r="A88">
        <v>1.72</v>
      </c>
      <c r="B88">
        <v>4.8289999999999997</v>
      </c>
      <c r="C88">
        <v>0.88900000000000001</v>
      </c>
      <c r="D88">
        <v>8.6596532000000004E-2</v>
      </c>
      <c r="O88">
        <v>9.1499999999999998E-2</v>
      </c>
      <c r="P88">
        <v>1.7</v>
      </c>
      <c r="AB88">
        <v>7.7055068051669372E-4</v>
      </c>
      <c r="AC88">
        <v>2.8925224531358442E-3</v>
      </c>
    </row>
    <row r="89" spans="1:29" x14ac:dyDescent="0.25">
      <c r="A89">
        <v>1.74</v>
      </c>
      <c r="B89">
        <v>4.8289999999999997</v>
      </c>
      <c r="C89">
        <v>0.88900000000000001</v>
      </c>
      <c r="D89">
        <v>8.6596532000000004E-2</v>
      </c>
      <c r="O89">
        <v>6.3899999999999998E-2</v>
      </c>
      <c r="P89">
        <v>2.92</v>
      </c>
    </row>
    <row r="90" spans="1:29" x14ac:dyDescent="0.25">
      <c r="A90">
        <v>1.76</v>
      </c>
      <c r="B90">
        <v>4.8099999999999996</v>
      </c>
      <c r="C90">
        <v>0.87</v>
      </c>
      <c r="D90">
        <v>8.4745763000000002E-2</v>
      </c>
      <c r="O90">
        <v>4.4200000000000003E-2</v>
      </c>
      <c r="P90">
        <v>4.08</v>
      </c>
    </row>
    <row r="91" spans="1:29" x14ac:dyDescent="0.25">
      <c r="A91">
        <v>1.78</v>
      </c>
      <c r="B91">
        <v>4.7720000000000002</v>
      </c>
      <c r="C91">
        <v>0.83199999999999996</v>
      </c>
      <c r="D91">
        <v>8.1044223999999998E-2</v>
      </c>
      <c r="O91">
        <v>2.0299999999999999E-2</v>
      </c>
      <c r="P91">
        <v>5.32</v>
      </c>
    </row>
    <row r="92" spans="1:29" x14ac:dyDescent="0.25">
      <c r="A92">
        <v>1.8</v>
      </c>
      <c r="B92">
        <v>4.6840000000000002</v>
      </c>
      <c r="C92">
        <v>0.74399999999999999</v>
      </c>
      <c r="D92">
        <v>7.2472237999999994E-2</v>
      </c>
      <c r="AC92">
        <f>Tabela1[Massa da esfera (g)]*4*0.844*PI()^2*AB87</f>
        <v>-0.24303599814483301</v>
      </c>
    </row>
    <row r="93" spans="1:29" x14ac:dyDescent="0.25">
      <c r="A93">
        <v>1.82</v>
      </c>
      <c r="B93">
        <v>4.6399999999999997</v>
      </c>
      <c r="C93">
        <v>0.7</v>
      </c>
      <c r="D93">
        <v>6.8186246000000006E-2</v>
      </c>
      <c r="AC93">
        <f>SQRT((Tabela1[Massa da esfera (g)]*4*(PI()^2)*0.005*AB87)^2+(4*(PI()^2)*0.844*0.00001*AB87)^2+((4*(PI()^2))*Tabela1[Massa da esfera (g)]*0.844*AB88)^2)</f>
        <v>9.7522968200319856E-3</v>
      </c>
    </row>
    <row r="94" spans="1:29" x14ac:dyDescent="0.25">
      <c r="A94">
        <v>1.84</v>
      </c>
      <c r="B94">
        <v>4.577</v>
      </c>
      <c r="C94">
        <v>0.63700000000000001</v>
      </c>
      <c r="D94">
        <v>6.2049484000000002E-2</v>
      </c>
    </row>
    <row r="95" spans="1:29" x14ac:dyDescent="0.25">
      <c r="A95">
        <v>1.86</v>
      </c>
      <c r="B95">
        <v>4.4820000000000002</v>
      </c>
      <c r="C95">
        <v>0.54200000000000004</v>
      </c>
      <c r="D95">
        <v>5.2795636E-2</v>
      </c>
    </row>
    <row r="96" spans="1:29" x14ac:dyDescent="0.25">
      <c r="A96">
        <v>1.88</v>
      </c>
      <c r="B96">
        <v>4.3810000000000002</v>
      </c>
      <c r="C96">
        <v>0.441</v>
      </c>
      <c r="D96">
        <v>4.2957334999999999E-2</v>
      </c>
    </row>
    <row r="97" spans="1:16" x14ac:dyDescent="0.25">
      <c r="A97">
        <v>1.9</v>
      </c>
      <c r="B97">
        <v>4.3179999999999996</v>
      </c>
      <c r="C97">
        <v>0.378</v>
      </c>
      <c r="D97">
        <v>3.6820573000000002E-2</v>
      </c>
    </row>
    <row r="98" spans="1:16" x14ac:dyDescent="0.25">
      <c r="A98">
        <v>1.92</v>
      </c>
      <c r="B98">
        <v>4.2610000000000001</v>
      </c>
      <c r="C98">
        <v>0.32100000000000001</v>
      </c>
      <c r="D98">
        <v>3.1268263999999997E-2</v>
      </c>
    </row>
    <row r="99" spans="1:16" x14ac:dyDescent="0.25">
      <c r="A99">
        <v>1.94</v>
      </c>
      <c r="B99">
        <v>4.1539999999999999</v>
      </c>
      <c r="C99">
        <v>0.214</v>
      </c>
      <c r="D99">
        <v>2.0845509000000002E-2</v>
      </c>
    </row>
    <row r="100" spans="1:16" x14ac:dyDescent="0.25">
      <c r="A100">
        <v>1.96</v>
      </c>
      <c r="B100">
        <v>4.0279999999999996</v>
      </c>
      <c r="C100">
        <v>8.7999999999999995E-2</v>
      </c>
      <c r="D100">
        <v>8.5719850000000007E-3</v>
      </c>
    </row>
    <row r="101" spans="1:16" x14ac:dyDescent="0.25">
      <c r="A101">
        <v>1.98</v>
      </c>
      <c r="B101">
        <v>3.9460000000000002</v>
      </c>
      <c r="C101">
        <v>6.0000000000000001E-3</v>
      </c>
      <c r="D101">
        <v>5.8445399999999998E-4</v>
      </c>
      <c r="F101" t="s">
        <v>42</v>
      </c>
    </row>
    <row r="102" spans="1:16" x14ac:dyDescent="0.25">
      <c r="A102">
        <v>2</v>
      </c>
      <c r="B102">
        <v>3.839</v>
      </c>
      <c r="C102">
        <v>-0.10100000000000001</v>
      </c>
      <c r="D102">
        <v>-9.8383010000000007E-3</v>
      </c>
    </row>
    <row r="103" spans="1:16" x14ac:dyDescent="0.25">
      <c r="A103">
        <v>2.02</v>
      </c>
      <c r="B103">
        <v>3.738</v>
      </c>
      <c r="C103">
        <v>-0.20200000000000001</v>
      </c>
      <c r="D103">
        <v>-1.9676602000000001E-2</v>
      </c>
      <c r="O103" t="s">
        <v>31</v>
      </c>
      <c r="P103" t="s">
        <v>30</v>
      </c>
    </row>
    <row r="104" spans="1:16" x14ac:dyDescent="0.25">
      <c r="A104">
        <v>2.04</v>
      </c>
      <c r="B104">
        <v>3.6440000000000001</v>
      </c>
      <c r="C104">
        <v>-0.29599999999999999</v>
      </c>
      <c r="D104">
        <v>-2.8833041E-2</v>
      </c>
      <c r="O104">
        <v>0.11600000000000001</v>
      </c>
      <c r="P104">
        <v>1.1000000000000001</v>
      </c>
    </row>
    <row r="105" spans="1:16" x14ac:dyDescent="0.25">
      <c r="A105">
        <v>2.06</v>
      </c>
      <c r="B105">
        <v>3.5739999999999998</v>
      </c>
      <c r="C105">
        <v>-0.36599999999999999</v>
      </c>
      <c r="D105">
        <v>-3.5651665999999999E-2</v>
      </c>
      <c r="O105">
        <v>9.1499999999999998E-2</v>
      </c>
      <c r="P105">
        <v>1.7</v>
      </c>
    </row>
    <row r="106" spans="1:16" x14ac:dyDescent="0.25">
      <c r="A106">
        <v>2.08</v>
      </c>
      <c r="B106">
        <v>3.492</v>
      </c>
      <c r="C106">
        <v>-0.44800000000000001</v>
      </c>
      <c r="D106">
        <v>-4.3639196999999998E-2</v>
      </c>
      <c r="O106">
        <v>9.2999999999999999E-2</v>
      </c>
      <c r="P106">
        <v>2.2799999999999998</v>
      </c>
    </row>
    <row r="107" spans="1:16" x14ac:dyDescent="0.25">
      <c r="A107">
        <v>2.1</v>
      </c>
      <c r="B107">
        <v>3.4039999999999999</v>
      </c>
      <c r="C107">
        <v>-0.53600000000000003</v>
      </c>
      <c r="D107">
        <v>-5.2211183000000001E-2</v>
      </c>
      <c r="O107">
        <v>6.3899999999999998E-2</v>
      </c>
      <c r="P107">
        <v>2.92</v>
      </c>
    </row>
    <row r="108" spans="1:16" x14ac:dyDescent="0.25">
      <c r="A108">
        <v>2.12</v>
      </c>
      <c r="B108">
        <v>3.3029999999999999</v>
      </c>
      <c r="C108">
        <v>-0.63700000000000001</v>
      </c>
      <c r="D108">
        <v>-6.2049484000000002E-2</v>
      </c>
      <c r="O108">
        <v>6.9000000000000006E-2</v>
      </c>
      <c r="P108">
        <v>3.5</v>
      </c>
    </row>
    <row r="109" spans="1:16" x14ac:dyDescent="0.25">
      <c r="A109">
        <v>2.14</v>
      </c>
      <c r="B109">
        <v>3.2589999999999999</v>
      </c>
      <c r="C109">
        <v>-0.68100000000000005</v>
      </c>
      <c r="D109">
        <v>-6.6335476000000004E-2</v>
      </c>
      <c r="O109">
        <v>4.4200000000000003E-2</v>
      </c>
      <c r="P109">
        <v>4.08</v>
      </c>
    </row>
    <row r="110" spans="1:16" x14ac:dyDescent="0.25">
      <c r="A110">
        <v>2.16</v>
      </c>
      <c r="B110">
        <v>3.1890000000000001</v>
      </c>
      <c r="C110">
        <v>-0.751</v>
      </c>
      <c r="D110">
        <v>-7.3154100999999999E-2</v>
      </c>
      <c r="O110">
        <v>4.7E-2</v>
      </c>
      <c r="P110">
        <v>4.66</v>
      </c>
    </row>
    <row r="111" spans="1:16" x14ac:dyDescent="0.25">
      <c r="A111">
        <v>2.1800000000000002</v>
      </c>
      <c r="B111">
        <v>3.133</v>
      </c>
      <c r="C111">
        <v>-0.80700000000000005</v>
      </c>
      <c r="D111">
        <v>-7.8609000999999998E-2</v>
      </c>
      <c r="O111">
        <v>2.0299999999999999E-2</v>
      </c>
      <c r="P111">
        <v>5.32</v>
      </c>
    </row>
    <row r="112" spans="1:16" x14ac:dyDescent="0.25">
      <c r="A112">
        <v>2.2000000000000002</v>
      </c>
      <c r="B112">
        <v>3.0640000000000001</v>
      </c>
      <c r="C112">
        <v>-0.876</v>
      </c>
      <c r="D112">
        <v>-8.5330216E-2</v>
      </c>
      <c r="O112">
        <v>2.5000000000000001E-2</v>
      </c>
      <c r="P112">
        <v>5.82</v>
      </c>
    </row>
    <row r="113" spans="1:4" x14ac:dyDescent="0.25">
      <c r="A113">
        <v>2.2200000000000002</v>
      </c>
      <c r="B113">
        <v>3.0510000000000002</v>
      </c>
      <c r="C113">
        <v>-0.88900000000000001</v>
      </c>
      <c r="D113">
        <v>-8.6596532000000004E-2</v>
      </c>
    </row>
    <row r="114" spans="1:4" x14ac:dyDescent="0.25">
      <c r="A114">
        <v>2.2400000000000002</v>
      </c>
      <c r="B114">
        <v>3.032</v>
      </c>
      <c r="C114">
        <v>-0.90800000000000003</v>
      </c>
      <c r="D114">
        <v>-8.8447302000000005E-2</v>
      </c>
    </row>
    <row r="115" spans="1:4" x14ac:dyDescent="0.25">
      <c r="A115">
        <v>2.2599999999999998</v>
      </c>
      <c r="B115">
        <v>2.988</v>
      </c>
      <c r="C115">
        <v>-0.95199999999999996</v>
      </c>
      <c r="D115">
        <v>-9.2733293999999994E-2</v>
      </c>
    </row>
    <row r="116" spans="1:4" x14ac:dyDescent="0.25">
      <c r="A116">
        <v>2.2799999999999998</v>
      </c>
      <c r="B116">
        <v>2.9820000000000002</v>
      </c>
      <c r="C116">
        <v>-0.95799999999999996</v>
      </c>
      <c r="D116">
        <v>-9.3317748000000006E-2</v>
      </c>
    </row>
    <row r="117" spans="1:4" x14ac:dyDescent="0.25">
      <c r="A117">
        <v>2.2999999999999998</v>
      </c>
      <c r="B117">
        <v>3.0129999999999999</v>
      </c>
      <c r="C117">
        <v>-0.92700000000000005</v>
      </c>
      <c r="D117">
        <v>-9.0298070999999994E-2</v>
      </c>
    </row>
    <row r="118" spans="1:4" x14ac:dyDescent="0.25">
      <c r="A118">
        <v>2.3199999999999998</v>
      </c>
      <c r="B118">
        <v>3.0129999999999999</v>
      </c>
      <c r="C118">
        <v>-0.92700000000000005</v>
      </c>
      <c r="D118">
        <v>-9.0298070999999994E-2</v>
      </c>
    </row>
    <row r="119" spans="1:4" x14ac:dyDescent="0.25">
      <c r="A119">
        <v>2.34</v>
      </c>
      <c r="B119">
        <v>3.032</v>
      </c>
      <c r="C119">
        <v>-0.90800000000000003</v>
      </c>
      <c r="D119">
        <v>-8.8447302000000005E-2</v>
      </c>
    </row>
    <row r="120" spans="1:4" x14ac:dyDescent="0.25">
      <c r="A120">
        <v>2.36</v>
      </c>
      <c r="B120">
        <v>3.0640000000000001</v>
      </c>
      <c r="C120">
        <v>-0.876</v>
      </c>
      <c r="D120">
        <v>-8.5330216E-2</v>
      </c>
    </row>
    <row r="121" spans="1:4" x14ac:dyDescent="0.25">
      <c r="A121">
        <v>2.38</v>
      </c>
      <c r="B121">
        <v>3.1139999999999999</v>
      </c>
      <c r="C121">
        <v>-0.82599999999999996</v>
      </c>
      <c r="D121">
        <v>-8.045977E-2</v>
      </c>
    </row>
    <row r="122" spans="1:4" x14ac:dyDescent="0.25">
      <c r="A122">
        <v>2.4</v>
      </c>
      <c r="B122">
        <v>3.1579999999999999</v>
      </c>
      <c r="C122">
        <v>-0.78200000000000003</v>
      </c>
      <c r="D122">
        <v>-7.6173777999999998E-2</v>
      </c>
    </row>
    <row r="123" spans="1:4" x14ac:dyDescent="0.25">
      <c r="A123">
        <v>2.42</v>
      </c>
      <c r="B123">
        <v>3.177</v>
      </c>
      <c r="C123">
        <v>-0.76300000000000001</v>
      </c>
      <c r="D123">
        <v>-7.4323007999999996E-2</v>
      </c>
    </row>
    <row r="124" spans="1:4" x14ac:dyDescent="0.25">
      <c r="A124">
        <v>2.44</v>
      </c>
      <c r="B124">
        <v>3.2469999999999999</v>
      </c>
      <c r="C124">
        <v>-0.69299999999999995</v>
      </c>
      <c r="D124">
        <v>-6.7504383000000001E-2</v>
      </c>
    </row>
    <row r="125" spans="1:4" x14ac:dyDescent="0.25">
      <c r="A125">
        <v>2.46</v>
      </c>
      <c r="B125">
        <v>3.3279999999999998</v>
      </c>
      <c r="C125">
        <v>-0.61199999999999999</v>
      </c>
      <c r="D125">
        <v>-5.9614261000000002E-2</v>
      </c>
    </row>
    <row r="126" spans="1:4" x14ac:dyDescent="0.25">
      <c r="A126">
        <v>2.48</v>
      </c>
      <c r="B126">
        <v>3.4159999999999999</v>
      </c>
      <c r="C126">
        <v>-0.52400000000000002</v>
      </c>
      <c r="D126">
        <v>-5.1042274999999998E-2</v>
      </c>
    </row>
    <row r="127" spans="1:4" x14ac:dyDescent="0.25">
      <c r="A127">
        <v>2.5</v>
      </c>
      <c r="B127">
        <v>3.4729999999999999</v>
      </c>
      <c r="C127">
        <v>-0.46700000000000003</v>
      </c>
      <c r="D127">
        <v>-4.5489966999999999E-2</v>
      </c>
    </row>
    <row r="128" spans="1:4" x14ac:dyDescent="0.25">
      <c r="A128">
        <v>2.52</v>
      </c>
      <c r="B128">
        <v>3.5550000000000002</v>
      </c>
      <c r="C128">
        <v>-0.38500000000000001</v>
      </c>
      <c r="D128">
        <v>-3.7502435000000001E-2</v>
      </c>
    </row>
    <row r="129" spans="1:4" x14ac:dyDescent="0.25">
      <c r="A129">
        <v>2.54</v>
      </c>
      <c r="B129">
        <v>3.637</v>
      </c>
      <c r="C129">
        <v>-0.30299999999999999</v>
      </c>
      <c r="D129">
        <v>-2.9514904000000002E-2</v>
      </c>
    </row>
    <row r="130" spans="1:4" x14ac:dyDescent="0.25">
      <c r="A130">
        <v>2.56</v>
      </c>
      <c r="B130">
        <v>3.7189999999999999</v>
      </c>
      <c r="C130">
        <v>-0.221</v>
      </c>
      <c r="D130">
        <v>-2.1527371999999999E-2</v>
      </c>
    </row>
    <row r="131" spans="1:4" x14ac:dyDescent="0.25">
      <c r="A131">
        <v>2.58</v>
      </c>
      <c r="B131">
        <v>3.77</v>
      </c>
      <c r="C131">
        <v>-0.17</v>
      </c>
      <c r="D131">
        <v>-1.6559516999999999E-2</v>
      </c>
    </row>
    <row r="132" spans="1:4" x14ac:dyDescent="0.25">
      <c r="A132">
        <v>2.6</v>
      </c>
      <c r="B132">
        <v>3.8769999999999998</v>
      </c>
      <c r="C132">
        <v>-6.3E-2</v>
      </c>
      <c r="D132">
        <v>-6.1367619999999996E-3</v>
      </c>
    </row>
    <row r="133" spans="1:4" x14ac:dyDescent="0.25">
      <c r="A133">
        <v>2.62</v>
      </c>
      <c r="B133">
        <v>3.9780000000000002</v>
      </c>
      <c r="C133">
        <v>3.7999999999999999E-2</v>
      </c>
      <c r="D133">
        <v>3.7015389999999998E-3</v>
      </c>
    </row>
    <row r="134" spans="1:4" x14ac:dyDescent="0.25">
      <c r="A134">
        <v>2.64</v>
      </c>
      <c r="B134">
        <v>4.0720000000000001</v>
      </c>
      <c r="C134">
        <v>0.13200000000000001</v>
      </c>
      <c r="D134">
        <v>1.2857978000000001E-2</v>
      </c>
    </row>
    <row r="135" spans="1:4" x14ac:dyDescent="0.25">
      <c r="A135">
        <v>2.66</v>
      </c>
      <c r="B135">
        <v>4.1289999999999996</v>
      </c>
      <c r="C135">
        <v>0.189</v>
      </c>
      <c r="D135">
        <v>1.8410286000000001E-2</v>
      </c>
    </row>
    <row r="136" spans="1:4" x14ac:dyDescent="0.25">
      <c r="A136">
        <v>2.68</v>
      </c>
      <c r="B136">
        <v>4.2229999999999999</v>
      </c>
      <c r="C136">
        <v>0.28299999999999997</v>
      </c>
      <c r="D136">
        <v>2.7566725E-2</v>
      </c>
    </row>
    <row r="137" spans="1:4" x14ac:dyDescent="0.25">
      <c r="A137">
        <v>2.7</v>
      </c>
      <c r="B137">
        <v>4.2930000000000001</v>
      </c>
      <c r="C137">
        <v>0.35299999999999998</v>
      </c>
      <c r="D137">
        <v>3.4385350000000002E-2</v>
      </c>
    </row>
    <row r="138" spans="1:4" x14ac:dyDescent="0.25">
      <c r="A138">
        <v>2.72</v>
      </c>
      <c r="B138">
        <v>4.3499999999999996</v>
      </c>
      <c r="C138">
        <v>0.41</v>
      </c>
      <c r="D138">
        <v>3.9937658000000001E-2</v>
      </c>
    </row>
    <row r="139" spans="1:4" x14ac:dyDescent="0.25">
      <c r="A139">
        <v>2.74</v>
      </c>
      <c r="B139">
        <v>4.3810000000000002</v>
      </c>
      <c r="C139">
        <v>0.441</v>
      </c>
      <c r="D139">
        <v>4.2957334999999999E-2</v>
      </c>
    </row>
    <row r="140" spans="1:4" x14ac:dyDescent="0.25">
      <c r="A140">
        <v>2.76</v>
      </c>
      <c r="B140">
        <v>4.4569999999999999</v>
      </c>
      <c r="C140">
        <v>0.51700000000000002</v>
      </c>
      <c r="D140">
        <v>5.0360413E-2</v>
      </c>
    </row>
    <row r="141" spans="1:4" x14ac:dyDescent="0.25">
      <c r="A141">
        <v>2.78</v>
      </c>
      <c r="B141">
        <v>4.5330000000000004</v>
      </c>
      <c r="C141">
        <v>0.59299999999999997</v>
      </c>
      <c r="D141">
        <v>5.7763491E-2</v>
      </c>
    </row>
    <row r="142" spans="1:4" x14ac:dyDescent="0.25">
      <c r="A142">
        <v>2.8</v>
      </c>
      <c r="B142">
        <v>4.5449999999999999</v>
      </c>
      <c r="C142">
        <v>0.60499999999999998</v>
      </c>
      <c r="D142">
        <v>5.8932397999999997E-2</v>
      </c>
    </row>
    <row r="143" spans="1:4" x14ac:dyDescent="0.25">
      <c r="A143">
        <v>2.82</v>
      </c>
      <c r="B143">
        <v>4.5640000000000001</v>
      </c>
      <c r="C143">
        <v>0.624</v>
      </c>
      <c r="D143">
        <v>6.0783167999999999E-2</v>
      </c>
    </row>
    <row r="144" spans="1:4" x14ac:dyDescent="0.25">
      <c r="A144">
        <v>2.84</v>
      </c>
      <c r="B144">
        <v>4.6020000000000003</v>
      </c>
      <c r="C144">
        <v>0.66200000000000003</v>
      </c>
      <c r="D144">
        <v>6.4484707000000002E-2</v>
      </c>
    </row>
    <row r="145" spans="1:6" x14ac:dyDescent="0.25">
      <c r="A145">
        <v>2.86</v>
      </c>
      <c r="B145">
        <v>4.6020000000000003</v>
      </c>
      <c r="C145">
        <v>0.66200000000000003</v>
      </c>
      <c r="D145">
        <v>6.4484707000000002E-2</v>
      </c>
    </row>
    <row r="146" spans="1:6" x14ac:dyDescent="0.25">
      <c r="A146">
        <v>2.88</v>
      </c>
      <c r="B146">
        <v>4.6079999999999997</v>
      </c>
      <c r="C146">
        <v>0.66800000000000004</v>
      </c>
      <c r="D146">
        <v>6.5069160000000001E-2</v>
      </c>
    </row>
    <row r="147" spans="1:6" x14ac:dyDescent="0.25">
      <c r="A147">
        <v>2.9</v>
      </c>
      <c r="B147">
        <v>4.5830000000000002</v>
      </c>
      <c r="C147">
        <v>0.64300000000000002</v>
      </c>
      <c r="D147">
        <v>6.2633937000000001E-2</v>
      </c>
    </row>
    <row r="148" spans="1:6" x14ac:dyDescent="0.25">
      <c r="A148">
        <v>2.92</v>
      </c>
      <c r="B148">
        <v>4.5960000000000001</v>
      </c>
      <c r="C148">
        <v>0.65600000000000003</v>
      </c>
      <c r="D148">
        <v>6.3900253000000004E-2</v>
      </c>
    </row>
    <row r="149" spans="1:6" x14ac:dyDescent="0.25">
      <c r="A149">
        <v>2.94</v>
      </c>
      <c r="B149">
        <v>4.5830000000000002</v>
      </c>
      <c r="C149">
        <v>0.64300000000000002</v>
      </c>
      <c r="D149">
        <v>6.2633937000000001E-2</v>
      </c>
    </row>
    <row r="150" spans="1:6" x14ac:dyDescent="0.25">
      <c r="A150">
        <v>2.96</v>
      </c>
      <c r="B150">
        <v>4.5449999999999999</v>
      </c>
      <c r="C150">
        <v>0.60499999999999998</v>
      </c>
      <c r="D150">
        <v>5.8932397999999997E-2</v>
      </c>
    </row>
    <row r="151" spans="1:6" x14ac:dyDescent="0.25">
      <c r="A151">
        <v>2.98</v>
      </c>
      <c r="B151">
        <v>4.5069999999999997</v>
      </c>
      <c r="C151">
        <v>0.56699999999999995</v>
      </c>
      <c r="D151">
        <v>5.5230859E-2</v>
      </c>
    </row>
    <row r="152" spans="1:6" x14ac:dyDescent="0.25">
      <c r="A152">
        <v>3</v>
      </c>
      <c r="B152">
        <v>4.4630000000000001</v>
      </c>
      <c r="C152">
        <v>0.52300000000000002</v>
      </c>
      <c r="D152">
        <v>5.0944866999999998E-2</v>
      </c>
    </row>
    <row r="153" spans="1:6" x14ac:dyDescent="0.25">
      <c r="A153">
        <v>3.02</v>
      </c>
      <c r="B153">
        <v>4.4249999999999998</v>
      </c>
      <c r="C153">
        <v>0.48499999999999999</v>
      </c>
      <c r="D153">
        <v>4.7243327000000002E-2</v>
      </c>
    </row>
    <row r="154" spans="1:6" x14ac:dyDescent="0.25">
      <c r="A154">
        <v>3.04</v>
      </c>
      <c r="B154">
        <v>4.3559999999999999</v>
      </c>
      <c r="C154">
        <v>0.41599999999999998</v>
      </c>
      <c r="D154">
        <v>4.0522111999999999E-2</v>
      </c>
    </row>
    <row r="155" spans="1:6" x14ac:dyDescent="0.25">
      <c r="A155">
        <v>3.06</v>
      </c>
      <c r="B155">
        <v>4.2990000000000004</v>
      </c>
      <c r="C155">
        <v>0.35899999999999999</v>
      </c>
      <c r="D155">
        <v>3.4969803000000001E-2</v>
      </c>
    </row>
    <row r="156" spans="1:6" x14ac:dyDescent="0.25">
      <c r="A156">
        <v>3.08</v>
      </c>
      <c r="B156">
        <v>4.2610000000000001</v>
      </c>
      <c r="C156">
        <v>0.32100000000000001</v>
      </c>
      <c r="D156">
        <v>3.1268263999999997E-2</v>
      </c>
    </row>
    <row r="157" spans="1:6" x14ac:dyDescent="0.25">
      <c r="A157">
        <v>3.1</v>
      </c>
      <c r="B157">
        <v>4.173</v>
      </c>
      <c r="C157">
        <v>0.23300000000000001</v>
      </c>
      <c r="D157">
        <v>2.2696279E-2</v>
      </c>
    </row>
    <row r="158" spans="1:6" x14ac:dyDescent="0.25">
      <c r="A158">
        <v>3.12</v>
      </c>
      <c r="B158">
        <v>4.1040000000000001</v>
      </c>
      <c r="C158">
        <v>0.16400000000000001</v>
      </c>
      <c r="D158">
        <v>1.5975063000000001E-2</v>
      </c>
    </row>
    <row r="159" spans="1:6" x14ac:dyDescent="0.25">
      <c r="A159">
        <v>3.14</v>
      </c>
      <c r="B159">
        <v>4.0469999999999997</v>
      </c>
      <c r="C159">
        <v>0.107</v>
      </c>
      <c r="D159">
        <v>1.0422755000000001E-2</v>
      </c>
    </row>
    <row r="160" spans="1:6" x14ac:dyDescent="0.25">
      <c r="A160">
        <v>3.16</v>
      </c>
      <c r="B160">
        <v>3.984</v>
      </c>
      <c r="C160">
        <v>4.3999999999999997E-2</v>
      </c>
      <c r="D160">
        <v>4.2859930000000001E-3</v>
      </c>
      <c r="F160" t="s">
        <v>42</v>
      </c>
    </row>
    <row r="161" spans="1:4" x14ac:dyDescent="0.25">
      <c r="A161">
        <v>3.18</v>
      </c>
      <c r="B161">
        <v>3.8769999999999998</v>
      </c>
      <c r="C161">
        <v>-6.3E-2</v>
      </c>
      <c r="D161">
        <v>-6.1367619999999996E-3</v>
      </c>
    </row>
    <row r="162" spans="1:4" x14ac:dyDescent="0.25">
      <c r="A162">
        <v>3.2</v>
      </c>
      <c r="B162">
        <v>3.8010000000000002</v>
      </c>
      <c r="C162">
        <v>-0.13900000000000001</v>
      </c>
      <c r="D162">
        <v>-1.3539839999999999E-2</v>
      </c>
    </row>
    <row r="163" spans="1:4" x14ac:dyDescent="0.25">
      <c r="A163">
        <v>3.22</v>
      </c>
      <c r="B163">
        <v>3.7570000000000001</v>
      </c>
      <c r="C163">
        <v>-0.183</v>
      </c>
      <c r="D163">
        <v>-1.7825832999999999E-2</v>
      </c>
    </row>
    <row r="164" spans="1:4" x14ac:dyDescent="0.25">
      <c r="A164">
        <v>3.24</v>
      </c>
      <c r="B164">
        <v>3.6749999999999998</v>
      </c>
      <c r="C164">
        <v>-0.26500000000000001</v>
      </c>
      <c r="D164">
        <v>-2.5813365000000001E-2</v>
      </c>
    </row>
    <row r="165" spans="1:4" x14ac:dyDescent="0.25">
      <c r="A165">
        <v>3.26</v>
      </c>
      <c r="B165">
        <v>3.5990000000000002</v>
      </c>
      <c r="C165">
        <v>-0.34100000000000003</v>
      </c>
      <c r="D165">
        <v>-3.3216442999999998E-2</v>
      </c>
    </row>
    <row r="166" spans="1:4" x14ac:dyDescent="0.25">
      <c r="A166">
        <v>3.28</v>
      </c>
      <c r="B166">
        <v>3.536</v>
      </c>
      <c r="C166">
        <v>-0.40400000000000003</v>
      </c>
      <c r="D166">
        <v>-3.9353205000000002E-2</v>
      </c>
    </row>
    <row r="167" spans="1:4" x14ac:dyDescent="0.25">
      <c r="A167">
        <v>3.3</v>
      </c>
      <c r="B167">
        <v>3.5169999999999999</v>
      </c>
      <c r="C167">
        <v>-0.42299999999999999</v>
      </c>
      <c r="D167">
        <v>-4.1203973999999997E-2</v>
      </c>
    </row>
    <row r="168" spans="1:4" x14ac:dyDescent="0.25">
      <c r="A168">
        <v>3.32</v>
      </c>
      <c r="B168">
        <v>3.448</v>
      </c>
      <c r="C168">
        <v>-0.49199999999999999</v>
      </c>
      <c r="D168">
        <v>-4.7925189999999999E-2</v>
      </c>
    </row>
    <row r="169" spans="1:4" x14ac:dyDescent="0.25">
      <c r="A169">
        <v>3.34</v>
      </c>
      <c r="B169">
        <v>3.391</v>
      </c>
      <c r="C169">
        <v>-0.54900000000000004</v>
      </c>
      <c r="D169">
        <v>-5.3477498999999998E-2</v>
      </c>
    </row>
    <row r="170" spans="1:4" x14ac:dyDescent="0.25">
      <c r="A170">
        <v>3.36</v>
      </c>
      <c r="B170">
        <v>3.3410000000000002</v>
      </c>
      <c r="C170">
        <v>-0.59899999999999998</v>
      </c>
      <c r="D170">
        <v>-5.8347944999999998E-2</v>
      </c>
    </row>
    <row r="171" spans="1:4" x14ac:dyDescent="0.25">
      <c r="A171">
        <v>3.38</v>
      </c>
      <c r="B171">
        <v>3.3220000000000001</v>
      </c>
      <c r="C171">
        <v>-0.61799999999999999</v>
      </c>
      <c r="D171">
        <v>-6.0198714E-2</v>
      </c>
    </row>
    <row r="172" spans="1:4" x14ac:dyDescent="0.25">
      <c r="A172">
        <v>3.4</v>
      </c>
      <c r="B172">
        <v>3.29</v>
      </c>
      <c r="C172">
        <v>-0.65</v>
      </c>
      <c r="D172">
        <v>-6.3315800000000005E-2</v>
      </c>
    </row>
    <row r="173" spans="1:4" x14ac:dyDescent="0.25">
      <c r="A173">
        <v>3.42</v>
      </c>
      <c r="B173">
        <v>3.2469999999999999</v>
      </c>
      <c r="C173">
        <v>-0.69299999999999995</v>
      </c>
      <c r="D173">
        <v>-6.7504383000000001E-2</v>
      </c>
    </row>
    <row r="174" spans="1:4" x14ac:dyDescent="0.25">
      <c r="A174">
        <v>3.44</v>
      </c>
      <c r="B174">
        <v>3.2469999999999999</v>
      </c>
      <c r="C174">
        <v>-0.69299999999999995</v>
      </c>
      <c r="D174">
        <v>-6.7504383000000001E-2</v>
      </c>
    </row>
    <row r="175" spans="1:4" x14ac:dyDescent="0.25">
      <c r="A175">
        <v>3.46</v>
      </c>
      <c r="B175">
        <v>3.2650000000000001</v>
      </c>
      <c r="C175">
        <v>-0.67500000000000004</v>
      </c>
      <c r="D175">
        <v>-6.5751023000000006E-2</v>
      </c>
    </row>
    <row r="176" spans="1:4" x14ac:dyDescent="0.25">
      <c r="A176">
        <v>3.48</v>
      </c>
      <c r="B176">
        <v>3.2469999999999999</v>
      </c>
      <c r="C176">
        <v>-0.69299999999999995</v>
      </c>
      <c r="D176">
        <v>-6.7504383000000001E-2</v>
      </c>
    </row>
    <row r="177" spans="1:4" x14ac:dyDescent="0.25">
      <c r="A177">
        <v>3.5</v>
      </c>
      <c r="B177">
        <v>3.234</v>
      </c>
      <c r="C177">
        <v>-0.70599999999999996</v>
      </c>
      <c r="D177">
        <v>-6.8770699000000005E-2</v>
      </c>
    </row>
    <row r="178" spans="1:4" x14ac:dyDescent="0.25">
      <c r="A178">
        <v>3.52</v>
      </c>
      <c r="B178">
        <v>3.2519999999999998</v>
      </c>
      <c r="C178">
        <v>-0.68799999999999994</v>
      </c>
      <c r="D178">
        <v>-6.7017338999999995E-2</v>
      </c>
    </row>
    <row r="179" spans="1:4" x14ac:dyDescent="0.25">
      <c r="A179">
        <v>3.54</v>
      </c>
      <c r="B179">
        <v>3.278</v>
      </c>
      <c r="C179">
        <v>-0.66200000000000003</v>
      </c>
      <c r="D179">
        <v>-6.4484707000000002E-2</v>
      </c>
    </row>
    <row r="180" spans="1:4" x14ac:dyDescent="0.25">
      <c r="A180">
        <v>3.56</v>
      </c>
      <c r="B180">
        <v>3.2970000000000002</v>
      </c>
      <c r="C180">
        <v>-0.64300000000000002</v>
      </c>
      <c r="D180">
        <v>-6.2633937000000001E-2</v>
      </c>
    </row>
    <row r="181" spans="1:4" x14ac:dyDescent="0.25">
      <c r="A181">
        <v>3.58</v>
      </c>
      <c r="B181">
        <v>3.3090000000000002</v>
      </c>
      <c r="C181">
        <v>-0.63100000000000001</v>
      </c>
      <c r="D181">
        <v>-6.1465029999999997E-2</v>
      </c>
    </row>
    <row r="182" spans="1:4" x14ac:dyDescent="0.25">
      <c r="A182">
        <v>3.6</v>
      </c>
      <c r="B182">
        <v>3.3530000000000002</v>
      </c>
      <c r="C182">
        <v>-0.58699999999999997</v>
      </c>
      <c r="D182">
        <v>-5.7179038000000001E-2</v>
      </c>
    </row>
    <row r="183" spans="1:4" x14ac:dyDescent="0.25">
      <c r="A183">
        <v>3.62</v>
      </c>
      <c r="B183">
        <v>3.41</v>
      </c>
      <c r="C183">
        <v>-0.53</v>
      </c>
      <c r="D183">
        <v>-5.1626729000000003E-2</v>
      </c>
    </row>
    <row r="184" spans="1:4" x14ac:dyDescent="0.25">
      <c r="A184">
        <v>3.64</v>
      </c>
      <c r="B184">
        <v>3.4420000000000002</v>
      </c>
      <c r="C184">
        <v>-0.498</v>
      </c>
      <c r="D184">
        <v>-4.8509642999999998E-2</v>
      </c>
    </row>
    <row r="185" spans="1:4" x14ac:dyDescent="0.25">
      <c r="A185">
        <v>3.66</v>
      </c>
      <c r="B185">
        <v>3.492</v>
      </c>
      <c r="C185">
        <v>-0.44800000000000001</v>
      </c>
      <c r="D185">
        <v>-4.3639196999999998E-2</v>
      </c>
    </row>
    <row r="186" spans="1:4" x14ac:dyDescent="0.25">
      <c r="A186">
        <v>3.68</v>
      </c>
      <c r="B186">
        <v>3.5489999999999999</v>
      </c>
      <c r="C186">
        <v>-0.39100000000000001</v>
      </c>
      <c r="D186">
        <v>-3.8086888999999999E-2</v>
      </c>
    </row>
    <row r="187" spans="1:4" x14ac:dyDescent="0.25">
      <c r="A187">
        <v>3.7</v>
      </c>
      <c r="B187">
        <v>3.5990000000000002</v>
      </c>
      <c r="C187">
        <v>-0.34100000000000003</v>
      </c>
      <c r="D187">
        <v>-3.3216442999999998E-2</v>
      </c>
    </row>
    <row r="188" spans="1:4" x14ac:dyDescent="0.25">
      <c r="A188">
        <v>3.72</v>
      </c>
      <c r="B188">
        <v>3.6440000000000001</v>
      </c>
      <c r="C188">
        <v>-0.29599999999999999</v>
      </c>
      <c r="D188">
        <v>-2.8833041E-2</v>
      </c>
    </row>
    <row r="189" spans="1:4" x14ac:dyDescent="0.25">
      <c r="A189">
        <v>3.74</v>
      </c>
      <c r="B189">
        <v>3.7069999999999999</v>
      </c>
      <c r="C189">
        <v>-0.23300000000000001</v>
      </c>
      <c r="D189">
        <v>-2.2696279E-2</v>
      </c>
    </row>
    <row r="190" spans="1:4" x14ac:dyDescent="0.25">
      <c r="A190">
        <v>3.76</v>
      </c>
      <c r="B190">
        <v>3.77</v>
      </c>
      <c r="C190">
        <v>-0.17</v>
      </c>
      <c r="D190">
        <v>-1.6559516999999999E-2</v>
      </c>
    </row>
    <row r="191" spans="1:4" x14ac:dyDescent="0.25">
      <c r="A191">
        <v>3.78</v>
      </c>
      <c r="B191">
        <v>3.8450000000000002</v>
      </c>
      <c r="C191">
        <v>-9.5000000000000001E-2</v>
      </c>
      <c r="D191">
        <v>-9.2538480000000003E-3</v>
      </c>
    </row>
    <row r="192" spans="1:4" x14ac:dyDescent="0.25">
      <c r="A192">
        <v>3.8</v>
      </c>
      <c r="B192">
        <v>3.8959999999999999</v>
      </c>
      <c r="C192">
        <v>-4.3999999999999997E-2</v>
      </c>
      <c r="D192">
        <v>-4.2859930000000001E-3</v>
      </c>
    </row>
    <row r="193" spans="1:4" x14ac:dyDescent="0.25">
      <c r="A193">
        <v>3.82</v>
      </c>
      <c r="B193">
        <v>3.9649999999999999</v>
      </c>
      <c r="C193">
        <v>2.5000000000000001E-2</v>
      </c>
      <c r="D193">
        <v>2.4352229999999998E-3</v>
      </c>
    </row>
    <row r="194" spans="1:4" x14ac:dyDescent="0.25">
      <c r="A194">
        <v>3.84</v>
      </c>
      <c r="B194">
        <v>4.0410000000000004</v>
      </c>
      <c r="C194">
        <v>0.10100000000000001</v>
      </c>
      <c r="D194">
        <v>9.8383010000000007E-3</v>
      </c>
    </row>
    <row r="195" spans="1:4" x14ac:dyDescent="0.25">
      <c r="A195">
        <v>3.86</v>
      </c>
      <c r="B195">
        <v>4.085</v>
      </c>
      <c r="C195">
        <v>0.14499999999999999</v>
      </c>
      <c r="D195">
        <v>1.4124294000000001E-2</v>
      </c>
    </row>
    <row r="196" spans="1:4" x14ac:dyDescent="0.25">
      <c r="A196">
        <v>3.88</v>
      </c>
      <c r="B196">
        <v>4.1230000000000002</v>
      </c>
      <c r="C196">
        <v>0.183</v>
      </c>
      <c r="D196">
        <v>1.7825832999999999E-2</v>
      </c>
    </row>
    <row r="197" spans="1:4" x14ac:dyDescent="0.25">
      <c r="A197">
        <v>3.9</v>
      </c>
      <c r="B197">
        <v>4.1859999999999999</v>
      </c>
      <c r="C197">
        <v>0.246</v>
      </c>
      <c r="D197">
        <v>2.3962595E-2</v>
      </c>
    </row>
    <row r="198" spans="1:4" x14ac:dyDescent="0.25">
      <c r="A198">
        <v>3.92</v>
      </c>
      <c r="B198">
        <v>4.2359999999999998</v>
      </c>
      <c r="C198">
        <v>0.29599999999999999</v>
      </c>
      <c r="D198">
        <v>2.8833041E-2</v>
      </c>
    </row>
    <row r="199" spans="1:4" x14ac:dyDescent="0.25">
      <c r="A199">
        <v>3.94</v>
      </c>
      <c r="B199">
        <v>4.2549999999999999</v>
      </c>
      <c r="C199">
        <v>0.315</v>
      </c>
      <c r="D199">
        <v>3.0683810999999998E-2</v>
      </c>
    </row>
    <row r="200" spans="1:4" x14ac:dyDescent="0.25">
      <c r="A200">
        <v>3.96</v>
      </c>
      <c r="B200">
        <v>4.2869999999999999</v>
      </c>
      <c r="C200">
        <v>0.34699999999999998</v>
      </c>
      <c r="D200">
        <v>3.3800895999999997E-2</v>
      </c>
    </row>
    <row r="201" spans="1:4" x14ac:dyDescent="0.25">
      <c r="A201">
        <v>3.98</v>
      </c>
      <c r="B201">
        <v>4.3239999999999998</v>
      </c>
      <c r="C201">
        <v>0.38400000000000001</v>
      </c>
      <c r="D201">
        <v>3.7405026000000001E-2</v>
      </c>
    </row>
    <row r="202" spans="1:4" x14ac:dyDescent="0.25">
      <c r="A202">
        <v>4</v>
      </c>
      <c r="B202">
        <v>4.3689999999999998</v>
      </c>
      <c r="C202">
        <v>0.42899999999999999</v>
      </c>
      <c r="D202">
        <v>4.1788428000000002E-2</v>
      </c>
    </row>
    <row r="203" spans="1:4" x14ac:dyDescent="0.25">
      <c r="A203">
        <v>4.0199999999999996</v>
      </c>
      <c r="B203">
        <v>4.375</v>
      </c>
      <c r="C203">
        <v>0.435</v>
      </c>
      <c r="D203">
        <v>4.2372881000000001E-2</v>
      </c>
    </row>
    <row r="204" spans="1:4" x14ac:dyDescent="0.25">
      <c r="A204">
        <v>4.04</v>
      </c>
      <c r="B204">
        <v>4.375</v>
      </c>
      <c r="C204">
        <v>0.435</v>
      </c>
      <c r="D204">
        <v>4.2372881000000001E-2</v>
      </c>
    </row>
    <row r="205" spans="1:4" x14ac:dyDescent="0.25">
      <c r="A205">
        <v>4.0599999999999996</v>
      </c>
      <c r="B205">
        <v>4.3810000000000002</v>
      </c>
      <c r="C205">
        <v>0.441</v>
      </c>
      <c r="D205">
        <v>4.2957334999999999E-2</v>
      </c>
    </row>
    <row r="206" spans="1:4" x14ac:dyDescent="0.25">
      <c r="A206">
        <v>4.08</v>
      </c>
      <c r="B206">
        <v>4.3940000000000001</v>
      </c>
      <c r="C206">
        <v>0.45400000000000001</v>
      </c>
      <c r="D206">
        <v>4.4223651000000003E-2</v>
      </c>
    </row>
    <row r="207" spans="1:4" x14ac:dyDescent="0.25">
      <c r="A207">
        <v>4.0999999999999996</v>
      </c>
      <c r="B207">
        <v>4.3689999999999998</v>
      </c>
      <c r="C207">
        <v>0.42899999999999999</v>
      </c>
      <c r="D207">
        <v>4.1788428000000002E-2</v>
      </c>
    </row>
    <row r="208" spans="1:4" x14ac:dyDescent="0.25">
      <c r="A208">
        <v>4.12</v>
      </c>
      <c r="B208">
        <v>4.3559999999999999</v>
      </c>
      <c r="C208">
        <v>0.41599999999999998</v>
      </c>
      <c r="D208">
        <v>4.0522111999999999E-2</v>
      </c>
    </row>
    <row r="209" spans="1:6" x14ac:dyDescent="0.25">
      <c r="A209">
        <v>4.1399999999999997</v>
      </c>
      <c r="B209">
        <v>4.3620000000000001</v>
      </c>
      <c r="C209">
        <v>0.42199999999999999</v>
      </c>
      <c r="D209">
        <v>4.1106564999999998E-2</v>
      </c>
    </row>
    <row r="210" spans="1:6" x14ac:dyDescent="0.25">
      <c r="A210">
        <v>4.16</v>
      </c>
      <c r="B210">
        <v>4.3499999999999996</v>
      </c>
      <c r="C210">
        <v>0.41</v>
      </c>
      <c r="D210">
        <v>3.9937658000000001E-2</v>
      </c>
    </row>
    <row r="211" spans="1:6" x14ac:dyDescent="0.25">
      <c r="A211">
        <v>4.18</v>
      </c>
      <c r="B211">
        <v>4.3049999999999997</v>
      </c>
      <c r="C211">
        <v>0.36499999999999999</v>
      </c>
      <c r="D211">
        <v>3.5554256999999999E-2</v>
      </c>
    </row>
    <row r="212" spans="1:6" x14ac:dyDescent="0.25">
      <c r="A212">
        <v>4.2</v>
      </c>
      <c r="B212">
        <v>4.274</v>
      </c>
      <c r="C212">
        <v>0.33400000000000002</v>
      </c>
      <c r="D212">
        <v>3.253458E-2</v>
      </c>
    </row>
    <row r="213" spans="1:6" x14ac:dyDescent="0.25">
      <c r="A213">
        <v>4.22</v>
      </c>
      <c r="B213">
        <v>4.242</v>
      </c>
      <c r="C213">
        <v>0.30199999999999999</v>
      </c>
      <c r="D213">
        <v>2.9417494999999998E-2</v>
      </c>
    </row>
    <row r="214" spans="1:6" x14ac:dyDescent="0.25">
      <c r="A214">
        <v>4.24</v>
      </c>
      <c r="B214">
        <v>4.2110000000000003</v>
      </c>
      <c r="C214">
        <v>0.27100000000000002</v>
      </c>
      <c r="D214">
        <v>2.6397818E-2</v>
      </c>
    </row>
    <row r="215" spans="1:6" x14ac:dyDescent="0.25">
      <c r="A215">
        <v>4.26</v>
      </c>
      <c r="B215">
        <v>4.1420000000000003</v>
      </c>
      <c r="C215">
        <v>0.20200000000000001</v>
      </c>
      <c r="D215">
        <v>1.9676602000000001E-2</v>
      </c>
    </row>
    <row r="216" spans="1:6" x14ac:dyDescent="0.25">
      <c r="A216">
        <v>4.28</v>
      </c>
      <c r="B216">
        <v>4.1100000000000003</v>
      </c>
      <c r="C216">
        <v>0.17</v>
      </c>
      <c r="D216">
        <v>1.6559516999999999E-2</v>
      </c>
    </row>
    <row r="217" spans="1:6" x14ac:dyDescent="0.25">
      <c r="A217">
        <v>4.3</v>
      </c>
      <c r="B217">
        <v>4.0910000000000002</v>
      </c>
      <c r="C217">
        <v>0.151</v>
      </c>
      <c r="D217">
        <v>1.4708746999999999E-2</v>
      </c>
    </row>
    <row r="218" spans="1:6" x14ac:dyDescent="0.25">
      <c r="A218">
        <v>4.32</v>
      </c>
      <c r="B218">
        <v>4.0469999999999997</v>
      </c>
      <c r="C218">
        <v>0.107</v>
      </c>
      <c r="D218">
        <v>1.0422755000000001E-2</v>
      </c>
    </row>
    <row r="219" spans="1:6" x14ac:dyDescent="0.25">
      <c r="A219">
        <v>4.34</v>
      </c>
      <c r="B219">
        <v>3.99</v>
      </c>
      <c r="C219">
        <v>0.05</v>
      </c>
      <c r="D219">
        <v>4.8704459999999996E-3</v>
      </c>
    </row>
    <row r="220" spans="1:6" x14ac:dyDescent="0.25">
      <c r="A220">
        <v>4.3600000000000003</v>
      </c>
      <c r="B220">
        <v>3.927</v>
      </c>
      <c r="C220">
        <v>-1.2999999999999999E-2</v>
      </c>
      <c r="D220">
        <v>-1.266316E-3</v>
      </c>
      <c r="F220" t="s">
        <v>42</v>
      </c>
    </row>
    <row r="221" spans="1:6" x14ac:dyDescent="0.25">
      <c r="A221">
        <v>4.38</v>
      </c>
      <c r="B221">
        <v>3.883</v>
      </c>
      <c r="C221">
        <v>-5.7000000000000002E-2</v>
      </c>
      <c r="D221">
        <v>-5.5523090000000001E-3</v>
      </c>
    </row>
    <row r="222" spans="1:6" x14ac:dyDescent="0.25">
      <c r="A222">
        <v>4.4000000000000004</v>
      </c>
      <c r="B222">
        <v>3.82</v>
      </c>
      <c r="C222">
        <v>-0.12</v>
      </c>
      <c r="D222">
        <v>-1.1689071000000001E-2</v>
      </c>
    </row>
    <row r="223" spans="1:6" x14ac:dyDescent="0.25">
      <c r="A223">
        <v>4.42</v>
      </c>
      <c r="B223">
        <v>3.7629999999999999</v>
      </c>
      <c r="C223">
        <v>-0.17699999999999999</v>
      </c>
      <c r="D223">
        <v>-1.7241379000000001E-2</v>
      </c>
    </row>
    <row r="224" spans="1:6" x14ac:dyDescent="0.25">
      <c r="A224">
        <v>4.4400000000000004</v>
      </c>
      <c r="B224">
        <v>3.7189999999999999</v>
      </c>
      <c r="C224">
        <v>-0.221</v>
      </c>
      <c r="D224">
        <v>-2.1527371999999999E-2</v>
      </c>
    </row>
    <row r="225" spans="1:4" x14ac:dyDescent="0.25">
      <c r="A225">
        <v>4.46</v>
      </c>
      <c r="B225">
        <v>3.7</v>
      </c>
      <c r="C225">
        <v>-0.24</v>
      </c>
      <c r="D225">
        <v>-2.3378141000000002E-2</v>
      </c>
    </row>
    <row r="226" spans="1:4" x14ac:dyDescent="0.25">
      <c r="A226">
        <v>4.4800000000000004</v>
      </c>
      <c r="B226">
        <v>3.6619999999999999</v>
      </c>
      <c r="C226">
        <v>-0.27800000000000002</v>
      </c>
      <c r="D226">
        <v>-2.7079679999999998E-2</v>
      </c>
    </row>
    <row r="227" spans="1:4" x14ac:dyDescent="0.25">
      <c r="A227">
        <v>4.5</v>
      </c>
      <c r="B227">
        <v>3.6120000000000001</v>
      </c>
      <c r="C227">
        <v>-0.32800000000000001</v>
      </c>
      <c r="D227">
        <v>-3.1950127000000002E-2</v>
      </c>
    </row>
    <row r="228" spans="1:4" x14ac:dyDescent="0.25">
      <c r="A228">
        <v>4.5199999999999996</v>
      </c>
      <c r="B228">
        <v>3.5870000000000002</v>
      </c>
      <c r="C228">
        <v>-0.35299999999999998</v>
      </c>
      <c r="D228">
        <v>-3.4385350000000002E-2</v>
      </c>
    </row>
    <row r="229" spans="1:4" x14ac:dyDescent="0.25">
      <c r="A229">
        <v>4.54</v>
      </c>
      <c r="B229">
        <v>3.5550000000000002</v>
      </c>
      <c r="C229">
        <v>-0.38500000000000001</v>
      </c>
      <c r="D229">
        <v>-3.7502435000000001E-2</v>
      </c>
    </row>
    <row r="230" spans="1:4" x14ac:dyDescent="0.25">
      <c r="A230">
        <v>4.5599999999999996</v>
      </c>
      <c r="B230">
        <v>3.5169999999999999</v>
      </c>
      <c r="C230">
        <v>-0.42299999999999999</v>
      </c>
      <c r="D230">
        <v>-4.1203973999999997E-2</v>
      </c>
    </row>
    <row r="231" spans="1:4" x14ac:dyDescent="0.25">
      <c r="A231">
        <v>4.58</v>
      </c>
      <c r="B231">
        <v>3.4980000000000002</v>
      </c>
      <c r="C231">
        <v>-0.442</v>
      </c>
      <c r="D231">
        <v>-4.3054743999999999E-2</v>
      </c>
    </row>
    <row r="232" spans="1:4" x14ac:dyDescent="0.25">
      <c r="A232">
        <v>4.5999999999999996</v>
      </c>
      <c r="B232">
        <v>3.48</v>
      </c>
      <c r="C232">
        <v>-0.46</v>
      </c>
      <c r="D232">
        <v>-4.4808104000000001E-2</v>
      </c>
    </row>
    <row r="233" spans="1:4" x14ac:dyDescent="0.25">
      <c r="A233">
        <v>4.62</v>
      </c>
      <c r="B233">
        <v>3.4860000000000002</v>
      </c>
      <c r="C233">
        <v>-0.45400000000000001</v>
      </c>
      <c r="D233">
        <v>-4.4223651000000003E-2</v>
      </c>
    </row>
    <row r="234" spans="1:4" x14ac:dyDescent="0.25">
      <c r="A234">
        <v>4.6399999999999997</v>
      </c>
      <c r="B234">
        <v>3.4729999999999999</v>
      </c>
      <c r="C234">
        <v>-0.46700000000000003</v>
      </c>
      <c r="D234">
        <v>-4.5489966999999999E-2</v>
      </c>
    </row>
    <row r="235" spans="1:4" x14ac:dyDescent="0.25">
      <c r="A235">
        <v>4.66</v>
      </c>
      <c r="B235">
        <v>3.4540000000000002</v>
      </c>
      <c r="C235">
        <v>-0.48599999999999999</v>
      </c>
      <c r="D235">
        <v>-4.7340736000000001E-2</v>
      </c>
    </row>
    <row r="236" spans="1:4" x14ac:dyDescent="0.25">
      <c r="A236">
        <v>4.68</v>
      </c>
      <c r="B236">
        <v>3.4729999999999999</v>
      </c>
      <c r="C236">
        <v>-0.46700000000000003</v>
      </c>
      <c r="D236">
        <v>-4.5489966999999999E-2</v>
      </c>
    </row>
    <row r="237" spans="1:4" x14ac:dyDescent="0.25">
      <c r="A237">
        <v>4.7</v>
      </c>
      <c r="B237">
        <v>3.4860000000000002</v>
      </c>
      <c r="C237">
        <v>-0.45400000000000001</v>
      </c>
      <c r="D237">
        <v>-4.4223651000000003E-2</v>
      </c>
    </row>
    <row r="238" spans="1:4" x14ac:dyDescent="0.25">
      <c r="A238">
        <v>4.72</v>
      </c>
      <c r="B238">
        <v>3.4860000000000002</v>
      </c>
      <c r="C238">
        <v>-0.45400000000000001</v>
      </c>
      <c r="D238">
        <v>-4.4223651000000003E-2</v>
      </c>
    </row>
    <row r="239" spans="1:4" x14ac:dyDescent="0.25">
      <c r="A239">
        <v>4.74</v>
      </c>
      <c r="B239">
        <v>3.492</v>
      </c>
      <c r="C239">
        <v>-0.44800000000000001</v>
      </c>
      <c r="D239">
        <v>-4.3639196999999998E-2</v>
      </c>
    </row>
    <row r="240" spans="1:4" x14ac:dyDescent="0.25">
      <c r="A240">
        <v>4.76</v>
      </c>
      <c r="B240">
        <v>3.5169999999999999</v>
      </c>
      <c r="C240">
        <v>-0.42299999999999999</v>
      </c>
      <c r="D240">
        <v>-4.1203973999999997E-2</v>
      </c>
    </row>
    <row r="241" spans="1:4" x14ac:dyDescent="0.25">
      <c r="A241">
        <v>4.78</v>
      </c>
      <c r="B241">
        <v>3.5489999999999999</v>
      </c>
      <c r="C241">
        <v>-0.39100000000000001</v>
      </c>
      <c r="D241">
        <v>-3.8086888999999999E-2</v>
      </c>
    </row>
    <row r="242" spans="1:4" x14ac:dyDescent="0.25">
      <c r="A242">
        <v>4.8</v>
      </c>
      <c r="B242">
        <v>3.5550000000000002</v>
      </c>
      <c r="C242">
        <v>-0.38500000000000001</v>
      </c>
      <c r="D242">
        <v>-3.7502435000000001E-2</v>
      </c>
    </row>
    <row r="243" spans="1:4" x14ac:dyDescent="0.25">
      <c r="A243">
        <v>4.82</v>
      </c>
      <c r="B243">
        <v>3.5739999999999998</v>
      </c>
      <c r="C243">
        <v>-0.36599999999999999</v>
      </c>
      <c r="D243">
        <v>-3.5651665999999999E-2</v>
      </c>
    </row>
    <row r="244" spans="1:4" x14ac:dyDescent="0.25">
      <c r="A244">
        <v>4.84</v>
      </c>
      <c r="B244">
        <v>3.6120000000000001</v>
      </c>
      <c r="C244">
        <v>-0.32800000000000001</v>
      </c>
      <c r="D244">
        <v>-3.1950127000000002E-2</v>
      </c>
    </row>
    <row r="245" spans="1:4" x14ac:dyDescent="0.25">
      <c r="A245">
        <v>4.8600000000000003</v>
      </c>
      <c r="B245">
        <v>3.6619999999999999</v>
      </c>
      <c r="C245">
        <v>-0.27800000000000002</v>
      </c>
      <c r="D245">
        <v>-2.7079679999999998E-2</v>
      </c>
    </row>
    <row r="246" spans="1:4" x14ac:dyDescent="0.25">
      <c r="A246">
        <v>4.88</v>
      </c>
      <c r="B246">
        <v>3.6749999999999998</v>
      </c>
      <c r="C246">
        <v>-0.26500000000000001</v>
      </c>
      <c r="D246">
        <v>-2.5813365000000001E-2</v>
      </c>
    </row>
    <row r="247" spans="1:4" x14ac:dyDescent="0.25">
      <c r="A247">
        <v>4.9000000000000004</v>
      </c>
      <c r="B247">
        <v>3.7069999999999999</v>
      </c>
      <c r="C247">
        <v>-0.23300000000000001</v>
      </c>
      <c r="D247">
        <v>-2.2696279E-2</v>
      </c>
    </row>
    <row r="248" spans="1:4" x14ac:dyDescent="0.25">
      <c r="A248">
        <v>4.92</v>
      </c>
      <c r="B248">
        <v>3.7440000000000002</v>
      </c>
      <c r="C248">
        <v>-0.19600000000000001</v>
      </c>
      <c r="D248">
        <v>-1.9092148999999999E-2</v>
      </c>
    </row>
    <row r="249" spans="1:4" x14ac:dyDescent="0.25">
      <c r="A249">
        <v>4.9400000000000004</v>
      </c>
      <c r="B249">
        <v>3.7949999999999999</v>
      </c>
      <c r="C249">
        <v>-0.14499999999999999</v>
      </c>
      <c r="D249">
        <v>-1.4124294000000001E-2</v>
      </c>
    </row>
    <row r="250" spans="1:4" x14ac:dyDescent="0.25">
      <c r="A250">
        <v>4.96</v>
      </c>
      <c r="B250">
        <v>3.7949999999999999</v>
      </c>
      <c r="C250">
        <v>-0.14499999999999999</v>
      </c>
      <c r="D250">
        <v>-1.4124294000000001E-2</v>
      </c>
    </row>
    <row r="251" spans="1:4" x14ac:dyDescent="0.25">
      <c r="A251">
        <v>4.9800000000000004</v>
      </c>
      <c r="B251">
        <v>3.8260000000000001</v>
      </c>
      <c r="C251">
        <v>-0.114</v>
      </c>
      <c r="D251">
        <v>-1.1104617000000001E-2</v>
      </c>
    </row>
    <row r="252" spans="1:4" x14ac:dyDescent="0.25">
      <c r="A252">
        <v>5</v>
      </c>
      <c r="B252">
        <v>3.89</v>
      </c>
      <c r="C252">
        <v>-0.05</v>
      </c>
      <c r="D252">
        <v>-4.8704459999999996E-3</v>
      </c>
    </row>
    <row r="253" spans="1:4" x14ac:dyDescent="0.25">
      <c r="A253">
        <v>5.0199999999999996</v>
      </c>
      <c r="B253">
        <v>3.9460000000000002</v>
      </c>
      <c r="C253">
        <v>6.0000000000000001E-3</v>
      </c>
      <c r="D253">
        <v>5.8445399999999998E-4</v>
      </c>
    </row>
    <row r="254" spans="1:4" x14ac:dyDescent="0.25">
      <c r="A254">
        <v>5.04</v>
      </c>
      <c r="B254">
        <v>3.9590000000000001</v>
      </c>
      <c r="C254">
        <v>1.9E-2</v>
      </c>
      <c r="D254">
        <v>1.8507700000000001E-3</v>
      </c>
    </row>
    <row r="255" spans="1:4" x14ac:dyDescent="0.25">
      <c r="A255">
        <v>5.0599999999999996</v>
      </c>
      <c r="B255">
        <v>3.9969999999999999</v>
      </c>
      <c r="C255">
        <v>5.7000000000000002E-2</v>
      </c>
      <c r="D255">
        <v>5.5523090000000001E-3</v>
      </c>
    </row>
    <row r="256" spans="1:4" x14ac:dyDescent="0.25">
      <c r="A256">
        <v>5.08</v>
      </c>
      <c r="B256">
        <v>4.0220000000000002</v>
      </c>
      <c r="C256">
        <v>8.2000000000000003E-2</v>
      </c>
      <c r="D256">
        <v>7.9875320000000003E-3</v>
      </c>
    </row>
    <row r="257" spans="1:4" x14ac:dyDescent="0.25">
      <c r="A257">
        <v>5.0999999999999996</v>
      </c>
      <c r="B257">
        <v>4.0469999999999997</v>
      </c>
      <c r="C257">
        <v>0.107</v>
      </c>
      <c r="D257">
        <v>1.0422755000000001E-2</v>
      </c>
    </row>
    <row r="258" spans="1:4" x14ac:dyDescent="0.25">
      <c r="A258">
        <v>5.12</v>
      </c>
      <c r="B258">
        <v>4.0469999999999997</v>
      </c>
      <c r="C258">
        <v>0.107</v>
      </c>
      <c r="D258">
        <v>1.0422755000000001E-2</v>
      </c>
    </row>
    <row r="259" spans="1:4" x14ac:dyDescent="0.25">
      <c r="A259">
        <v>5.14</v>
      </c>
      <c r="B259">
        <v>4.0720000000000001</v>
      </c>
      <c r="C259">
        <v>0.13200000000000001</v>
      </c>
      <c r="D259">
        <v>1.2857978000000001E-2</v>
      </c>
    </row>
    <row r="260" spans="1:4" x14ac:dyDescent="0.25">
      <c r="A260">
        <v>5.16</v>
      </c>
      <c r="B260">
        <v>4.117</v>
      </c>
      <c r="C260">
        <v>0.17699999999999999</v>
      </c>
      <c r="D260">
        <v>1.7241379000000001E-2</v>
      </c>
    </row>
    <row r="261" spans="1:4" x14ac:dyDescent="0.25">
      <c r="A261">
        <v>5.18</v>
      </c>
      <c r="B261">
        <v>4.1289999999999996</v>
      </c>
      <c r="C261">
        <v>0.189</v>
      </c>
      <c r="D261">
        <v>1.8410286000000001E-2</v>
      </c>
    </row>
    <row r="262" spans="1:4" x14ac:dyDescent="0.25">
      <c r="A262">
        <v>5.2</v>
      </c>
      <c r="B262">
        <v>4.1289999999999996</v>
      </c>
      <c r="C262">
        <v>0.189</v>
      </c>
      <c r="D262">
        <v>1.8410286000000001E-2</v>
      </c>
    </row>
    <row r="263" spans="1:4" x14ac:dyDescent="0.25">
      <c r="A263">
        <v>5.22</v>
      </c>
      <c r="B263">
        <v>4.1289999999999996</v>
      </c>
      <c r="C263">
        <v>0.189</v>
      </c>
      <c r="D263">
        <v>1.8410286000000001E-2</v>
      </c>
    </row>
    <row r="264" spans="1:4" x14ac:dyDescent="0.25">
      <c r="A264">
        <v>5.24</v>
      </c>
      <c r="B264">
        <v>4.1420000000000003</v>
      </c>
      <c r="C264">
        <v>0.20200000000000001</v>
      </c>
      <c r="D264">
        <v>1.9676602000000001E-2</v>
      </c>
    </row>
    <row r="265" spans="1:4" x14ac:dyDescent="0.25">
      <c r="A265">
        <v>5.26</v>
      </c>
      <c r="B265">
        <v>4.1420000000000003</v>
      </c>
      <c r="C265">
        <v>0.20200000000000001</v>
      </c>
      <c r="D265">
        <v>1.9676602000000001E-2</v>
      </c>
    </row>
    <row r="266" spans="1:4" x14ac:dyDescent="0.25">
      <c r="A266">
        <v>5.28</v>
      </c>
      <c r="B266">
        <v>4.1100000000000003</v>
      </c>
      <c r="C266">
        <v>0.17</v>
      </c>
      <c r="D266">
        <v>1.6559516999999999E-2</v>
      </c>
    </row>
    <row r="267" spans="1:4" x14ac:dyDescent="0.25">
      <c r="A267">
        <v>5.3</v>
      </c>
      <c r="B267">
        <v>4.1289999999999996</v>
      </c>
      <c r="C267">
        <v>0.189</v>
      </c>
      <c r="D267">
        <v>1.8410286000000001E-2</v>
      </c>
    </row>
    <row r="268" spans="1:4" x14ac:dyDescent="0.25">
      <c r="A268">
        <v>5.32</v>
      </c>
      <c r="B268">
        <v>4.1479999999999997</v>
      </c>
      <c r="C268">
        <v>0.20799999999999999</v>
      </c>
      <c r="D268">
        <v>2.0261056E-2</v>
      </c>
    </row>
    <row r="269" spans="1:4" x14ac:dyDescent="0.25">
      <c r="A269">
        <v>5.34</v>
      </c>
      <c r="B269">
        <v>4.1360000000000001</v>
      </c>
      <c r="C269">
        <v>0.19600000000000001</v>
      </c>
      <c r="D269">
        <v>1.9092148999999999E-2</v>
      </c>
    </row>
    <row r="270" spans="1:4" x14ac:dyDescent="0.25">
      <c r="A270">
        <v>5.36</v>
      </c>
      <c r="B270">
        <v>4.1040000000000001</v>
      </c>
      <c r="C270">
        <v>0.16400000000000001</v>
      </c>
      <c r="D270">
        <v>1.5975063000000001E-2</v>
      </c>
    </row>
    <row r="271" spans="1:4" x14ac:dyDescent="0.25">
      <c r="A271">
        <v>5.38</v>
      </c>
      <c r="B271">
        <v>4.085</v>
      </c>
      <c r="C271">
        <v>0.14499999999999999</v>
      </c>
      <c r="D271">
        <v>1.4124294000000001E-2</v>
      </c>
    </row>
    <row r="272" spans="1:4" x14ac:dyDescent="0.25">
      <c r="A272">
        <v>5.4</v>
      </c>
      <c r="B272">
        <v>4.0910000000000002</v>
      </c>
      <c r="C272">
        <v>0.151</v>
      </c>
      <c r="D272">
        <v>1.4708746999999999E-2</v>
      </c>
    </row>
    <row r="273" spans="1:6" x14ac:dyDescent="0.25">
      <c r="A273">
        <v>5.42</v>
      </c>
      <c r="B273">
        <v>4.0720000000000001</v>
      </c>
      <c r="C273">
        <v>0.13200000000000001</v>
      </c>
      <c r="D273">
        <v>1.2857978000000001E-2</v>
      </c>
    </row>
    <row r="274" spans="1:6" x14ac:dyDescent="0.25">
      <c r="A274">
        <v>5.44</v>
      </c>
      <c r="B274">
        <v>4.0350000000000001</v>
      </c>
      <c r="C274">
        <v>9.5000000000000001E-2</v>
      </c>
      <c r="D274">
        <v>9.2538480000000003E-3</v>
      </c>
    </row>
    <row r="275" spans="1:6" x14ac:dyDescent="0.25">
      <c r="A275">
        <v>5.46</v>
      </c>
      <c r="B275">
        <v>4.0279999999999996</v>
      </c>
      <c r="C275">
        <v>8.7999999999999995E-2</v>
      </c>
      <c r="D275">
        <v>8.5719850000000007E-3</v>
      </c>
    </row>
    <row r="276" spans="1:6" x14ac:dyDescent="0.25">
      <c r="A276">
        <v>5.48</v>
      </c>
      <c r="B276">
        <v>4.0220000000000002</v>
      </c>
      <c r="C276">
        <v>8.2000000000000003E-2</v>
      </c>
      <c r="D276">
        <v>7.9875320000000003E-3</v>
      </c>
    </row>
    <row r="277" spans="1:6" x14ac:dyDescent="0.25">
      <c r="A277">
        <v>5.5</v>
      </c>
      <c r="B277">
        <v>3.99</v>
      </c>
      <c r="C277">
        <v>0.05</v>
      </c>
      <c r="D277">
        <v>4.8704459999999996E-3</v>
      </c>
    </row>
    <row r="278" spans="1:6" x14ac:dyDescent="0.25">
      <c r="A278">
        <v>5.52</v>
      </c>
      <c r="B278">
        <v>3.9529999999999998</v>
      </c>
      <c r="C278">
        <v>1.2999999999999999E-2</v>
      </c>
      <c r="D278">
        <v>1.266316E-3</v>
      </c>
    </row>
    <row r="279" spans="1:6" x14ac:dyDescent="0.25">
      <c r="A279">
        <v>5.54</v>
      </c>
      <c r="B279">
        <v>3.94</v>
      </c>
      <c r="C279">
        <v>0</v>
      </c>
      <c r="D279">
        <v>0</v>
      </c>
      <c r="F279" t="s">
        <v>42</v>
      </c>
    </row>
    <row r="280" spans="1:6" x14ac:dyDescent="0.25">
      <c r="A280">
        <v>5.56</v>
      </c>
      <c r="B280">
        <v>3.9340000000000002</v>
      </c>
      <c r="C280">
        <v>-6.0000000000000001E-3</v>
      </c>
      <c r="D280">
        <v>-5.8445399999999998E-4</v>
      </c>
    </row>
    <row r="281" spans="1:6" x14ac:dyDescent="0.25">
      <c r="A281">
        <v>5.58</v>
      </c>
      <c r="B281">
        <v>3.89</v>
      </c>
      <c r="C281">
        <v>-0.05</v>
      </c>
      <c r="D281">
        <v>-4.8704459999999996E-3</v>
      </c>
    </row>
    <row r="282" spans="1:6" x14ac:dyDescent="0.25">
      <c r="A282">
        <v>5.6</v>
      </c>
      <c r="B282">
        <v>3.8519999999999999</v>
      </c>
      <c r="C282">
        <v>-8.7999999999999995E-2</v>
      </c>
      <c r="D282">
        <v>-8.5719850000000007E-3</v>
      </c>
    </row>
    <row r="283" spans="1:6" x14ac:dyDescent="0.25">
      <c r="A283">
        <v>5.62</v>
      </c>
      <c r="B283">
        <v>3.8450000000000002</v>
      </c>
      <c r="C283">
        <v>-9.5000000000000001E-2</v>
      </c>
      <c r="D283">
        <v>-9.2538480000000003E-3</v>
      </c>
    </row>
    <row r="284" spans="1:6" x14ac:dyDescent="0.25">
      <c r="A284">
        <v>5.64</v>
      </c>
      <c r="B284">
        <v>3.8330000000000002</v>
      </c>
      <c r="C284">
        <v>-0.107</v>
      </c>
      <c r="D284">
        <v>-1.0422755000000001E-2</v>
      </c>
    </row>
    <row r="285" spans="1:6" x14ac:dyDescent="0.25">
      <c r="A285">
        <v>5.66</v>
      </c>
      <c r="B285">
        <v>3.8010000000000002</v>
      </c>
      <c r="C285">
        <v>-0.13900000000000001</v>
      </c>
      <c r="D285">
        <v>-1.3539839999999999E-2</v>
      </c>
    </row>
    <row r="286" spans="1:6" x14ac:dyDescent="0.25">
      <c r="A286">
        <v>5.68</v>
      </c>
      <c r="B286">
        <v>3.7759999999999998</v>
      </c>
      <c r="C286">
        <v>-0.16400000000000001</v>
      </c>
      <c r="D286">
        <v>-1.5975063000000001E-2</v>
      </c>
    </row>
    <row r="287" spans="1:6" x14ac:dyDescent="0.25">
      <c r="A287">
        <v>5.7</v>
      </c>
      <c r="B287">
        <v>3.7759999999999998</v>
      </c>
      <c r="C287">
        <v>-0.16400000000000001</v>
      </c>
      <c r="D287">
        <v>-1.5975063000000001E-2</v>
      </c>
    </row>
    <row r="288" spans="1:6" x14ac:dyDescent="0.25">
      <c r="A288">
        <v>5.72</v>
      </c>
      <c r="B288">
        <v>3.77</v>
      </c>
      <c r="C288">
        <v>-0.17</v>
      </c>
      <c r="D288">
        <v>-1.6559516999999999E-2</v>
      </c>
    </row>
    <row r="289" spans="1:4" x14ac:dyDescent="0.25">
      <c r="A289">
        <v>5.74</v>
      </c>
      <c r="B289">
        <v>3.7320000000000002</v>
      </c>
      <c r="C289">
        <v>-0.20799999999999999</v>
      </c>
      <c r="D289">
        <v>-2.0261056E-2</v>
      </c>
    </row>
    <row r="290" spans="1:4" x14ac:dyDescent="0.25">
      <c r="A290">
        <v>5.76</v>
      </c>
      <c r="B290">
        <v>3.7189999999999999</v>
      </c>
      <c r="C290">
        <v>-0.221</v>
      </c>
      <c r="D290">
        <v>-2.1527371999999999E-2</v>
      </c>
    </row>
    <row r="291" spans="1:4" x14ac:dyDescent="0.25">
      <c r="A291">
        <v>5.78</v>
      </c>
      <c r="B291">
        <v>3.7189999999999999</v>
      </c>
      <c r="C291">
        <v>-0.221</v>
      </c>
      <c r="D291">
        <v>-2.1527371999999999E-2</v>
      </c>
    </row>
    <row r="292" spans="1:4" x14ac:dyDescent="0.25">
      <c r="A292">
        <v>5.8</v>
      </c>
      <c r="B292">
        <v>3.7069999999999999</v>
      </c>
      <c r="C292">
        <v>-0.23300000000000001</v>
      </c>
      <c r="D292">
        <v>-2.2696279E-2</v>
      </c>
    </row>
    <row r="293" spans="1:4" x14ac:dyDescent="0.25">
      <c r="A293">
        <v>5.82</v>
      </c>
      <c r="B293">
        <v>3.6880000000000002</v>
      </c>
      <c r="C293">
        <v>-0.252</v>
      </c>
      <c r="D293">
        <v>-2.4547049000000001E-2</v>
      </c>
    </row>
    <row r="294" spans="1:4" x14ac:dyDescent="0.25">
      <c r="A294">
        <v>5.84</v>
      </c>
      <c r="B294">
        <v>3.6880000000000002</v>
      </c>
      <c r="C294">
        <v>-0.252</v>
      </c>
      <c r="D294">
        <v>-2.4547049000000001E-2</v>
      </c>
    </row>
    <row r="295" spans="1:4" x14ac:dyDescent="0.25">
      <c r="A295">
        <v>5.86</v>
      </c>
      <c r="B295">
        <v>3.7069999999999999</v>
      </c>
      <c r="C295">
        <v>-0.23300000000000001</v>
      </c>
      <c r="D295">
        <v>-2.2696279E-2</v>
      </c>
    </row>
    <row r="296" spans="1:4" x14ac:dyDescent="0.25">
      <c r="A296">
        <v>5.88</v>
      </c>
      <c r="B296">
        <v>3.694</v>
      </c>
      <c r="C296">
        <v>-0.246</v>
      </c>
      <c r="D296">
        <v>-2.3962595E-2</v>
      </c>
    </row>
    <row r="297" spans="1:4" x14ac:dyDescent="0.25">
      <c r="A297">
        <v>5.9</v>
      </c>
      <c r="B297">
        <v>3.694</v>
      </c>
      <c r="C297">
        <v>-0.246</v>
      </c>
      <c r="D297">
        <v>-2.3962595E-2</v>
      </c>
    </row>
    <row r="298" spans="1:4" x14ac:dyDescent="0.25">
      <c r="A298">
        <v>5.92</v>
      </c>
      <c r="B298">
        <v>3.7</v>
      </c>
      <c r="C298">
        <v>-0.24</v>
      </c>
      <c r="D298">
        <v>-2.3378141000000002E-2</v>
      </c>
    </row>
    <row r="299" spans="1:4" x14ac:dyDescent="0.25">
      <c r="A299">
        <v>5.94</v>
      </c>
      <c r="B299">
        <v>3.7</v>
      </c>
      <c r="C299">
        <v>-0.24</v>
      </c>
      <c r="D299">
        <v>-2.3378141000000002E-2</v>
      </c>
    </row>
    <row r="300" spans="1:4" x14ac:dyDescent="0.25">
      <c r="A300">
        <v>5.96</v>
      </c>
      <c r="B300">
        <v>3.7189999999999999</v>
      </c>
      <c r="C300">
        <v>-0.221</v>
      </c>
      <c r="D300">
        <v>-2.1527371999999999E-2</v>
      </c>
    </row>
    <row r="301" spans="1:4" x14ac:dyDescent="0.25">
      <c r="A301">
        <v>5.98</v>
      </c>
      <c r="B301">
        <v>3.726</v>
      </c>
      <c r="C301">
        <v>-0.214</v>
      </c>
      <c r="D301">
        <v>-2.0845509000000002E-2</v>
      </c>
    </row>
    <row r="302" spans="1:4" x14ac:dyDescent="0.25">
      <c r="A302">
        <v>6</v>
      </c>
      <c r="B302">
        <v>3.7440000000000002</v>
      </c>
      <c r="C302">
        <v>-0.19600000000000001</v>
      </c>
      <c r="D302">
        <v>-1.9092148999999999E-2</v>
      </c>
    </row>
    <row r="303" spans="1:4" x14ac:dyDescent="0.25">
      <c r="A303">
        <v>6.02</v>
      </c>
      <c r="B303">
        <v>3.7570000000000001</v>
      </c>
      <c r="C303">
        <v>-0.183</v>
      </c>
      <c r="D303">
        <v>-1.7825832999999999E-2</v>
      </c>
    </row>
    <row r="304" spans="1:4" x14ac:dyDescent="0.25">
      <c r="A304">
        <v>6.04</v>
      </c>
      <c r="B304">
        <v>3.77</v>
      </c>
      <c r="C304">
        <v>-0.17</v>
      </c>
      <c r="D304">
        <v>-1.6559516999999999E-2</v>
      </c>
    </row>
    <row r="305" spans="1:4" x14ac:dyDescent="0.25">
      <c r="A305">
        <v>6.06</v>
      </c>
      <c r="B305">
        <v>3.7629999999999999</v>
      </c>
      <c r="C305">
        <v>-0.17699999999999999</v>
      </c>
      <c r="D305">
        <v>-1.7241379000000001E-2</v>
      </c>
    </row>
    <row r="306" spans="1:4" x14ac:dyDescent="0.25">
      <c r="A306">
        <v>6.08</v>
      </c>
      <c r="B306">
        <v>3.7890000000000001</v>
      </c>
      <c r="C306">
        <v>-0.151</v>
      </c>
      <c r="D306">
        <v>-1.4708746999999999E-2</v>
      </c>
    </row>
    <row r="307" spans="1:4" x14ac:dyDescent="0.25">
      <c r="A307">
        <v>6.1</v>
      </c>
      <c r="B307">
        <v>3.8010000000000002</v>
      </c>
      <c r="C307">
        <v>-0.13900000000000001</v>
      </c>
      <c r="D307">
        <v>-1.3539839999999999E-2</v>
      </c>
    </row>
    <row r="308" spans="1:4" x14ac:dyDescent="0.25">
      <c r="A308">
        <v>6.12</v>
      </c>
      <c r="B308">
        <v>3.8079999999999998</v>
      </c>
      <c r="C308">
        <v>-0.13200000000000001</v>
      </c>
      <c r="D308">
        <v>-1.2857978000000001E-2</v>
      </c>
    </row>
    <row r="309" spans="1:4" x14ac:dyDescent="0.25">
      <c r="A309">
        <v>6.14</v>
      </c>
      <c r="B309">
        <v>3.8140000000000001</v>
      </c>
      <c r="C309">
        <v>-0.126</v>
      </c>
      <c r="D309">
        <v>-1.2273523999999999E-2</v>
      </c>
    </row>
    <row r="310" spans="1:4" x14ac:dyDescent="0.25">
      <c r="A310">
        <v>6.16</v>
      </c>
      <c r="B310">
        <v>3.839</v>
      </c>
      <c r="C310">
        <v>-0.10100000000000001</v>
      </c>
      <c r="D310">
        <v>-9.8383010000000007E-3</v>
      </c>
    </row>
    <row r="311" spans="1:4" x14ac:dyDescent="0.25">
      <c r="A311">
        <v>6.18</v>
      </c>
      <c r="B311">
        <v>3.8580000000000001</v>
      </c>
      <c r="C311">
        <v>-8.2000000000000003E-2</v>
      </c>
      <c r="D311">
        <v>-7.9875320000000003E-3</v>
      </c>
    </row>
    <row r="312" spans="1:4" x14ac:dyDescent="0.25">
      <c r="A312">
        <v>6.2</v>
      </c>
      <c r="B312">
        <v>3.8519999999999999</v>
      </c>
      <c r="C312">
        <v>-8.7999999999999995E-2</v>
      </c>
      <c r="D312">
        <v>-8.5719850000000007E-3</v>
      </c>
    </row>
    <row r="313" spans="1:4" x14ac:dyDescent="0.25">
      <c r="A313">
        <v>6.22</v>
      </c>
      <c r="B313">
        <v>3.8580000000000001</v>
      </c>
      <c r="C313">
        <v>-8.2000000000000003E-2</v>
      </c>
      <c r="D313">
        <v>-7.9875320000000003E-3</v>
      </c>
    </row>
    <row r="314" spans="1:4" x14ac:dyDescent="0.25">
      <c r="A314">
        <v>6.24</v>
      </c>
      <c r="B314">
        <v>3.883</v>
      </c>
      <c r="C314">
        <v>-5.7000000000000002E-2</v>
      </c>
      <c r="D314">
        <v>-5.5523090000000001E-3</v>
      </c>
    </row>
    <row r="315" spans="1:4" x14ac:dyDescent="0.25">
      <c r="A315">
        <v>6.26</v>
      </c>
      <c r="B315">
        <v>3.89</v>
      </c>
      <c r="C315">
        <v>-0.05</v>
      </c>
      <c r="D315">
        <v>-4.8704459999999996E-3</v>
      </c>
    </row>
    <row r="316" spans="1:4" x14ac:dyDescent="0.25">
      <c r="A316">
        <v>6.28</v>
      </c>
      <c r="B316">
        <v>3.8769999999999998</v>
      </c>
      <c r="C316">
        <v>-6.3E-2</v>
      </c>
      <c r="D316">
        <v>-6.1367619999999996E-3</v>
      </c>
    </row>
    <row r="317" spans="1:4" x14ac:dyDescent="0.25">
      <c r="A317">
        <v>6.3</v>
      </c>
      <c r="B317">
        <v>3.883</v>
      </c>
      <c r="C317">
        <v>-5.7000000000000002E-2</v>
      </c>
      <c r="D317">
        <v>-5.5523090000000001E-3</v>
      </c>
    </row>
    <row r="318" spans="1:4" x14ac:dyDescent="0.25">
      <c r="A318">
        <v>6.32</v>
      </c>
      <c r="B318">
        <v>3.9209999999999998</v>
      </c>
      <c r="C318">
        <v>-1.9E-2</v>
      </c>
      <c r="D318">
        <v>-1.8507700000000001E-3</v>
      </c>
    </row>
    <row r="319" spans="1:4" x14ac:dyDescent="0.25">
      <c r="A319">
        <v>6.34</v>
      </c>
      <c r="B319">
        <v>3.9340000000000002</v>
      </c>
      <c r="C319">
        <v>-6.0000000000000001E-3</v>
      </c>
      <c r="D319">
        <v>-5.8445399999999998E-4</v>
      </c>
    </row>
    <row r="320" spans="1:4" x14ac:dyDescent="0.25">
      <c r="A320">
        <v>6.36</v>
      </c>
      <c r="B320">
        <v>3.9209999999999998</v>
      </c>
      <c r="C320">
        <v>-1.9E-2</v>
      </c>
      <c r="D320">
        <v>-1.8507700000000001E-3</v>
      </c>
    </row>
    <row r="321" spans="1:4" x14ac:dyDescent="0.25">
      <c r="A321">
        <v>6.38</v>
      </c>
      <c r="B321">
        <v>3.9209999999999998</v>
      </c>
      <c r="C321">
        <v>-1.9E-2</v>
      </c>
      <c r="D321">
        <v>-1.8507700000000001E-3</v>
      </c>
    </row>
    <row r="322" spans="1:4" x14ac:dyDescent="0.25">
      <c r="A322">
        <v>6.4</v>
      </c>
      <c r="B322">
        <v>3.94</v>
      </c>
      <c r="C322">
        <v>0</v>
      </c>
      <c r="D322">
        <v>0</v>
      </c>
    </row>
    <row r="323" spans="1:4" x14ac:dyDescent="0.25">
      <c r="A323">
        <v>6.42</v>
      </c>
      <c r="B323">
        <v>3.94</v>
      </c>
      <c r="C323">
        <v>0</v>
      </c>
      <c r="D323">
        <v>0</v>
      </c>
    </row>
    <row r="324" spans="1:4" x14ac:dyDescent="0.25">
      <c r="A324">
        <v>6.44</v>
      </c>
      <c r="B324">
        <v>3.9209999999999998</v>
      </c>
      <c r="C324">
        <v>-1.9E-2</v>
      </c>
      <c r="D324">
        <v>-1.8507700000000001E-3</v>
      </c>
    </row>
    <row r="325" spans="1:4" x14ac:dyDescent="0.25">
      <c r="A325">
        <v>6.46</v>
      </c>
      <c r="B325">
        <v>3.9209999999999998</v>
      </c>
      <c r="C325">
        <v>-1.9E-2</v>
      </c>
      <c r="D325">
        <v>-1.8507700000000001E-3</v>
      </c>
    </row>
    <row r="326" spans="1:4" x14ac:dyDescent="0.25">
      <c r="A326">
        <v>6.48</v>
      </c>
      <c r="B326">
        <v>3.94</v>
      </c>
      <c r="C326">
        <v>0</v>
      </c>
      <c r="D326">
        <v>0</v>
      </c>
    </row>
    <row r="327" spans="1:4" x14ac:dyDescent="0.25">
      <c r="A327">
        <v>6.5</v>
      </c>
      <c r="B327">
        <v>3.927</v>
      </c>
      <c r="C327">
        <v>-1.2999999999999999E-2</v>
      </c>
      <c r="D327">
        <v>-1.266316E-3</v>
      </c>
    </row>
    <row r="328" spans="1:4" x14ac:dyDescent="0.25">
      <c r="A328">
        <v>6.52</v>
      </c>
      <c r="B328">
        <v>3.9209999999999998</v>
      </c>
      <c r="C328">
        <v>-1.9E-2</v>
      </c>
      <c r="D328">
        <v>-1.8507700000000001E-3</v>
      </c>
    </row>
    <row r="329" spans="1:4" x14ac:dyDescent="0.25">
      <c r="A329">
        <v>6.54</v>
      </c>
      <c r="B329">
        <v>3.927</v>
      </c>
      <c r="C329">
        <v>-1.2999999999999999E-2</v>
      </c>
      <c r="D329">
        <v>-1.266316E-3</v>
      </c>
    </row>
    <row r="330" spans="1:4" x14ac:dyDescent="0.25">
      <c r="A330">
        <v>6.56</v>
      </c>
      <c r="B330">
        <v>3.94</v>
      </c>
      <c r="C330">
        <v>0</v>
      </c>
      <c r="D330">
        <v>0</v>
      </c>
    </row>
    <row r="331" spans="1:4" x14ac:dyDescent="0.25">
      <c r="A331">
        <v>6.58</v>
      </c>
      <c r="B331">
        <v>3.9209999999999998</v>
      </c>
      <c r="C331">
        <v>-1.9E-2</v>
      </c>
      <c r="D331">
        <v>-1.8507700000000001E-3</v>
      </c>
    </row>
    <row r="332" spans="1:4" x14ac:dyDescent="0.25">
      <c r="A332">
        <v>6.6</v>
      </c>
      <c r="B332">
        <v>3.9079999999999999</v>
      </c>
      <c r="C332">
        <v>-3.2000000000000001E-2</v>
      </c>
      <c r="D332">
        <v>-3.1170859999999998E-3</v>
      </c>
    </row>
    <row r="333" spans="1:4" x14ac:dyDescent="0.25">
      <c r="A333">
        <v>6.62</v>
      </c>
      <c r="B333">
        <v>3.9209999999999998</v>
      </c>
      <c r="C333">
        <v>-1.9E-2</v>
      </c>
      <c r="D333">
        <v>-1.8507700000000001E-3</v>
      </c>
    </row>
    <row r="334" spans="1:4" x14ac:dyDescent="0.25">
      <c r="A334">
        <v>6.64</v>
      </c>
      <c r="B334">
        <v>3.9209999999999998</v>
      </c>
      <c r="C334">
        <v>-1.9E-2</v>
      </c>
      <c r="D334">
        <v>-1.8507700000000001E-3</v>
      </c>
    </row>
    <row r="335" spans="1:4" x14ac:dyDescent="0.25">
      <c r="A335">
        <v>6.66</v>
      </c>
      <c r="B335">
        <v>3.9209999999999998</v>
      </c>
      <c r="C335">
        <v>-1.9E-2</v>
      </c>
      <c r="D335">
        <v>-1.8507700000000001E-3</v>
      </c>
    </row>
    <row r="336" spans="1:4" x14ac:dyDescent="0.25">
      <c r="A336">
        <v>6.68</v>
      </c>
      <c r="B336">
        <v>3.9209999999999998</v>
      </c>
      <c r="C336">
        <v>-1.9E-2</v>
      </c>
      <c r="D336">
        <v>-1.8507700000000001E-3</v>
      </c>
    </row>
    <row r="337" spans="1:4" x14ac:dyDescent="0.25">
      <c r="A337">
        <v>6.7</v>
      </c>
      <c r="B337">
        <v>3.9209999999999998</v>
      </c>
      <c r="C337">
        <v>-1.9E-2</v>
      </c>
      <c r="D337">
        <v>-1.8507700000000001E-3</v>
      </c>
    </row>
    <row r="338" spans="1:4" x14ac:dyDescent="0.25">
      <c r="A338">
        <v>6.72</v>
      </c>
      <c r="B338">
        <v>3.9209999999999998</v>
      </c>
      <c r="C338">
        <v>-1.9E-2</v>
      </c>
      <c r="D338">
        <v>-1.8507700000000001E-3</v>
      </c>
    </row>
    <row r="339" spans="1:4" x14ac:dyDescent="0.25">
      <c r="A339">
        <v>6.74</v>
      </c>
      <c r="B339">
        <v>3.9209999999999998</v>
      </c>
      <c r="C339">
        <v>-1.9E-2</v>
      </c>
      <c r="D339">
        <v>-1.8507700000000001E-3</v>
      </c>
    </row>
    <row r="340" spans="1:4" x14ac:dyDescent="0.25">
      <c r="A340">
        <v>6.76</v>
      </c>
      <c r="B340">
        <v>3.8959999999999999</v>
      </c>
      <c r="C340">
        <v>-4.3999999999999997E-2</v>
      </c>
      <c r="D340">
        <v>-4.2859930000000001E-3</v>
      </c>
    </row>
    <row r="341" spans="1:4" x14ac:dyDescent="0.25">
      <c r="A341">
        <v>6.78</v>
      </c>
      <c r="B341">
        <v>3.9209999999999998</v>
      </c>
      <c r="C341">
        <v>-1.9E-2</v>
      </c>
      <c r="D341">
        <v>-1.8507700000000001E-3</v>
      </c>
    </row>
    <row r="342" spans="1:4" x14ac:dyDescent="0.25">
      <c r="A342">
        <v>6.8</v>
      </c>
      <c r="B342">
        <v>3.9079999999999999</v>
      </c>
      <c r="C342">
        <v>-3.2000000000000001E-2</v>
      </c>
      <c r="D342">
        <v>-3.1170859999999998E-3</v>
      </c>
    </row>
    <row r="343" spans="1:4" x14ac:dyDescent="0.25">
      <c r="A343">
        <v>6.82</v>
      </c>
      <c r="B343">
        <v>3.89</v>
      </c>
      <c r="C343">
        <v>-0.05</v>
      </c>
      <c r="D343">
        <v>-4.8704459999999996E-3</v>
      </c>
    </row>
    <row r="344" spans="1:4" x14ac:dyDescent="0.25">
      <c r="A344">
        <v>6.84</v>
      </c>
      <c r="B344">
        <v>3.9079999999999999</v>
      </c>
      <c r="C344">
        <v>-3.2000000000000001E-2</v>
      </c>
      <c r="D344">
        <v>-3.1170859999999998E-3</v>
      </c>
    </row>
    <row r="345" spans="1:4" x14ac:dyDescent="0.25">
      <c r="A345">
        <v>6.86</v>
      </c>
      <c r="B345">
        <v>3.9079999999999999</v>
      </c>
      <c r="C345">
        <v>-3.2000000000000001E-2</v>
      </c>
      <c r="D345">
        <v>-3.1170859999999998E-3</v>
      </c>
    </row>
    <row r="346" spans="1:4" x14ac:dyDescent="0.25">
      <c r="A346">
        <v>6.88</v>
      </c>
      <c r="B346">
        <v>3.9079999999999999</v>
      </c>
      <c r="C346">
        <v>-3.2000000000000001E-2</v>
      </c>
      <c r="D346">
        <v>-3.1170859999999998E-3</v>
      </c>
    </row>
    <row r="347" spans="1:4" x14ac:dyDescent="0.25">
      <c r="A347">
        <v>6.9</v>
      </c>
      <c r="B347">
        <v>3.883</v>
      </c>
      <c r="C347">
        <v>-5.7000000000000002E-2</v>
      </c>
      <c r="D347">
        <v>-5.5523090000000001E-3</v>
      </c>
    </row>
    <row r="348" spans="1:4" x14ac:dyDescent="0.25">
      <c r="A348">
        <v>6.92</v>
      </c>
      <c r="B348">
        <v>3.8959999999999999</v>
      </c>
      <c r="C348">
        <v>-4.3999999999999997E-2</v>
      </c>
      <c r="D348">
        <v>-4.2859930000000001E-3</v>
      </c>
    </row>
    <row r="349" spans="1:4" x14ac:dyDescent="0.25">
      <c r="A349">
        <v>6.94</v>
      </c>
      <c r="B349">
        <v>3.915</v>
      </c>
      <c r="C349">
        <v>-2.5000000000000001E-2</v>
      </c>
      <c r="D349">
        <v>-2.4352229999999998E-3</v>
      </c>
    </row>
    <row r="350" spans="1:4" x14ac:dyDescent="0.25">
      <c r="A350">
        <v>6.96</v>
      </c>
      <c r="B350">
        <v>3.9079999999999999</v>
      </c>
      <c r="C350">
        <v>-3.2000000000000001E-2</v>
      </c>
      <c r="D350">
        <v>-3.1170859999999998E-3</v>
      </c>
    </row>
    <row r="351" spans="1:4" x14ac:dyDescent="0.25">
      <c r="A351">
        <v>6.98</v>
      </c>
      <c r="B351">
        <v>3.883</v>
      </c>
      <c r="C351">
        <v>-5.7000000000000002E-2</v>
      </c>
      <c r="D351">
        <v>-5.5523090000000001E-3</v>
      </c>
    </row>
    <row r="352" spans="1:4" x14ac:dyDescent="0.25">
      <c r="A352">
        <v>7</v>
      </c>
      <c r="B352">
        <v>3.89</v>
      </c>
      <c r="C352">
        <v>-0.05</v>
      </c>
      <c r="D352">
        <v>-4.8704459999999996E-3</v>
      </c>
    </row>
    <row r="353" spans="1:4" x14ac:dyDescent="0.25">
      <c r="A353">
        <v>7.02</v>
      </c>
      <c r="B353">
        <v>3.9079999999999999</v>
      </c>
      <c r="C353">
        <v>-3.2000000000000001E-2</v>
      </c>
      <c r="D353">
        <v>-3.1170859999999998E-3</v>
      </c>
    </row>
    <row r="354" spans="1:4" x14ac:dyDescent="0.25">
      <c r="A354">
        <v>7.04</v>
      </c>
      <c r="B354">
        <v>3.89</v>
      </c>
      <c r="C354">
        <v>-0.05</v>
      </c>
      <c r="D354">
        <v>-4.8704459999999996E-3</v>
      </c>
    </row>
    <row r="355" spans="1:4" x14ac:dyDescent="0.25">
      <c r="A355">
        <v>7.06</v>
      </c>
      <c r="B355">
        <v>3.871</v>
      </c>
      <c r="C355">
        <v>-6.9000000000000006E-2</v>
      </c>
      <c r="D355">
        <v>-6.7212160000000003E-3</v>
      </c>
    </row>
    <row r="356" spans="1:4" x14ac:dyDescent="0.25">
      <c r="A356">
        <v>7.08</v>
      </c>
      <c r="B356">
        <v>3.9079999999999999</v>
      </c>
      <c r="C356">
        <v>-3.2000000000000001E-2</v>
      </c>
      <c r="D356">
        <v>-3.1170859999999998E-3</v>
      </c>
    </row>
    <row r="357" spans="1:4" x14ac:dyDescent="0.25">
      <c r="A357">
        <v>7.1</v>
      </c>
      <c r="B357">
        <v>3.9209999999999998</v>
      </c>
      <c r="C357">
        <v>-1.9E-2</v>
      </c>
      <c r="D357">
        <v>-1.8507700000000001E-3</v>
      </c>
    </row>
    <row r="358" spans="1:4" x14ac:dyDescent="0.25">
      <c r="A358">
        <v>7.12</v>
      </c>
      <c r="B358">
        <v>3.89</v>
      </c>
      <c r="C358">
        <v>-0.05</v>
      </c>
      <c r="D358">
        <v>-4.8704459999999996E-3</v>
      </c>
    </row>
    <row r="359" spans="1:4" x14ac:dyDescent="0.25">
      <c r="A359">
        <v>7.14</v>
      </c>
      <c r="B359">
        <v>3.871</v>
      </c>
      <c r="C359">
        <v>-6.9000000000000006E-2</v>
      </c>
      <c r="D359">
        <v>-6.7212160000000003E-3</v>
      </c>
    </row>
    <row r="360" spans="1:4" x14ac:dyDescent="0.25">
      <c r="A360">
        <v>7.16</v>
      </c>
      <c r="B360">
        <v>3.9079999999999999</v>
      </c>
      <c r="C360">
        <v>-3.2000000000000001E-2</v>
      </c>
      <c r="D360">
        <v>-3.1170859999999998E-3</v>
      </c>
    </row>
    <row r="361" spans="1:4" x14ac:dyDescent="0.25">
      <c r="A361">
        <v>7.18</v>
      </c>
      <c r="B361">
        <v>3.915</v>
      </c>
      <c r="C361">
        <v>-2.5000000000000001E-2</v>
      </c>
      <c r="D361">
        <v>-2.4352229999999998E-3</v>
      </c>
    </row>
    <row r="362" spans="1:4" x14ac:dyDescent="0.25">
      <c r="A362">
        <v>7.2</v>
      </c>
      <c r="B362">
        <v>3.89</v>
      </c>
      <c r="C362">
        <v>-0.05</v>
      </c>
      <c r="D362">
        <v>-4.8704459999999996E-3</v>
      </c>
    </row>
    <row r="363" spans="1:4" x14ac:dyDescent="0.25">
      <c r="A363">
        <v>7.22</v>
      </c>
      <c r="B363">
        <v>3.8769999999999998</v>
      </c>
      <c r="C363">
        <v>-6.3E-2</v>
      </c>
      <c r="D363">
        <v>-6.1367619999999996E-3</v>
      </c>
    </row>
    <row r="364" spans="1:4" x14ac:dyDescent="0.25">
      <c r="A364">
        <v>7.24</v>
      </c>
      <c r="B364">
        <v>3.9079999999999999</v>
      </c>
      <c r="C364">
        <v>-3.2000000000000001E-2</v>
      </c>
      <c r="D364">
        <v>-3.1170859999999998E-3</v>
      </c>
    </row>
    <row r="365" spans="1:4" x14ac:dyDescent="0.25">
      <c r="A365">
        <v>7.26</v>
      </c>
      <c r="B365">
        <v>3.915</v>
      </c>
      <c r="C365">
        <v>-2.5000000000000001E-2</v>
      </c>
      <c r="D365">
        <v>-2.4352229999999998E-3</v>
      </c>
    </row>
    <row r="366" spans="1:4" x14ac:dyDescent="0.25">
      <c r="A366">
        <v>7.28</v>
      </c>
      <c r="B366">
        <v>3.89</v>
      </c>
      <c r="C366">
        <v>-0.05</v>
      </c>
      <c r="D366">
        <v>-4.8704459999999996E-3</v>
      </c>
    </row>
    <row r="367" spans="1:4" x14ac:dyDescent="0.25">
      <c r="A367">
        <v>7.3</v>
      </c>
      <c r="B367">
        <v>3.8769999999999998</v>
      </c>
      <c r="C367">
        <v>-6.3E-2</v>
      </c>
      <c r="D367">
        <v>-6.1367619999999996E-3</v>
      </c>
    </row>
    <row r="368" spans="1:4" x14ac:dyDescent="0.25">
      <c r="A368">
        <v>7.32</v>
      </c>
      <c r="B368">
        <v>3.9079999999999999</v>
      </c>
      <c r="C368">
        <v>-3.2000000000000001E-2</v>
      </c>
      <c r="D368">
        <v>-3.1170859999999998E-3</v>
      </c>
    </row>
    <row r="369" spans="1:4" x14ac:dyDescent="0.25">
      <c r="A369">
        <v>7.34</v>
      </c>
      <c r="B369">
        <v>3.883</v>
      </c>
      <c r="C369">
        <v>-5.7000000000000002E-2</v>
      </c>
      <c r="D369">
        <v>-5.5523090000000001E-3</v>
      </c>
    </row>
    <row r="370" spans="1:4" x14ac:dyDescent="0.25">
      <c r="A370">
        <v>7.36</v>
      </c>
      <c r="B370">
        <v>3.883</v>
      </c>
      <c r="C370">
        <v>-5.7000000000000002E-2</v>
      </c>
      <c r="D370">
        <v>-5.5523090000000001E-3</v>
      </c>
    </row>
    <row r="371" spans="1:4" x14ac:dyDescent="0.25">
      <c r="A371">
        <v>7.38</v>
      </c>
      <c r="B371">
        <v>3.89</v>
      </c>
      <c r="C371">
        <v>-0.05</v>
      </c>
      <c r="D371">
        <v>-4.8704459999999996E-3</v>
      </c>
    </row>
    <row r="372" spans="1:4" x14ac:dyDescent="0.25">
      <c r="A372">
        <v>7.4</v>
      </c>
      <c r="B372">
        <v>3.89</v>
      </c>
      <c r="C372">
        <v>-0.05</v>
      </c>
      <c r="D372">
        <v>-4.8704459999999996E-3</v>
      </c>
    </row>
    <row r="373" spans="1:4" x14ac:dyDescent="0.25">
      <c r="A373">
        <v>7.42</v>
      </c>
      <c r="B373">
        <v>3.89</v>
      </c>
      <c r="C373">
        <v>-0.05</v>
      </c>
      <c r="D373">
        <v>-4.8704459999999996E-3</v>
      </c>
    </row>
    <row r="374" spans="1:4" x14ac:dyDescent="0.25">
      <c r="A374">
        <v>7.44</v>
      </c>
      <c r="B374">
        <v>3.883</v>
      </c>
      <c r="C374">
        <v>-5.7000000000000002E-2</v>
      </c>
      <c r="D374">
        <v>-5.5523090000000001E-3</v>
      </c>
    </row>
    <row r="375" spans="1:4" x14ac:dyDescent="0.25">
      <c r="A375">
        <v>7.46</v>
      </c>
      <c r="B375">
        <v>3.89</v>
      </c>
      <c r="C375">
        <v>-0.05</v>
      </c>
      <c r="D375">
        <v>-4.8704459999999996E-3</v>
      </c>
    </row>
    <row r="376" spans="1:4" x14ac:dyDescent="0.25">
      <c r="A376">
        <v>7.48</v>
      </c>
      <c r="B376">
        <v>3.9020000000000001</v>
      </c>
      <c r="C376">
        <v>-3.7999999999999999E-2</v>
      </c>
      <c r="D376">
        <v>-3.7015389999999998E-3</v>
      </c>
    </row>
    <row r="377" spans="1:4" x14ac:dyDescent="0.25">
      <c r="A377">
        <v>7.5</v>
      </c>
      <c r="B377">
        <v>3.9079999999999999</v>
      </c>
      <c r="C377">
        <v>-3.2000000000000001E-2</v>
      </c>
      <c r="D377">
        <v>-3.1170859999999998E-3</v>
      </c>
    </row>
    <row r="378" spans="1:4" x14ac:dyDescent="0.25">
      <c r="A378">
        <v>7.52</v>
      </c>
      <c r="B378">
        <v>3.8769999999999998</v>
      </c>
      <c r="C378">
        <v>-6.3E-2</v>
      </c>
      <c r="D378">
        <v>-6.1367619999999996E-3</v>
      </c>
    </row>
    <row r="379" spans="1:4" x14ac:dyDescent="0.25">
      <c r="A379">
        <v>7.54</v>
      </c>
      <c r="B379">
        <v>3.89</v>
      </c>
      <c r="C379">
        <v>-0.05</v>
      </c>
      <c r="D379">
        <v>-4.8704459999999996E-3</v>
      </c>
    </row>
    <row r="380" spans="1:4" x14ac:dyDescent="0.25">
      <c r="A380">
        <v>7.56</v>
      </c>
      <c r="B380">
        <v>3.915</v>
      </c>
      <c r="C380">
        <v>-2.5000000000000001E-2</v>
      </c>
      <c r="D380">
        <v>-2.4352229999999998E-3</v>
      </c>
    </row>
    <row r="381" spans="1:4" x14ac:dyDescent="0.25">
      <c r="A381">
        <v>7.58</v>
      </c>
      <c r="B381">
        <v>3.89</v>
      </c>
      <c r="C381">
        <v>-0.05</v>
      </c>
      <c r="D381">
        <v>-4.8704459999999996E-3</v>
      </c>
    </row>
    <row r="382" spans="1:4" x14ac:dyDescent="0.25">
      <c r="A382">
        <v>7.6</v>
      </c>
      <c r="B382">
        <v>3.883</v>
      </c>
      <c r="C382">
        <v>-5.7000000000000002E-2</v>
      </c>
      <c r="D382">
        <v>-5.5523090000000001E-3</v>
      </c>
    </row>
    <row r="383" spans="1:4" x14ac:dyDescent="0.25">
      <c r="A383">
        <v>7.62</v>
      </c>
      <c r="B383">
        <v>3.9079999999999999</v>
      </c>
      <c r="C383">
        <v>-3.2000000000000001E-2</v>
      </c>
      <c r="D383">
        <v>-3.1170859999999998E-3</v>
      </c>
    </row>
    <row r="384" spans="1:4" x14ac:dyDescent="0.25">
      <c r="A384">
        <v>7.64</v>
      </c>
      <c r="B384">
        <v>3.9079999999999999</v>
      </c>
      <c r="C384">
        <v>-3.2000000000000001E-2</v>
      </c>
      <c r="D384">
        <v>-3.1170859999999998E-3</v>
      </c>
    </row>
    <row r="385" spans="1:4" x14ac:dyDescent="0.25">
      <c r="A385">
        <v>7.66</v>
      </c>
      <c r="B385">
        <v>3.883</v>
      </c>
      <c r="C385">
        <v>-5.7000000000000002E-2</v>
      </c>
      <c r="D385">
        <v>-5.5523090000000001E-3</v>
      </c>
    </row>
    <row r="386" spans="1:4" x14ac:dyDescent="0.25">
      <c r="A386">
        <v>7.68</v>
      </c>
      <c r="B386">
        <v>3.8769999999999998</v>
      </c>
      <c r="C386">
        <v>-6.3E-2</v>
      </c>
      <c r="D386">
        <v>-6.1367619999999996E-3</v>
      </c>
    </row>
    <row r="387" spans="1:4" x14ac:dyDescent="0.25">
      <c r="A387">
        <v>7.7</v>
      </c>
      <c r="B387">
        <v>3.9209999999999998</v>
      </c>
      <c r="C387">
        <v>-1.9E-2</v>
      </c>
      <c r="D387">
        <v>-1.8507700000000001E-3</v>
      </c>
    </row>
    <row r="388" spans="1:4" x14ac:dyDescent="0.25">
      <c r="A388">
        <v>7.72</v>
      </c>
      <c r="B388">
        <v>3.883</v>
      </c>
      <c r="C388">
        <v>-5.7000000000000002E-2</v>
      </c>
      <c r="D388">
        <v>-5.5523090000000001E-3</v>
      </c>
    </row>
    <row r="389" spans="1:4" x14ac:dyDescent="0.25">
      <c r="A389">
        <v>7.74</v>
      </c>
      <c r="B389">
        <v>3.8769999999999998</v>
      </c>
      <c r="C389">
        <v>-6.3E-2</v>
      </c>
      <c r="D389">
        <v>-6.1367619999999996E-3</v>
      </c>
    </row>
    <row r="390" spans="1:4" x14ac:dyDescent="0.25">
      <c r="A390">
        <v>7.76</v>
      </c>
      <c r="B390">
        <v>3.89</v>
      </c>
      <c r="C390">
        <v>-0.05</v>
      </c>
      <c r="D390">
        <v>-4.8704459999999996E-3</v>
      </c>
    </row>
    <row r="391" spans="1:4" x14ac:dyDescent="0.25">
      <c r="A391">
        <v>7.78</v>
      </c>
      <c r="B391">
        <v>3.89</v>
      </c>
      <c r="C391">
        <v>-0.05</v>
      </c>
      <c r="D391">
        <v>-4.8704459999999996E-3</v>
      </c>
    </row>
    <row r="392" spans="1:4" x14ac:dyDescent="0.25">
      <c r="A392">
        <v>7.8</v>
      </c>
      <c r="B392">
        <v>3.915</v>
      </c>
      <c r="C392">
        <v>-2.5000000000000001E-2</v>
      </c>
      <c r="D392">
        <v>-2.4352229999999998E-3</v>
      </c>
    </row>
    <row r="393" spans="1:4" x14ac:dyDescent="0.25">
      <c r="A393">
        <v>7.82</v>
      </c>
      <c r="B393">
        <v>3.883</v>
      </c>
      <c r="C393">
        <v>-5.7000000000000002E-2</v>
      </c>
      <c r="D393">
        <v>-5.5523090000000001E-3</v>
      </c>
    </row>
    <row r="394" spans="1:4" x14ac:dyDescent="0.25">
      <c r="A394">
        <v>7.84</v>
      </c>
      <c r="B394">
        <v>3.8769999999999998</v>
      </c>
      <c r="C394">
        <v>-6.3E-2</v>
      </c>
      <c r="D394">
        <v>-6.1367619999999996E-3</v>
      </c>
    </row>
    <row r="395" spans="1:4" x14ac:dyDescent="0.25">
      <c r="A395">
        <v>7.86</v>
      </c>
      <c r="B395">
        <v>3.9079999999999999</v>
      </c>
      <c r="C395">
        <v>-3.2000000000000001E-2</v>
      </c>
      <c r="D395">
        <v>-3.1170859999999998E-3</v>
      </c>
    </row>
    <row r="396" spans="1:4" x14ac:dyDescent="0.25">
      <c r="A396">
        <v>7.88</v>
      </c>
      <c r="B396">
        <v>3.8769999999999998</v>
      </c>
      <c r="C396">
        <v>-6.3E-2</v>
      </c>
      <c r="D396">
        <v>-6.1367619999999996E-3</v>
      </c>
    </row>
    <row r="397" spans="1:4" x14ac:dyDescent="0.25">
      <c r="A397">
        <v>7.9</v>
      </c>
      <c r="B397">
        <v>3.8769999999999998</v>
      </c>
      <c r="C397">
        <v>-6.3E-2</v>
      </c>
      <c r="D397">
        <v>-6.1367619999999996E-3</v>
      </c>
    </row>
    <row r="398" spans="1:4" x14ac:dyDescent="0.25">
      <c r="A398">
        <v>7.92</v>
      </c>
      <c r="B398">
        <v>3.8769999999999998</v>
      </c>
      <c r="C398">
        <v>-6.3E-2</v>
      </c>
      <c r="D398">
        <v>-6.1367619999999996E-3</v>
      </c>
    </row>
    <row r="399" spans="1:4" x14ac:dyDescent="0.25">
      <c r="A399">
        <v>7.94</v>
      </c>
      <c r="B399">
        <v>3.927</v>
      </c>
      <c r="C399">
        <v>-1.2999999999999999E-2</v>
      </c>
      <c r="D399">
        <v>-1.266316E-3</v>
      </c>
    </row>
    <row r="400" spans="1:4" x14ac:dyDescent="0.25">
      <c r="A400">
        <v>7.96</v>
      </c>
      <c r="B400">
        <v>3.9079999999999999</v>
      </c>
      <c r="C400">
        <v>-3.2000000000000001E-2</v>
      </c>
      <c r="D400">
        <v>-3.1170859999999998E-3</v>
      </c>
    </row>
    <row r="401" spans="1:4" x14ac:dyDescent="0.25">
      <c r="A401">
        <v>7.98</v>
      </c>
      <c r="B401">
        <v>3.8769999999999998</v>
      </c>
      <c r="C401">
        <v>-6.3E-2</v>
      </c>
      <c r="D401">
        <v>-6.1367619999999996E-3</v>
      </c>
    </row>
    <row r="402" spans="1:4" x14ac:dyDescent="0.25">
      <c r="A402">
        <v>8</v>
      </c>
      <c r="B402">
        <v>3.89</v>
      </c>
      <c r="C402">
        <v>-0.05</v>
      </c>
      <c r="D402">
        <v>-4.8704459999999996E-3</v>
      </c>
    </row>
    <row r="403" spans="1:4" x14ac:dyDescent="0.25">
      <c r="A403">
        <v>8.02</v>
      </c>
      <c r="B403">
        <v>3.9079999999999999</v>
      </c>
      <c r="C403">
        <v>-3.2000000000000001E-2</v>
      </c>
      <c r="D403">
        <v>-3.1170859999999998E-3</v>
      </c>
    </row>
    <row r="404" spans="1:4" x14ac:dyDescent="0.25">
      <c r="A404">
        <v>8.0399999999999991</v>
      </c>
      <c r="B404">
        <v>3.89</v>
      </c>
      <c r="C404">
        <v>-0.05</v>
      </c>
      <c r="D404">
        <v>-4.8704459999999996E-3</v>
      </c>
    </row>
    <row r="405" spans="1:4" x14ac:dyDescent="0.25">
      <c r="A405">
        <v>8.06</v>
      </c>
      <c r="B405">
        <v>3.8769999999999998</v>
      </c>
      <c r="C405">
        <v>-6.3E-2</v>
      </c>
      <c r="D405">
        <v>-6.1367619999999996E-3</v>
      </c>
    </row>
    <row r="406" spans="1:4" x14ac:dyDescent="0.25">
      <c r="A406">
        <v>8.08</v>
      </c>
      <c r="B406">
        <v>3.89</v>
      </c>
      <c r="C406">
        <v>-0.05</v>
      </c>
      <c r="D406">
        <v>-4.8704459999999996E-3</v>
      </c>
    </row>
    <row r="407" spans="1:4" x14ac:dyDescent="0.25">
      <c r="A407">
        <v>8.1</v>
      </c>
      <c r="B407">
        <v>3.9209999999999998</v>
      </c>
      <c r="C407">
        <v>-1.9E-2</v>
      </c>
      <c r="D407">
        <v>-1.8507700000000001E-3</v>
      </c>
    </row>
    <row r="408" spans="1:4" x14ac:dyDescent="0.25">
      <c r="A408">
        <v>8.1199999999999992</v>
      </c>
      <c r="B408">
        <v>3.8959999999999999</v>
      </c>
      <c r="C408">
        <v>-4.3999999999999997E-2</v>
      </c>
      <c r="D408">
        <v>-4.2859930000000001E-3</v>
      </c>
    </row>
    <row r="409" spans="1:4" x14ac:dyDescent="0.25">
      <c r="A409">
        <v>8.14</v>
      </c>
      <c r="B409">
        <v>3.8639999999999999</v>
      </c>
      <c r="C409">
        <v>-7.5999999999999998E-2</v>
      </c>
      <c r="D409">
        <v>-7.4030779999999996E-3</v>
      </c>
    </row>
    <row r="410" spans="1:4" x14ac:dyDescent="0.25">
      <c r="A410">
        <v>8.16</v>
      </c>
      <c r="B410">
        <v>3.883</v>
      </c>
      <c r="C410">
        <v>-5.7000000000000002E-2</v>
      </c>
      <c r="D410">
        <v>-5.5523090000000001E-3</v>
      </c>
    </row>
    <row r="411" spans="1:4" x14ac:dyDescent="0.25">
      <c r="A411">
        <v>8.18</v>
      </c>
      <c r="B411">
        <v>3.9079999999999999</v>
      </c>
      <c r="C411">
        <v>-3.2000000000000001E-2</v>
      </c>
      <c r="D411">
        <v>-3.1170859999999998E-3</v>
      </c>
    </row>
    <row r="412" spans="1:4" x14ac:dyDescent="0.25">
      <c r="A412">
        <v>8.1999999999999993</v>
      </c>
      <c r="B412">
        <v>3.89</v>
      </c>
      <c r="C412">
        <v>-0.05</v>
      </c>
      <c r="D412">
        <v>-4.8704459999999996E-3</v>
      </c>
    </row>
    <row r="413" spans="1:4" x14ac:dyDescent="0.25">
      <c r="A413">
        <v>8.2200000000000006</v>
      </c>
      <c r="B413">
        <v>3.8769999999999998</v>
      </c>
      <c r="C413">
        <v>-6.3E-2</v>
      </c>
      <c r="D413">
        <v>-6.1367619999999996E-3</v>
      </c>
    </row>
    <row r="414" spans="1:4" x14ac:dyDescent="0.25">
      <c r="A414">
        <v>8.24</v>
      </c>
      <c r="B414">
        <v>3.89</v>
      </c>
      <c r="C414">
        <v>-0.05</v>
      </c>
      <c r="D414">
        <v>-4.8704459999999996E-3</v>
      </c>
    </row>
    <row r="415" spans="1:4" x14ac:dyDescent="0.25">
      <c r="A415">
        <v>8.26</v>
      </c>
      <c r="B415">
        <v>3.915</v>
      </c>
      <c r="C415">
        <v>-2.5000000000000001E-2</v>
      </c>
      <c r="D415">
        <v>-2.4352229999999998E-3</v>
      </c>
    </row>
    <row r="416" spans="1:4" x14ac:dyDescent="0.25">
      <c r="A416">
        <v>8.2799999999999994</v>
      </c>
      <c r="B416">
        <v>3.8769999999999998</v>
      </c>
      <c r="C416">
        <v>-6.3E-2</v>
      </c>
      <c r="D416">
        <v>-6.1367619999999996E-3</v>
      </c>
    </row>
    <row r="417" spans="1:4" x14ac:dyDescent="0.25">
      <c r="A417">
        <v>8.3000000000000007</v>
      </c>
      <c r="B417">
        <v>3.8769999999999998</v>
      </c>
      <c r="C417">
        <v>-6.3E-2</v>
      </c>
      <c r="D417">
        <v>-6.1367619999999996E-3</v>
      </c>
    </row>
    <row r="418" spans="1:4" x14ac:dyDescent="0.25">
      <c r="A418">
        <v>8.32</v>
      </c>
      <c r="B418">
        <v>3.89</v>
      </c>
      <c r="C418">
        <v>-0.05</v>
      </c>
      <c r="D418">
        <v>-4.8704459999999996E-3</v>
      </c>
    </row>
    <row r="419" spans="1:4" x14ac:dyDescent="0.25">
      <c r="A419">
        <v>8.34</v>
      </c>
      <c r="B419">
        <v>3.8959999999999999</v>
      </c>
      <c r="C419">
        <v>-4.3999999999999997E-2</v>
      </c>
      <c r="D419">
        <v>-4.2859930000000001E-3</v>
      </c>
    </row>
    <row r="420" spans="1:4" x14ac:dyDescent="0.25">
      <c r="A420">
        <v>8.36</v>
      </c>
      <c r="B420">
        <v>3.89</v>
      </c>
      <c r="C420">
        <v>-0.05</v>
      </c>
      <c r="D420">
        <v>-4.8704459999999996E-3</v>
      </c>
    </row>
    <row r="421" spans="1:4" x14ac:dyDescent="0.25">
      <c r="A421">
        <v>8.3800000000000008</v>
      </c>
      <c r="B421">
        <v>3.8769999999999998</v>
      </c>
      <c r="C421">
        <v>-6.3E-2</v>
      </c>
      <c r="D421">
        <v>-6.1367619999999996E-3</v>
      </c>
    </row>
    <row r="422" spans="1:4" x14ac:dyDescent="0.25">
      <c r="A422">
        <v>8.4</v>
      </c>
      <c r="B422">
        <v>3.8769999999999998</v>
      </c>
      <c r="C422">
        <v>-6.3E-2</v>
      </c>
      <c r="D422">
        <v>-6.1367619999999996E-3</v>
      </c>
    </row>
    <row r="423" spans="1:4" x14ac:dyDescent="0.25">
      <c r="A423">
        <v>8.42</v>
      </c>
      <c r="B423">
        <v>3.89</v>
      </c>
      <c r="C423">
        <v>-0.05</v>
      </c>
      <c r="D423">
        <v>-4.8704459999999996E-3</v>
      </c>
    </row>
    <row r="424" spans="1:4" x14ac:dyDescent="0.25">
      <c r="A424">
        <v>8.44</v>
      </c>
      <c r="B424">
        <v>3.8959999999999999</v>
      </c>
      <c r="C424">
        <v>-4.3999999999999997E-2</v>
      </c>
      <c r="D424">
        <v>-4.2859930000000001E-3</v>
      </c>
    </row>
    <row r="425" spans="1:4" x14ac:dyDescent="0.25">
      <c r="A425">
        <v>8.4600000000000009</v>
      </c>
      <c r="B425">
        <v>3.89</v>
      </c>
      <c r="C425">
        <v>-0.05</v>
      </c>
      <c r="D425">
        <v>-4.8704459999999996E-3</v>
      </c>
    </row>
    <row r="426" spans="1:4" x14ac:dyDescent="0.25">
      <c r="A426">
        <v>8.48</v>
      </c>
      <c r="B426">
        <v>3.883</v>
      </c>
      <c r="C426">
        <v>-5.7000000000000002E-2</v>
      </c>
      <c r="D426">
        <v>-5.5523090000000001E-3</v>
      </c>
    </row>
    <row r="427" spans="1:4" x14ac:dyDescent="0.25">
      <c r="A427">
        <v>8.5</v>
      </c>
      <c r="B427">
        <v>3.883</v>
      </c>
      <c r="C427">
        <v>-5.7000000000000002E-2</v>
      </c>
      <c r="D427">
        <v>-5.5523090000000001E-3</v>
      </c>
    </row>
    <row r="428" spans="1:4" x14ac:dyDescent="0.25">
      <c r="A428">
        <v>8.52</v>
      </c>
      <c r="B428">
        <v>3.8769999999999998</v>
      </c>
      <c r="C428">
        <v>-6.3E-2</v>
      </c>
      <c r="D428">
        <v>-6.1367619999999996E-3</v>
      </c>
    </row>
    <row r="429" spans="1:4" x14ac:dyDescent="0.25">
      <c r="A429">
        <v>8.5399999999999991</v>
      </c>
      <c r="B429">
        <v>3.89</v>
      </c>
      <c r="C429">
        <v>-0.05</v>
      </c>
      <c r="D429">
        <v>-4.8704459999999996E-3</v>
      </c>
    </row>
    <row r="430" spans="1:4" x14ac:dyDescent="0.25">
      <c r="A430">
        <v>8.56</v>
      </c>
      <c r="B430">
        <v>3.8959999999999999</v>
      </c>
      <c r="C430">
        <v>-4.3999999999999997E-2</v>
      </c>
      <c r="D430">
        <v>-4.2859930000000001E-3</v>
      </c>
    </row>
    <row r="431" spans="1:4" x14ac:dyDescent="0.25">
      <c r="A431">
        <v>8.58</v>
      </c>
      <c r="B431">
        <v>3.9079999999999999</v>
      </c>
      <c r="C431">
        <v>-3.2000000000000001E-2</v>
      </c>
      <c r="D431">
        <v>-3.1170859999999998E-3</v>
      </c>
    </row>
    <row r="432" spans="1:4" x14ac:dyDescent="0.25">
      <c r="A432">
        <v>8.6</v>
      </c>
      <c r="B432">
        <v>3.8769999999999998</v>
      </c>
      <c r="C432">
        <v>-6.3E-2</v>
      </c>
      <c r="D432">
        <v>-6.1367619999999996E-3</v>
      </c>
    </row>
    <row r="433" spans="1:4" x14ac:dyDescent="0.25">
      <c r="A433">
        <v>8.6199999999999992</v>
      </c>
      <c r="B433">
        <v>3.9020000000000001</v>
      </c>
      <c r="C433">
        <v>-3.7999999999999999E-2</v>
      </c>
      <c r="D433">
        <v>-3.7015389999999998E-3</v>
      </c>
    </row>
    <row r="434" spans="1:4" x14ac:dyDescent="0.25">
      <c r="A434">
        <v>8.64</v>
      </c>
      <c r="B434">
        <v>3.883</v>
      </c>
      <c r="C434">
        <v>-5.7000000000000002E-2</v>
      </c>
      <c r="D434">
        <v>-5.5523090000000001E-3</v>
      </c>
    </row>
    <row r="435" spans="1:4" x14ac:dyDescent="0.25">
      <c r="A435">
        <v>8.66</v>
      </c>
      <c r="B435">
        <v>3.89</v>
      </c>
      <c r="C435">
        <v>-0.05</v>
      </c>
      <c r="D435">
        <v>-4.8704459999999996E-3</v>
      </c>
    </row>
    <row r="436" spans="1:4" x14ac:dyDescent="0.25">
      <c r="A436">
        <v>8.68</v>
      </c>
      <c r="B436">
        <v>3.8769999999999998</v>
      </c>
      <c r="C436">
        <v>-6.3E-2</v>
      </c>
      <c r="D436">
        <v>-6.1367619999999996E-3</v>
      </c>
    </row>
    <row r="437" spans="1:4" x14ac:dyDescent="0.25">
      <c r="A437">
        <v>8.6999999999999993</v>
      </c>
      <c r="B437">
        <v>3.9079999999999999</v>
      </c>
      <c r="C437">
        <v>-3.2000000000000001E-2</v>
      </c>
      <c r="D437">
        <v>-3.1170859999999998E-3</v>
      </c>
    </row>
    <row r="438" spans="1:4" x14ac:dyDescent="0.25">
      <c r="A438">
        <v>8.7200000000000006</v>
      </c>
      <c r="B438">
        <v>3.89</v>
      </c>
      <c r="C438">
        <v>-0.05</v>
      </c>
      <c r="D438">
        <v>-4.8704459999999996E-3</v>
      </c>
    </row>
    <row r="439" spans="1:4" x14ac:dyDescent="0.25">
      <c r="A439">
        <v>8.74</v>
      </c>
      <c r="B439">
        <v>3.8769999999999998</v>
      </c>
      <c r="C439">
        <v>-6.3E-2</v>
      </c>
      <c r="D439">
        <v>-6.1367619999999996E-3</v>
      </c>
    </row>
    <row r="440" spans="1:4" x14ac:dyDescent="0.25">
      <c r="A440">
        <v>8.76</v>
      </c>
      <c r="B440">
        <v>3.8769999999999998</v>
      </c>
      <c r="C440">
        <v>-6.3E-2</v>
      </c>
      <c r="D440">
        <v>-6.1367619999999996E-3</v>
      </c>
    </row>
    <row r="441" spans="1:4" x14ac:dyDescent="0.25">
      <c r="A441">
        <v>8.7799999999999994</v>
      </c>
      <c r="B441">
        <v>3.89</v>
      </c>
      <c r="C441">
        <v>-0.05</v>
      </c>
      <c r="D441">
        <v>-4.8704459999999996E-3</v>
      </c>
    </row>
    <row r="442" spans="1:4" x14ac:dyDescent="0.25">
      <c r="A442">
        <v>8.8000000000000007</v>
      </c>
      <c r="B442">
        <v>3.9079999999999999</v>
      </c>
      <c r="C442">
        <v>-3.2000000000000001E-2</v>
      </c>
      <c r="D442">
        <v>-3.1170859999999998E-3</v>
      </c>
    </row>
    <row r="443" spans="1:4" x14ac:dyDescent="0.25">
      <c r="A443">
        <v>8.82</v>
      </c>
      <c r="B443">
        <v>3.89</v>
      </c>
      <c r="C443">
        <v>-0.05</v>
      </c>
      <c r="D443">
        <v>-4.8704459999999996E-3</v>
      </c>
    </row>
    <row r="444" spans="1:4" x14ac:dyDescent="0.25">
      <c r="A444">
        <v>8.84</v>
      </c>
      <c r="B444">
        <v>3.89</v>
      </c>
      <c r="C444">
        <v>-0.05</v>
      </c>
      <c r="D444">
        <v>-4.8704459999999996E-3</v>
      </c>
    </row>
    <row r="445" spans="1:4" x14ac:dyDescent="0.25">
      <c r="A445">
        <v>8.86</v>
      </c>
      <c r="B445">
        <v>3.8959999999999999</v>
      </c>
      <c r="C445">
        <v>-4.3999999999999997E-2</v>
      </c>
      <c r="D445">
        <v>-4.2859930000000001E-3</v>
      </c>
    </row>
    <row r="446" spans="1:4" x14ac:dyDescent="0.25">
      <c r="A446">
        <v>8.8800000000000008</v>
      </c>
      <c r="B446">
        <v>3.8959999999999999</v>
      </c>
      <c r="C446">
        <v>-4.3999999999999997E-2</v>
      </c>
      <c r="D446">
        <v>-4.2859930000000001E-3</v>
      </c>
    </row>
    <row r="447" spans="1:4" x14ac:dyDescent="0.25">
      <c r="A447">
        <v>8.9</v>
      </c>
      <c r="B447">
        <v>3.8769999999999998</v>
      </c>
      <c r="C447">
        <v>-6.3E-2</v>
      </c>
      <c r="D447">
        <v>-6.1367619999999996E-3</v>
      </c>
    </row>
    <row r="448" spans="1:4" x14ac:dyDescent="0.25">
      <c r="A448">
        <v>8.92</v>
      </c>
      <c r="B448">
        <v>3.8769999999999998</v>
      </c>
      <c r="C448">
        <v>-6.3E-2</v>
      </c>
      <c r="D448">
        <v>-6.1367619999999996E-3</v>
      </c>
    </row>
    <row r="449" spans="1:4" x14ac:dyDescent="0.25">
      <c r="A449">
        <v>8.94</v>
      </c>
      <c r="B449">
        <v>3.89</v>
      </c>
      <c r="C449">
        <v>-0.05</v>
      </c>
      <c r="D449">
        <v>-4.8704459999999996E-3</v>
      </c>
    </row>
    <row r="450" spans="1:4" x14ac:dyDescent="0.25">
      <c r="A450">
        <v>8.9600000000000009</v>
      </c>
      <c r="B450">
        <v>3.89</v>
      </c>
      <c r="C450">
        <v>-0.05</v>
      </c>
      <c r="D450">
        <v>-4.8704459999999996E-3</v>
      </c>
    </row>
    <row r="451" spans="1:4" x14ac:dyDescent="0.25">
      <c r="A451">
        <v>8.98</v>
      </c>
      <c r="B451">
        <v>3.89</v>
      </c>
      <c r="C451">
        <v>-0.05</v>
      </c>
      <c r="D451">
        <v>-4.8704459999999996E-3</v>
      </c>
    </row>
    <row r="452" spans="1:4" x14ac:dyDescent="0.25">
      <c r="A452">
        <v>9</v>
      </c>
      <c r="B452">
        <v>3.8769999999999998</v>
      </c>
      <c r="C452">
        <v>-6.3E-2</v>
      </c>
      <c r="D452">
        <v>-6.1367619999999996E-3</v>
      </c>
    </row>
    <row r="453" spans="1:4" x14ac:dyDescent="0.25">
      <c r="A453">
        <v>9.02</v>
      </c>
      <c r="B453">
        <v>3.8959999999999999</v>
      </c>
      <c r="C453">
        <v>-4.3999999999999997E-2</v>
      </c>
      <c r="D453">
        <v>-4.2859930000000001E-3</v>
      </c>
    </row>
    <row r="454" spans="1:4" x14ac:dyDescent="0.25">
      <c r="A454">
        <v>9.0399999999999991</v>
      </c>
      <c r="B454">
        <v>3.89</v>
      </c>
      <c r="C454">
        <v>-0.05</v>
      </c>
      <c r="D454">
        <v>-4.8704459999999996E-3</v>
      </c>
    </row>
    <row r="455" spans="1:4" x14ac:dyDescent="0.25">
      <c r="A455">
        <v>9.06</v>
      </c>
      <c r="B455">
        <v>3.883</v>
      </c>
      <c r="C455">
        <v>-5.7000000000000002E-2</v>
      </c>
      <c r="D455">
        <v>-5.5523090000000001E-3</v>
      </c>
    </row>
    <row r="456" spans="1:4" x14ac:dyDescent="0.25">
      <c r="A456">
        <v>9.08</v>
      </c>
      <c r="B456">
        <v>3.8769999999999998</v>
      </c>
      <c r="C456">
        <v>-6.3E-2</v>
      </c>
      <c r="D456">
        <v>-6.1367619999999996E-3</v>
      </c>
    </row>
    <row r="457" spans="1:4" x14ac:dyDescent="0.25">
      <c r="A457">
        <v>9.1</v>
      </c>
      <c r="B457">
        <v>3.915</v>
      </c>
      <c r="C457">
        <v>-2.5000000000000001E-2</v>
      </c>
      <c r="D457">
        <v>-2.4352229999999998E-3</v>
      </c>
    </row>
    <row r="458" spans="1:4" x14ac:dyDescent="0.25">
      <c r="A458">
        <v>9.1199999999999992</v>
      </c>
      <c r="B458">
        <v>3.9079999999999999</v>
      </c>
      <c r="C458">
        <v>-3.2000000000000001E-2</v>
      </c>
      <c r="D458">
        <v>-3.1170859999999998E-3</v>
      </c>
    </row>
    <row r="459" spans="1:4" x14ac:dyDescent="0.25">
      <c r="A459">
        <v>9.14</v>
      </c>
      <c r="B459">
        <v>3.8769999999999998</v>
      </c>
      <c r="C459">
        <v>-6.3E-2</v>
      </c>
      <c r="D459">
        <v>-6.1367619999999996E-3</v>
      </c>
    </row>
    <row r="460" spans="1:4" x14ac:dyDescent="0.25">
      <c r="A460">
        <v>9.16</v>
      </c>
      <c r="B460">
        <v>3.871</v>
      </c>
      <c r="C460">
        <v>-6.9000000000000006E-2</v>
      </c>
      <c r="D460">
        <v>-6.7212160000000003E-3</v>
      </c>
    </row>
    <row r="461" spans="1:4" x14ac:dyDescent="0.25">
      <c r="A461">
        <v>9.18</v>
      </c>
      <c r="B461">
        <v>3.8769999999999998</v>
      </c>
      <c r="C461">
        <v>-6.3E-2</v>
      </c>
      <c r="D461">
        <v>-6.1367619999999996E-3</v>
      </c>
    </row>
    <row r="462" spans="1:4" x14ac:dyDescent="0.25">
      <c r="A462">
        <v>9.1999999999999993</v>
      </c>
      <c r="B462">
        <v>3.883</v>
      </c>
      <c r="C462">
        <v>-5.7000000000000002E-2</v>
      </c>
      <c r="D462">
        <v>-5.5523090000000001E-3</v>
      </c>
    </row>
    <row r="463" spans="1:4" x14ac:dyDescent="0.25">
      <c r="A463">
        <v>9.2200000000000006</v>
      </c>
      <c r="B463">
        <v>3.883</v>
      </c>
      <c r="C463">
        <v>-5.7000000000000002E-2</v>
      </c>
      <c r="D463">
        <v>-5.5523090000000001E-3</v>
      </c>
    </row>
    <row r="464" spans="1:4" x14ac:dyDescent="0.25">
      <c r="A464">
        <v>9.24</v>
      </c>
      <c r="B464">
        <v>3.8769999999999998</v>
      </c>
      <c r="C464">
        <v>-6.3E-2</v>
      </c>
      <c r="D464">
        <v>-6.1367619999999996E-3</v>
      </c>
    </row>
    <row r="465" spans="1:4" x14ac:dyDescent="0.25">
      <c r="A465">
        <v>9.26</v>
      </c>
      <c r="B465">
        <v>3.89</v>
      </c>
      <c r="C465">
        <v>-0.05</v>
      </c>
      <c r="D465">
        <v>-4.8704459999999996E-3</v>
      </c>
    </row>
    <row r="466" spans="1:4" x14ac:dyDescent="0.25">
      <c r="A466">
        <v>9.2799999999999994</v>
      </c>
      <c r="B466">
        <v>3.8959999999999999</v>
      </c>
      <c r="C466">
        <v>-4.3999999999999997E-2</v>
      </c>
      <c r="D466">
        <v>-4.2859930000000001E-3</v>
      </c>
    </row>
    <row r="467" spans="1:4" x14ac:dyDescent="0.25">
      <c r="A467">
        <v>9.3000000000000007</v>
      </c>
      <c r="B467">
        <v>3.8769999999999998</v>
      </c>
      <c r="C467">
        <v>-6.3E-2</v>
      </c>
      <c r="D467">
        <v>-6.1367619999999996E-3</v>
      </c>
    </row>
    <row r="468" spans="1:4" x14ac:dyDescent="0.25">
      <c r="A468">
        <v>9.32</v>
      </c>
      <c r="B468">
        <v>3.8769999999999998</v>
      </c>
      <c r="C468">
        <v>-6.3E-2</v>
      </c>
      <c r="D468">
        <v>-6.1367619999999996E-3</v>
      </c>
    </row>
    <row r="469" spans="1:4" x14ac:dyDescent="0.25">
      <c r="A469">
        <v>9.34</v>
      </c>
      <c r="B469">
        <v>3.89</v>
      </c>
      <c r="C469">
        <v>-0.05</v>
      </c>
      <c r="D469">
        <v>-4.8704459999999996E-3</v>
      </c>
    </row>
    <row r="470" spans="1:4" x14ac:dyDescent="0.25">
      <c r="A470">
        <v>9.36</v>
      </c>
      <c r="B470">
        <v>3.883</v>
      </c>
      <c r="C470">
        <v>-5.7000000000000002E-2</v>
      </c>
      <c r="D470">
        <v>-5.5523090000000001E-3</v>
      </c>
    </row>
    <row r="471" spans="1:4" x14ac:dyDescent="0.25">
      <c r="A471">
        <v>9.3800000000000008</v>
      </c>
      <c r="B471">
        <v>3.89</v>
      </c>
      <c r="C471">
        <v>-0.05</v>
      </c>
      <c r="D471">
        <v>-4.8704459999999996E-3</v>
      </c>
    </row>
    <row r="472" spans="1:4" x14ac:dyDescent="0.25">
      <c r="A472">
        <v>9.4</v>
      </c>
      <c r="B472">
        <v>3.89</v>
      </c>
      <c r="C472">
        <v>-0.05</v>
      </c>
      <c r="D472">
        <v>-4.8704459999999996E-3</v>
      </c>
    </row>
    <row r="473" spans="1:4" x14ac:dyDescent="0.25">
      <c r="A473">
        <v>9.42</v>
      </c>
      <c r="B473">
        <v>3.9020000000000001</v>
      </c>
      <c r="C473">
        <v>-3.7999999999999999E-2</v>
      </c>
      <c r="D473">
        <v>-3.7015389999999998E-3</v>
      </c>
    </row>
    <row r="474" spans="1:4" x14ac:dyDescent="0.25">
      <c r="A474">
        <v>9.44</v>
      </c>
      <c r="B474">
        <v>3.89</v>
      </c>
      <c r="C474">
        <v>-0.05</v>
      </c>
      <c r="D474">
        <v>-4.8704459999999996E-3</v>
      </c>
    </row>
    <row r="475" spans="1:4" x14ac:dyDescent="0.25">
      <c r="A475">
        <v>9.4600000000000009</v>
      </c>
      <c r="B475">
        <v>3.89</v>
      </c>
      <c r="C475">
        <v>-0.05</v>
      </c>
      <c r="D475">
        <v>-4.8704459999999996E-3</v>
      </c>
    </row>
    <row r="476" spans="1:4" x14ac:dyDescent="0.25">
      <c r="A476">
        <v>9.48</v>
      </c>
      <c r="B476">
        <v>3.883</v>
      </c>
      <c r="C476">
        <v>-5.7000000000000002E-2</v>
      </c>
      <c r="D476">
        <v>-5.5523090000000001E-3</v>
      </c>
    </row>
    <row r="477" spans="1:4" x14ac:dyDescent="0.25">
      <c r="A477">
        <v>9.5</v>
      </c>
      <c r="B477">
        <v>3.89</v>
      </c>
      <c r="C477">
        <v>-0.05</v>
      </c>
      <c r="D477">
        <v>-4.8704459999999996E-3</v>
      </c>
    </row>
    <row r="478" spans="1:4" x14ac:dyDescent="0.25">
      <c r="A478">
        <v>9.52</v>
      </c>
      <c r="B478">
        <v>3.883</v>
      </c>
      <c r="C478">
        <v>-5.7000000000000002E-2</v>
      </c>
      <c r="D478">
        <v>-5.5523090000000001E-3</v>
      </c>
    </row>
    <row r="479" spans="1:4" x14ac:dyDescent="0.25">
      <c r="A479">
        <v>9.5399999999999991</v>
      </c>
      <c r="B479">
        <v>3.89</v>
      </c>
      <c r="C479">
        <v>-0.05</v>
      </c>
      <c r="D479">
        <v>-4.8704459999999996E-3</v>
      </c>
    </row>
    <row r="480" spans="1:4" x14ac:dyDescent="0.25">
      <c r="A480">
        <v>9.56</v>
      </c>
      <c r="B480">
        <v>3.883</v>
      </c>
      <c r="C480">
        <v>-5.7000000000000002E-2</v>
      </c>
      <c r="D480">
        <v>-5.5523090000000001E-3</v>
      </c>
    </row>
    <row r="481" spans="1:4" x14ac:dyDescent="0.25">
      <c r="A481">
        <v>9.58</v>
      </c>
      <c r="B481">
        <v>3.8769999999999998</v>
      </c>
      <c r="C481">
        <v>-6.3E-2</v>
      </c>
      <c r="D481">
        <v>-6.1367619999999996E-3</v>
      </c>
    </row>
    <row r="482" spans="1:4" x14ac:dyDescent="0.25">
      <c r="A482">
        <v>9.6</v>
      </c>
      <c r="B482">
        <v>3.8769999999999998</v>
      </c>
      <c r="C482">
        <v>-6.3E-2</v>
      </c>
      <c r="D482">
        <v>-6.1367619999999996E-3</v>
      </c>
    </row>
    <row r="483" spans="1:4" x14ac:dyDescent="0.25">
      <c r="A483">
        <v>9.6199999999999992</v>
      </c>
      <c r="B483">
        <v>3.871</v>
      </c>
      <c r="C483">
        <v>-6.9000000000000006E-2</v>
      </c>
      <c r="D483">
        <v>-6.7212160000000003E-3</v>
      </c>
    </row>
    <row r="484" spans="1:4" x14ac:dyDescent="0.25">
      <c r="A484">
        <v>9.64</v>
      </c>
      <c r="B484">
        <v>3.89</v>
      </c>
      <c r="C484">
        <v>-0.05</v>
      </c>
      <c r="D484">
        <v>-4.8704459999999996E-3</v>
      </c>
    </row>
    <row r="485" spans="1:4" x14ac:dyDescent="0.25">
      <c r="A485">
        <v>9.66</v>
      </c>
      <c r="B485">
        <v>3.8959999999999999</v>
      </c>
      <c r="C485">
        <v>-4.3999999999999997E-2</v>
      </c>
      <c r="D485">
        <v>-4.2859930000000001E-3</v>
      </c>
    </row>
    <row r="486" spans="1:4" x14ac:dyDescent="0.25">
      <c r="A486">
        <v>9.68</v>
      </c>
      <c r="B486">
        <v>3.8959999999999999</v>
      </c>
      <c r="C486">
        <v>-4.3999999999999997E-2</v>
      </c>
      <c r="D486">
        <v>-4.2859930000000001E-3</v>
      </c>
    </row>
    <row r="487" spans="1:4" x14ac:dyDescent="0.25">
      <c r="A487">
        <v>9.6999999999999993</v>
      </c>
      <c r="B487">
        <v>3.89</v>
      </c>
      <c r="C487">
        <v>-0.05</v>
      </c>
      <c r="D487">
        <v>-4.8704459999999996E-3</v>
      </c>
    </row>
    <row r="488" spans="1:4" x14ac:dyDescent="0.25">
      <c r="A488">
        <v>9.7200000000000006</v>
      </c>
      <c r="B488">
        <v>3.883</v>
      </c>
      <c r="C488">
        <v>-5.7000000000000002E-2</v>
      </c>
      <c r="D488">
        <v>-5.5523090000000001E-3</v>
      </c>
    </row>
    <row r="489" spans="1:4" x14ac:dyDescent="0.25">
      <c r="A489">
        <v>9.74</v>
      </c>
      <c r="B489">
        <v>3.883</v>
      </c>
      <c r="C489">
        <v>-5.7000000000000002E-2</v>
      </c>
      <c r="D489">
        <v>-5.5523090000000001E-3</v>
      </c>
    </row>
    <row r="490" spans="1:4" x14ac:dyDescent="0.25">
      <c r="A490">
        <v>9.76</v>
      </c>
      <c r="B490">
        <v>3.8769999999999998</v>
      </c>
      <c r="C490">
        <v>-6.3E-2</v>
      </c>
      <c r="D490">
        <v>-6.1367619999999996E-3</v>
      </c>
    </row>
    <row r="491" spans="1:4" x14ac:dyDescent="0.25">
      <c r="A491">
        <v>9.7799999999999994</v>
      </c>
      <c r="B491">
        <v>3.883</v>
      </c>
      <c r="C491">
        <v>-5.7000000000000002E-2</v>
      </c>
      <c r="D491">
        <v>-5.5523090000000001E-3</v>
      </c>
    </row>
    <row r="492" spans="1:4" x14ac:dyDescent="0.25">
      <c r="A492">
        <v>9.8000000000000007</v>
      </c>
      <c r="B492">
        <v>3.9079999999999999</v>
      </c>
      <c r="C492">
        <v>-3.2000000000000001E-2</v>
      </c>
      <c r="D492">
        <v>-3.1170859999999998E-3</v>
      </c>
    </row>
    <row r="493" spans="1:4" x14ac:dyDescent="0.25">
      <c r="A493">
        <v>9.82</v>
      </c>
      <c r="B493">
        <v>3.8769999999999998</v>
      </c>
      <c r="C493">
        <v>-6.3E-2</v>
      </c>
      <c r="D493">
        <v>-6.1367619999999996E-3</v>
      </c>
    </row>
    <row r="494" spans="1:4" x14ac:dyDescent="0.25">
      <c r="A494">
        <v>9.84</v>
      </c>
      <c r="B494">
        <v>3.8769999999999998</v>
      </c>
      <c r="C494">
        <v>-6.3E-2</v>
      </c>
      <c r="D494">
        <v>-6.1367619999999996E-3</v>
      </c>
    </row>
    <row r="495" spans="1:4" x14ac:dyDescent="0.25">
      <c r="A495">
        <v>9.86</v>
      </c>
      <c r="B495">
        <v>3.883</v>
      </c>
      <c r="C495">
        <v>-5.7000000000000002E-2</v>
      </c>
      <c r="D495">
        <v>-5.5523090000000001E-3</v>
      </c>
    </row>
    <row r="496" spans="1:4" x14ac:dyDescent="0.25">
      <c r="A496">
        <v>9.8800000000000008</v>
      </c>
      <c r="B496">
        <v>3.9079999999999999</v>
      </c>
      <c r="C496">
        <v>-3.2000000000000001E-2</v>
      </c>
      <c r="D496">
        <v>-3.1170859999999998E-3</v>
      </c>
    </row>
    <row r="497" spans="1:4" x14ac:dyDescent="0.25">
      <c r="A497">
        <v>9.9</v>
      </c>
      <c r="B497">
        <v>3.883</v>
      </c>
      <c r="C497">
        <v>-5.7000000000000002E-2</v>
      </c>
      <c r="D497">
        <v>-5.5523090000000001E-3</v>
      </c>
    </row>
    <row r="498" spans="1:4" x14ac:dyDescent="0.25">
      <c r="A498">
        <v>9.92</v>
      </c>
      <c r="B498">
        <v>3.8639999999999999</v>
      </c>
      <c r="C498">
        <v>-7.5999999999999998E-2</v>
      </c>
      <c r="D498">
        <v>-7.4030779999999996E-3</v>
      </c>
    </row>
    <row r="499" spans="1:4" x14ac:dyDescent="0.25">
      <c r="A499">
        <v>9.94</v>
      </c>
      <c r="B499">
        <v>3.8769999999999998</v>
      </c>
      <c r="C499">
        <v>-6.3E-2</v>
      </c>
      <c r="D499">
        <v>-6.1367619999999996E-3</v>
      </c>
    </row>
    <row r="500" spans="1:4" x14ac:dyDescent="0.25">
      <c r="A500">
        <v>9.9600000000000009</v>
      </c>
      <c r="B500">
        <v>3.9079999999999999</v>
      </c>
      <c r="C500">
        <v>-3.2000000000000001E-2</v>
      </c>
      <c r="D500">
        <v>-3.1170859999999998E-3</v>
      </c>
    </row>
    <row r="501" spans="1:4" x14ac:dyDescent="0.25">
      <c r="A501">
        <v>9.98</v>
      </c>
      <c r="B501">
        <v>3.8769999999999998</v>
      </c>
      <c r="C501">
        <v>-6.3E-2</v>
      </c>
      <c r="D501">
        <v>-6.1367619999999996E-3</v>
      </c>
    </row>
    <row r="502" spans="1:4" x14ac:dyDescent="0.25">
      <c r="A502">
        <v>10</v>
      </c>
      <c r="B502">
        <v>3.8639999999999999</v>
      </c>
      <c r="C502">
        <v>-7.5999999999999998E-2</v>
      </c>
      <c r="D502">
        <v>-7.4030779999999996E-3</v>
      </c>
    </row>
  </sheetData>
  <mergeCells count="4">
    <mergeCell ref="Q59:Q62"/>
    <mergeCell ref="R59:R62"/>
    <mergeCell ref="U59:U62"/>
    <mergeCell ref="V59:V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CBA8-FF1A-4AA4-A9AD-62390F0D3764}">
  <dimension ref="D3:H11"/>
  <sheetViews>
    <sheetView workbookViewId="0">
      <selection activeCell="H11" sqref="H11"/>
    </sheetView>
  </sheetViews>
  <sheetFormatPr defaultRowHeight="15" x14ac:dyDescent="0.25"/>
  <sheetData>
    <row r="3" spans="4:8" x14ac:dyDescent="0.25">
      <c r="D3">
        <v>0.33800000000000002</v>
      </c>
    </row>
    <row r="4" spans="4:8" x14ac:dyDescent="0.25">
      <c r="D4">
        <v>0.36299999999999999</v>
      </c>
      <c r="F4">
        <f>AVERAGE(D3:D5)</f>
        <v>0.32766666666666672</v>
      </c>
      <c r="G4">
        <f>_xlfn.STDEV.P(D3:D5)/SQRT(COUNT(D3:D5))</f>
        <v>1.9552398735098616E-2</v>
      </c>
    </row>
    <row r="5" spans="4:8" x14ac:dyDescent="0.25">
      <c r="D5">
        <v>0.28199999999999997</v>
      </c>
    </row>
    <row r="11" spans="4:8" x14ac:dyDescent="0.25">
      <c r="D11" s="18">
        <v>4.3999999999999997E-2</v>
      </c>
      <c r="F11">
        <f>(D11/2)*PI()*6*0.9</f>
        <v>0.3732212072464674</v>
      </c>
      <c r="H11">
        <f>PI()*6*0.9*0.0005</f>
        <v>8.4823001646924419E-3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Parte 1</vt:lpstr>
      <vt:lpstr>Madeira 2</vt:lpstr>
      <vt:lpstr>Madeira 3</vt:lpstr>
      <vt:lpstr>Madeira 4</vt:lpstr>
      <vt:lpstr>madeira5</vt:lpstr>
      <vt:lpstr>Folha7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Miguel Godinho</cp:lastModifiedBy>
  <dcterms:created xsi:type="dcterms:W3CDTF">2015-06-05T18:19:34Z</dcterms:created>
  <dcterms:modified xsi:type="dcterms:W3CDTF">2019-11-20T06:45:18Z</dcterms:modified>
</cp:coreProperties>
</file>