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 Lenovo\Desktop\Universidade\2º ano\1º semestre\Lab mec newt\"/>
    </mc:Choice>
  </mc:AlternateContent>
  <xr:revisionPtr revIDLastSave="0" documentId="13_ncr:1_{AE801D84-E405-439C-9FB5-3D10B4E8A097}" xr6:coauthVersionLast="45" xr6:coauthVersionMax="45" xr10:uidLastSave="{00000000-0000-0000-0000-000000000000}"/>
  <bookViews>
    <workbookView xWindow="-120" yWindow="-120" windowWidth="20730" windowHeight="11160" xr2:uid="{AF5A1820-CFFB-4CAD-9D1C-02C67FACC1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C15" i="1"/>
  <c r="D7" i="1"/>
  <c r="D8" i="1"/>
  <c r="D9" i="1"/>
  <c r="D10" i="1"/>
  <c r="D11" i="1"/>
  <c r="D12" i="1"/>
  <c r="D13" i="1"/>
  <c r="D6" i="1"/>
  <c r="G39" i="1" l="1"/>
  <c r="G40" i="1"/>
  <c r="G41" i="1"/>
  <c r="G42" i="1"/>
  <c r="G43" i="1"/>
  <c r="G44" i="1"/>
  <c r="G45" i="1"/>
  <c r="G38" i="1"/>
  <c r="I6" i="1"/>
  <c r="N7" i="1"/>
  <c r="N8" i="1"/>
  <c r="N9" i="1"/>
  <c r="N10" i="1"/>
  <c r="N11" i="1"/>
  <c r="N13" i="1"/>
  <c r="N6" i="1"/>
  <c r="L13" i="1"/>
  <c r="L6" i="1"/>
  <c r="L8" i="1"/>
  <c r="L9" i="1"/>
  <c r="L10" i="1"/>
  <c r="L11" i="1"/>
  <c r="L12" i="1"/>
  <c r="N12" i="1" s="1"/>
  <c r="L7" i="1"/>
  <c r="I13" i="1"/>
  <c r="I12" i="1"/>
  <c r="I11" i="1"/>
  <c r="I10" i="1"/>
  <c r="I9" i="1"/>
  <c r="I8" i="1"/>
  <c r="I7" i="1"/>
  <c r="D45" i="1"/>
  <c r="D44" i="1"/>
  <c r="D43" i="1"/>
  <c r="D42" i="1"/>
  <c r="D41" i="1"/>
  <c r="D40" i="1"/>
  <c r="D39" i="1"/>
  <c r="D38" i="1"/>
  <c r="C6" i="1"/>
  <c r="C13" i="1" l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<sst xmlns="http://schemas.openxmlformats.org/spreadsheetml/2006/main" count="33" uniqueCount="28">
  <si>
    <t>Lançamento da esfera</t>
  </si>
  <si>
    <t>Tempo(s)</t>
  </si>
  <si>
    <t>Ensaio</t>
  </si>
  <si>
    <t>Velocidade</t>
  </si>
  <si>
    <t xml:space="preserve">Velocidade pela equação 5 </t>
  </si>
  <si>
    <t>Distância do eixo de rotação ao centro da esfera (Rb)</t>
  </si>
  <si>
    <t>Tempo de 10 oscilações</t>
  </si>
  <si>
    <t>Período</t>
  </si>
  <si>
    <r>
      <t>R</t>
    </r>
    <r>
      <rPr>
        <b/>
        <sz val="8"/>
        <color theme="1"/>
        <rFont val="Calibri"/>
        <family val="2"/>
        <scheme val="minor"/>
      </rPr>
      <t>CM</t>
    </r>
    <r>
      <rPr>
        <b/>
        <sz val="11"/>
        <color theme="1"/>
        <rFont val="Calibri"/>
        <family val="2"/>
        <scheme val="minor"/>
      </rPr>
      <t xml:space="preserve"> (m) </t>
    </r>
  </si>
  <si>
    <t>Massa da esfera (g)</t>
  </si>
  <si>
    <t>Diâmetro da Esfera (m)</t>
  </si>
  <si>
    <t>Incerteza(m)</t>
  </si>
  <si>
    <t>Incerteza(g)</t>
  </si>
  <si>
    <t>Massa do Pêndulo</t>
  </si>
  <si>
    <t>Massa do pêndulo Final (g)</t>
  </si>
  <si>
    <t>Massa do Peso</t>
  </si>
  <si>
    <t>Peso</t>
  </si>
  <si>
    <t>Gravidade (m s^-2)</t>
  </si>
  <si>
    <t>Ângulo Incial</t>
  </si>
  <si>
    <t>Ângulo Final</t>
  </si>
  <si>
    <t>Ângulo Tetha</t>
  </si>
  <si>
    <t>Tentativa</t>
  </si>
  <si>
    <t>Sem Pesos</t>
  </si>
  <si>
    <t>Ângulo Final 2</t>
  </si>
  <si>
    <t>Ângulo Final 3</t>
  </si>
  <si>
    <t>Ângulo Final 4</t>
  </si>
  <si>
    <t>Ângulo Final 5</t>
  </si>
  <si>
    <t>Incerteza da 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</si>
</sst>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50D4-28EC-4CA5-8EEE-3A66220D4A60}">
  <dimension ref="A1:U56"/>
  <sheetViews>
    <sheetView tabSelected="1" workbookViewId="0">
      <selection activeCell="D16" sqref="D16"/>
    </sheetView>
  </sheetViews>
  <sheetFormatPr defaultRowHeight="15" x14ac:dyDescent="0.25"/>
  <cols>
    <col min="3" max="3" width="11.42578125" customWidth="1"/>
    <col min="4" max="4" width="12.140625" customWidth="1"/>
    <col min="7" max="7" width="9.7109375" customWidth="1"/>
    <col min="8" max="8" width="10.28515625" customWidth="1"/>
    <col min="12" max="12" width="12.85546875" customWidth="1"/>
    <col min="13" max="13" width="10.140625" customWidth="1"/>
    <col min="14" max="14" width="9.42578125" bestFit="1" customWidth="1"/>
    <col min="15" max="15" width="10.5703125" customWidth="1"/>
  </cols>
  <sheetData>
    <row r="1" spans="1:21" x14ac:dyDescent="0.25">
      <c r="B1" s="11" t="s">
        <v>10</v>
      </c>
      <c r="C1" s="11"/>
      <c r="D1" s="5" t="s">
        <v>11</v>
      </c>
      <c r="E1" s="11"/>
      <c r="F1" s="11"/>
      <c r="G1" s="11" t="s">
        <v>9</v>
      </c>
      <c r="H1" s="11"/>
      <c r="I1" s="5" t="s">
        <v>12</v>
      </c>
      <c r="J1" s="6"/>
      <c r="K1" s="5"/>
      <c r="L1" s="6" t="s">
        <v>13</v>
      </c>
      <c r="M1" t="s">
        <v>12</v>
      </c>
      <c r="N1" s="5"/>
      <c r="O1" s="11" t="s">
        <v>5</v>
      </c>
      <c r="P1" s="11"/>
      <c r="Q1" s="11"/>
      <c r="R1" s="11"/>
      <c r="S1" s="11"/>
      <c r="T1" s="7"/>
      <c r="U1" s="3"/>
    </row>
    <row r="2" spans="1:21" x14ac:dyDescent="0.25">
      <c r="B2" s="10">
        <v>2.5000000000000001E-2</v>
      </c>
      <c r="C2" s="10"/>
      <c r="D2">
        <v>5.0000000000000002E-5</v>
      </c>
      <c r="E2" s="10"/>
      <c r="F2" s="10"/>
      <c r="G2" s="10">
        <v>65.87</v>
      </c>
      <c r="H2" s="10"/>
      <c r="I2">
        <v>0.01</v>
      </c>
      <c r="J2" s="2"/>
      <c r="L2">
        <v>143</v>
      </c>
      <c r="M2">
        <v>0.01</v>
      </c>
      <c r="O2" s="10">
        <v>0.29699999999999999</v>
      </c>
      <c r="P2" s="10"/>
      <c r="Q2" s="10"/>
      <c r="R2" s="10"/>
      <c r="S2" s="10"/>
      <c r="T2" s="3"/>
      <c r="U2" s="3"/>
    </row>
    <row r="3" spans="1:21" x14ac:dyDescent="0.25">
      <c r="M3" s="10"/>
      <c r="N3" s="10"/>
      <c r="O3" s="10"/>
      <c r="Q3">
        <v>1E-3</v>
      </c>
    </row>
    <row r="4" spans="1:21" x14ac:dyDescent="0.25">
      <c r="A4" s="11" t="s">
        <v>0</v>
      </c>
      <c r="B4" s="11"/>
      <c r="C4" s="11"/>
    </row>
    <row r="5" spans="1:21" x14ac:dyDescent="0.25">
      <c r="A5" s="6" t="s">
        <v>2</v>
      </c>
      <c r="B5" s="6" t="s">
        <v>1</v>
      </c>
      <c r="C5" s="6" t="s">
        <v>3</v>
      </c>
      <c r="D5" s="5" t="s">
        <v>27</v>
      </c>
      <c r="I5" s="11" t="s">
        <v>14</v>
      </c>
      <c r="J5" s="11"/>
      <c r="K5" s="11"/>
      <c r="L5" s="6" t="s">
        <v>20</v>
      </c>
      <c r="M5" s="5" t="s">
        <v>8</v>
      </c>
      <c r="N5" s="6" t="s">
        <v>4</v>
      </c>
      <c r="O5" s="6"/>
    </row>
    <row r="6" spans="1:21" x14ac:dyDescent="0.25">
      <c r="A6" s="4">
        <v>1</v>
      </c>
      <c r="B6" s="1">
        <v>4.4999999999999997E-3</v>
      </c>
      <c r="C6" s="9">
        <f>B2/B6</f>
        <v>5.5555555555555562</v>
      </c>
      <c r="D6" s="12">
        <f>SQRT(((($B$2/2)^2)/(B6)^4)*($B$15^2)+(($D$2/B6)^2))</f>
        <v>6.2720423683360699E-2</v>
      </c>
      <c r="F6" t="s">
        <v>16</v>
      </c>
      <c r="G6" t="s">
        <v>15</v>
      </c>
      <c r="I6" s="10">
        <f>L2+G2</f>
        <v>208.87</v>
      </c>
      <c r="J6" s="10"/>
      <c r="K6" s="10"/>
      <c r="L6">
        <f>RADIANS(D20-$F$17)</f>
        <v>0.49741883681838395</v>
      </c>
      <c r="M6">
        <v>0.25900000000000001</v>
      </c>
      <c r="N6" s="8">
        <f>(I6/$G$2)*SQRT(2*$F$14*M6*(1-COS(L6)))</f>
        <v>2.4883326313018537</v>
      </c>
      <c r="O6" s="2"/>
    </row>
    <row r="7" spans="1:21" x14ac:dyDescent="0.25">
      <c r="A7" s="4">
        <v>2</v>
      </c>
      <c r="B7" s="1">
        <v>4.4999999999999997E-3</v>
      </c>
      <c r="C7" s="9">
        <f>B2/B7</f>
        <v>5.5555555555555562</v>
      </c>
      <c r="D7" s="12">
        <f t="shared" ref="D7:D13" si="0">SQRT(((($B$2/2)^2)/(B7)^4)*($B$15^2)+(($D$2/B7)^2))</f>
        <v>6.2720423683360699E-2</v>
      </c>
      <c r="F7">
        <v>1</v>
      </c>
      <c r="G7">
        <v>49.49</v>
      </c>
      <c r="I7" s="10">
        <f>L2+G2</f>
        <v>208.87</v>
      </c>
      <c r="J7" s="10"/>
      <c r="K7" s="10"/>
      <c r="L7">
        <f>RADIANS(D21-$F$17)</f>
        <v>0.49741883681838395</v>
      </c>
      <c r="M7">
        <v>0.25900000000000001</v>
      </c>
      <c r="N7" s="8">
        <f t="shared" ref="N7:N13" si="1">(I7/$G$2)*SQRT(2*$F$14*M7*(1-COS(L7)))</f>
        <v>2.4883326313018537</v>
      </c>
      <c r="O7" s="2"/>
    </row>
    <row r="8" spans="1:21" x14ac:dyDescent="0.25">
      <c r="A8" s="4">
        <v>3</v>
      </c>
      <c r="B8" s="1">
        <v>4.1000000000000003E-3</v>
      </c>
      <c r="C8" s="9">
        <f>B2/B8</f>
        <v>6.0975609756097562</v>
      </c>
      <c r="D8" s="12">
        <f t="shared" si="0"/>
        <v>7.5353864634929255E-2</v>
      </c>
      <c r="F8">
        <v>2</v>
      </c>
      <c r="G8">
        <v>49.72</v>
      </c>
      <c r="I8" s="10">
        <f>L2+G2+G7</f>
        <v>258.36</v>
      </c>
      <c r="J8" s="10"/>
      <c r="K8" s="10"/>
      <c r="L8">
        <f t="shared" ref="L8:L12" si="2">RADIANS(D22-$F$17)</f>
        <v>0.38397243543875248</v>
      </c>
      <c r="M8">
        <v>0.27200000000000002</v>
      </c>
      <c r="N8" s="8">
        <f t="shared" si="1"/>
        <v>2.4450368490938339</v>
      </c>
      <c r="O8" s="2"/>
    </row>
    <row r="9" spans="1:21" x14ac:dyDescent="0.25">
      <c r="A9" s="4">
        <v>4</v>
      </c>
      <c r="B9" s="1">
        <v>4.4000000000000003E-3</v>
      </c>
      <c r="C9" s="9">
        <f>B2/B9</f>
        <v>5.6818181818181817</v>
      </c>
      <c r="D9" s="12">
        <f t="shared" si="0"/>
        <v>6.5558489368737802E-2</v>
      </c>
      <c r="F9">
        <v>3</v>
      </c>
      <c r="G9">
        <v>49.71</v>
      </c>
      <c r="I9" s="10">
        <f>L2+G2+G7</f>
        <v>258.36</v>
      </c>
      <c r="J9" s="10"/>
      <c r="K9" s="10"/>
      <c r="L9">
        <f t="shared" si="2"/>
        <v>0.38571776469074687</v>
      </c>
      <c r="M9">
        <v>0.27200000000000002</v>
      </c>
      <c r="N9" s="8">
        <f t="shared" si="1"/>
        <v>2.4560128370313792</v>
      </c>
      <c r="O9" s="2"/>
    </row>
    <row r="10" spans="1:21" x14ac:dyDescent="0.25">
      <c r="A10" s="4">
        <v>5</v>
      </c>
      <c r="B10" s="1">
        <v>4.4000000000000003E-3</v>
      </c>
      <c r="C10" s="9">
        <f>B2/B10</f>
        <v>5.6818181818181817</v>
      </c>
      <c r="D10" s="12">
        <f t="shared" si="0"/>
        <v>6.5558489368737802E-2</v>
      </c>
      <c r="I10" s="10">
        <f>G7+G8+G2+L2</f>
        <v>308.08000000000004</v>
      </c>
      <c r="J10" s="10"/>
      <c r="K10" s="10"/>
      <c r="L10">
        <f t="shared" si="2"/>
        <v>0.33161255787892263</v>
      </c>
      <c r="M10">
        <v>0.27700000000000002</v>
      </c>
      <c r="N10" s="8">
        <f t="shared" si="1"/>
        <v>2.5450097765724937</v>
      </c>
      <c r="O10" s="2"/>
    </row>
    <row r="11" spans="1:21" x14ac:dyDescent="0.25">
      <c r="A11" s="4">
        <v>6</v>
      </c>
      <c r="B11" s="1">
        <v>4.7000000000000002E-3</v>
      </c>
      <c r="C11" s="9">
        <f>B2/B11</f>
        <v>5.3191489361702127</v>
      </c>
      <c r="D11" s="12">
        <f t="shared" si="0"/>
        <v>5.7578007593903045E-2</v>
      </c>
      <c r="I11" s="10">
        <f>G7+G8+G2+L2</f>
        <v>308.08000000000004</v>
      </c>
      <c r="J11" s="10"/>
      <c r="K11" s="10"/>
      <c r="L11">
        <f t="shared" si="2"/>
        <v>0.35779249665883756</v>
      </c>
      <c r="M11">
        <v>0.27700000000000002</v>
      </c>
      <c r="N11" s="8">
        <f t="shared" si="1"/>
        <v>2.7438632662819793</v>
      </c>
      <c r="O11" s="2"/>
    </row>
    <row r="12" spans="1:21" x14ac:dyDescent="0.25">
      <c r="A12" s="4">
        <v>7</v>
      </c>
      <c r="B12" s="1">
        <v>4.7000000000000002E-3</v>
      </c>
      <c r="C12" s="9">
        <f>B2/B12</f>
        <v>5.3191489361702127</v>
      </c>
      <c r="D12" s="12">
        <f t="shared" si="0"/>
        <v>5.7578007593903045E-2</v>
      </c>
      <c r="I12" s="10">
        <f>L2+G7+G8+G9+G2</f>
        <v>357.79</v>
      </c>
      <c r="J12" s="10"/>
      <c r="K12" s="10"/>
      <c r="L12">
        <f t="shared" si="2"/>
        <v>0.24434609527920614</v>
      </c>
      <c r="M12">
        <v>0.28699999999999998</v>
      </c>
      <c r="N12" s="8">
        <f t="shared" si="1"/>
        <v>2.2214700054497514</v>
      </c>
      <c r="O12" s="2"/>
    </row>
    <row r="13" spans="1:21" x14ac:dyDescent="0.25">
      <c r="A13" s="4">
        <v>8</v>
      </c>
      <c r="B13" s="1">
        <v>4.7999999999999996E-3</v>
      </c>
      <c r="C13" s="9">
        <f>B2/B13</f>
        <v>5.2083333333333339</v>
      </c>
      <c r="D13" s="12">
        <f t="shared" si="0"/>
        <v>5.5244422276026064E-2</v>
      </c>
      <c r="F13" t="s">
        <v>17</v>
      </c>
      <c r="I13" s="10">
        <f>L2+G7+G8+G9+G2</f>
        <v>357.79</v>
      </c>
      <c r="J13" s="10"/>
      <c r="K13" s="10"/>
      <c r="L13">
        <f>RADIANS(D27-$F$17)</f>
        <v>0.27925268031909273</v>
      </c>
      <c r="M13">
        <v>0.28699999999999998</v>
      </c>
      <c r="N13" s="8">
        <f t="shared" si="1"/>
        <v>2.5368879548353802</v>
      </c>
      <c r="O13" s="2"/>
    </row>
    <row r="14" spans="1:21" x14ac:dyDescent="0.25">
      <c r="A14" s="4"/>
      <c r="B14" s="1"/>
      <c r="C14" s="1"/>
      <c r="F14">
        <v>9.81</v>
      </c>
      <c r="I14" s="10"/>
      <c r="J14" s="10"/>
      <c r="K14" s="10"/>
      <c r="N14" s="2"/>
      <c r="O14" s="2"/>
    </row>
    <row r="15" spans="1:21" x14ac:dyDescent="0.25">
      <c r="A15" s="4"/>
      <c r="B15" s="1">
        <v>1E-4</v>
      </c>
      <c r="C15" s="9">
        <f>AVERAGE(C6:C13)</f>
        <v>5.5523674570038741</v>
      </c>
      <c r="D15" s="12">
        <f>_xlfn.STDEV.P(C6:C13)</f>
        <v>0.26408154899432829</v>
      </c>
      <c r="I15" s="10"/>
      <c r="J15" s="10"/>
      <c r="K15" s="10"/>
      <c r="N15" s="2"/>
      <c r="O15" s="2"/>
    </row>
    <row r="16" spans="1:21" x14ac:dyDescent="0.25">
      <c r="F16" t="s">
        <v>18</v>
      </c>
    </row>
    <row r="17" spans="1:19" x14ac:dyDescent="0.25">
      <c r="F17">
        <v>3</v>
      </c>
    </row>
    <row r="19" spans="1:19" x14ac:dyDescent="0.25">
      <c r="A19" s="11" t="s">
        <v>21</v>
      </c>
      <c r="B19" s="11"/>
      <c r="C19" s="11"/>
      <c r="D19" s="11" t="s">
        <v>19</v>
      </c>
      <c r="E19" s="11"/>
      <c r="F19" s="11"/>
      <c r="G19" s="11">
        <v>0.05</v>
      </c>
      <c r="H19" s="11"/>
      <c r="I19" s="6"/>
      <c r="K19" t="s">
        <v>23</v>
      </c>
      <c r="L19" s="11"/>
      <c r="M19" s="11"/>
      <c r="O19" t="s">
        <v>24</v>
      </c>
      <c r="Q19" t="s">
        <v>25</v>
      </c>
      <c r="S19" t="s">
        <v>26</v>
      </c>
    </row>
    <row r="20" spans="1:19" x14ac:dyDescent="0.25">
      <c r="A20" s="10">
        <v>1</v>
      </c>
      <c r="B20" s="10"/>
      <c r="C20" s="10"/>
      <c r="D20" s="1">
        <v>31.5</v>
      </c>
      <c r="G20" s="10"/>
      <c r="H20" s="10"/>
      <c r="K20">
        <v>32.5</v>
      </c>
      <c r="L20" s="10"/>
      <c r="M20" s="10"/>
      <c r="O20">
        <v>26</v>
      </c>
      <c r="Q20">
        <v>20</v>
      </c>
      <c r="S20">
        <v>18</v>
      </c>
    </row>
    <row r="21" spans="1:19" x14ac:dyDescent="0.25">
      <c r="A21" s="10">
        <v>2</v>
      </c>
      <c r="B21" s="10"/>
      <c r="C21" s="10"/>
      <c r="D21" s="1">
        <v>31.5</v>
      </c>
      <c r="G21" s="10"/>
      <c r="H21" s="10"/>
      <c r="K21">
        <v>32</v>
      </c>
      <c r="L21" s="10"/>
      <c r="M21" s="10"/>
      <c r="O21">
        <v>24</v>
      </c>
      <c r="Q21">
        <v>21</v>
      </c>
      <c r="S21">
        <v>18.5</v>
      </c>
    </row>
    <row r="22" spans="1:19" x14ac:dyDescent="0.25">
      <c r="A22" s="10">
        <v>3</v>
      </c>
      <c r="B22" s="10"/>
      <c r="C22" s="10"/>
      <c r="D22" s="1">
        <v>25</v>
      </c>
      <c r="G22" s="10"/>
      <c r="H22" s="10"/>
      <c r="K22">
        <v>31.5</v>
      </c>
      <c r="L22" s="10"/>
      <c r="M22" s="10"/>
      <c r="O22">
        <v>25</v>
      </c>
      <c r="Q22">
        <v>20</v>
      </c>
      <c r="S22">
        <v>17</v>
      </c>
    </row>
    <row r="23" spans="1:19" x14ac:dyDescent="0.25">
      <c r="A23" s="10">
        <v>4</v>
      </c>
      <c r="B23" s="10"/>
      <c r="C23" s="10"/>
      <c r="D23" s="1">
        <v>25.1</v>
      </c>
      <c r="G23" s="10"/>
      <c r="H23" s="10"/>
      <c r="K23">
        <v>32</v>
      </c>
      <c r="L23" s="10"/>
      <c r="M23" s="10"/>
      <c r="O23">
        <v>24.5</v>
      </c>
      <c r="Q23">
        <v>20</v>
      </c>
      <c r="S23">
        <v>19.5</v>
      </c>
    </row>
    <row r="24" spans="1:19" x14ac:dyDescent="0.25">
      <c r="A24" s="10">
        <v>5</v>
      </c>
      <c r="B24" s="10"/>
      <c r="C24" s="10"/>
      <c r="D24" s="1">
        <v>22</v>
      </c>
      <c r="G24" s="10"/>
      <c r="H24" s="10"/>
      <c r="K24">
        <v>33.5</v>
      </c>
      <c r="L24" s="10"/>
      <c r="M24" s="10"/>
      <c r="O24">
        <v>25</v>
      </c>
      <c r="Q24">
        <v>21.5</v>
      </c>
      <c r="S24">
        <v>16.5</v>
      </c>
    </row>
    <row r="25" spans="1:19" x14ac:dyDescent="0.25">
      <c r="A25" s="10">
        <v>6</v>
      </c>
      <c r="B25" s="10"/>
      <c r="C25" s="10"/>
      <c r="D25" s="1">
        <v>23.5</v>
      </c>
      <c r="G25" s="10"/>
      <c r="H25" s="10"/>
      <c r="K25">
        <v>33</v>
      </c>
      <c r="L25" s="10"/>
      <c r="M25" s="10"/>
      <c r="O25">
        <v>26</v>
      </c>
      <c r="Q25">
        <v>20</v>
      </c>
      <c r="S25">
        <v>20.5</v>
      </c>
    </row>
    <row r="26" spans="1:19" x14ac:dyDescent="0.25">
      <c r="A26" s="10">
        <v>7</v>
      </c>
      <c r="B26" s="10"/>
      <c r="C26" s="10"/>
      <c r="D26" s="1">
        <v>17</v>
      </c>
      <c r="G26" s="10"/>
      <c r="H26" s="10"/>
      <c r="K26">
        <v>33</v>
      </c>
      <c r="L26" s="10"/>
      <c r="M26" s="10"/>
    </row>
    <row r="27" spans="1:19" x14ac:dyDescent="0.25">
      <c r="A27" s="10">
        <v>8</v>
      </c>
      <c r="B27" s="10"/>
      <c r="C27" s="10"/>
      <c r="D27" s="1">
        <v>19</v>
      </c>
      <c r="G27" s="10"/>
      <c r="H27" s="10"/>
      <c r="K27">
        <v>31</v>
      </c>
      <c r="L27" s="10"/>
      <c r="M27" s="10"/>
    </row>
    <row r="28" spans="1:19" x14ac:dyDescent="0.25">
      <c r="A28" s="10"/>
      <c r="B28" s="10"/>
      <c r="C28" s="10"/>
      <c r="D28" s="1"/>
      <c r="G28" s="10"/>
      <c r="H28" s="10"/>
      <c r="L28" s="10"/>
      <c r="M28" s="10"/>
    </row>
    <row r="29" spans="1:19" x14ac:dyDescent="0.25">
      <c r="A29" s="10"/>
      <c r="B29" s="10"/>
      <c r="C29" s="10"/>
      <c r="D29" s="1"/>
      <c r="G29" s="10"/>
      <c r="H29" s="10"/>
      <c r="L29" s="10"/>
      <c r="M29" s="10"/>
    </row>
    <row r="36" spans="1:15" x14ac:dyDescent="0.25">
      <c r="A36" t="s">
        <v>22</v>
      </c>
    </row>
    <row r="37" spans="1:15" x14ac:dyDescent="0.25">
      <c r="A37" s="11" t="s">
        <v>6</v>
      </c>
      <c r="B37" s="11"/>
      <c r="C37" s="11"/>
      <c r="D37" s="6" t="s">
        <v>7</v>
      </c>
      <c r="G37" s="11" t="s">
        <v>14</v>
      </c>
      <c r="H37" s="11"/>
      <c r="I37" s="11"/>
      <c r="J37" s="6" t="s">
        <v>20</v>
      </c>
      <c r="K37" s="5" t="s">
        <v>8</v>
      </c>
      <c r="L37" s="6" t="s">
        <v>4</v>
      </c>
      <c r="M37" s="5"/>
      <c r="N37" s="6"/>
      <c r="O37" s="6"/>
    </row>
    <row r="38" spans="1:15" x14ac:dyDescent="0.25">
      <c r="A38" s="10">
        <v>10.54</v>
      </c>
      <c r="B38" s="10"/>
      <c r="C38" s="10"/>
      <c r="D38" s="2">
        <f t="shared" ref="D38:D45" si="3">A38/10</f>
        <v>1.0539999999999998</v>
      </c>
      <c r="G38" s="10">
        <f>$L$2+$G$2</f>
        <v>208.87</v>
      </c>
      <c r="H38" s="10"/>
      <c r="I38" s="10"/>
      <c r="J38" s="2"/>
      <c r="K38">
        <v>0.25900000000000001</v>
      </c>
      <c r="L38" s="2"/>
      <c r="N38" s="2"/>
      <c r="O38" s="2"/>
    </row>
    <row r="39" spans="1:15" x14ac:dyDescent="0.25">
      <c r="A39" s="10">
        <v>10.26</v>
      </c>
      <c r="B39" s="10"/>
      <c r="C39" s="10"/>
      <c r="D39" s="2">
        <f t="shared" si="3"/>
        <v>1.026</v>
      </c>
      <c r="G39" s="10">
        <f t="shared" ref="G39:G45" si="4">$L$2+$G$2</f>
        <v>208.87</v>
      </c>
      <c r="H39" s="10"/>
      <c r="I39" s="10"/>
      <c r="J39" s="2"/>
      <c r="K39">
        <v>0.25900000000000001</v>
      </c>
      <c r="L39" s="2"/>
      <c r="N39" s="2"/>
      <c r="O39" s="2"/>
    </row>
    <row r="40" spans="1:15" x14ac:dyDescent="0.25">
      <c r="A40" s="10">
        <v>10.06</v>
      </c>
      <c r="B40" s="10"/>
      <c r="C40" s="10"/>
      <c r="D40" s="2">
        <f t="shared" si="3"/>
        <v>1.006</v>
      </c>
      <c r="G40" s="10">
        <f t="shared" si="4"/>
        <v>208.87</v>
      </c>
      <c r="H40" s="10"/>
      <c r="I40" s="10"/>
      <c r="J40" s="2"/>
      <c r="L40" s="2"/>
      <c r="M40" s="2"/>
      <c r="N40" s="2"/>
      <c r="O40" s="2"/>
    </row>
    <row r="41" spans="1:15" x14ac:dyDescent="0.25">
      <c r="A41" s="10">
        <v>9.89</v>
      </c>
      <c r="B41" s="10"/>
      <c r="C41" s="10"/>
      <c r="D41" s="2">
        <f t="shared" si="3"/>
        <v>0.9890000000000001</v>
      </c>
      <c r="G41" s="10">
        <f t="shared" si="4"/>
        <v>208.87</v>
      </c>
      <c r="H41" s="10"/>
      <c r="I41" s="10"/>
      <c r="J41" s="2"/>
      <c r="L41" s="2"/>
      <c r="M41" s="2"/>
      <c r="N41" s="2"/>
      <c r="O41" s="2"/>
    </row>
    <row r="42" spans="1:15" x14ac:dyDescent="0.25">
      <c r="A42" s="10">
        <v>10.98</v>
      </c>
      <c r="B42" s="10"/>
      <c r="C42" s="10"/>
      <c r="D42" s="2">
        <f t="shared" si="3"/>
        <v>1.0980000000000001</v>
      </c>
      <c r="G42" s="10">
        <f t="shared" si="4"/>
        <v>208.87</v>
      </c>
      <c r="H42" s="10"/>
      <c r="I42" s="10"/>
      <c r="J42" s="2"/>
      <c r="L42" s="2"/>
      <c r="M42" s="2"/>
      <c r="N42" s="2"/>
      <c r="O42" s="2"/>
    </row>
    <row r="43" spans="1:15" x14ac:dyDescent="0.25">
      <c r="A43" s="10">
        <v>10.92</v>
      </c>
      <c r="B43" s="10"/>
      <c r="C43" s="10"/>
      <c r="D43" s="2">
        <f t="shared" si="3"/>
        <v>1.0920000000000001</v>
      </c>
      <c r="G43" s="10">
        <f t="shared" si="4"/>
        <v>208.87</v>
      </c>
      <c r="H43" s="10"/>
      <c r="I43" s="10"/>
      <c r="J43" s="2"/>
      <c r="L43" s="2"/>
      <c r="M43" s="2"/>
      <c r="N43" s="2"/>
      <c r="O43" s="2"/>
    </row>
    <row r="44" spans="1:15" x14ac:dyDescent="0.25">
      <c r="A44" s="10">
        <v>10.4</v>
      </c>
      <c r="B44" s="10"/>
      <c r="C44" s="10"/>
      <c r="D44" s="2">
        <f t="shared" si="3"/>
        <v>1.04</v>
      </c>
      <c r="G44" s="10">
        <f t="shared" si="4"/>
        <v>208.87</v>
      </c>
      <c r="H44" s="10"/>
      <c r="I44" s="10"/>
      <c r="J44" s="2"/>
      <c r="L44" s="2"/>
      <c r="M44" s="2"/>
      <c r="N44" s="2"/>
      <c r="O44" s="2"/>
    </row>
    <row r="45" spans="1:15" x14ac:dyDescent="0.25">
      <c r="A45" s="10">
        <v>10.16</v>
      </c>
      <c r="B45" s="10"/>
      <c r="C45" s="10"/>
      <c r="D45" s="2">
        <f t="shared" si="3"/>
        <v>1.016</v>
      </c>
      <c r="G45" s="10">
        <f t="shared" si="4"/>
        <v>208.87</v>
      </c>
      <c r="H45" s="10"/>
      <c r="I45" s="10"/>
      <c r="J45" s="2"/>
      <c r="L45" s="2"/>
      <c r="M45" s="2"/>
      <c r="N45" s="2"/>
      <c r="O45" s="2"/>
    </row>
    <row r="46" spans="1:15" x14ac:dyDescent="0.25">
      <c r="A46" s="10"/>
      <c r="B46" s="10"/>
      <c r="C46" s="10"/>
      <c r="D46" s="2"/>
      <c r="G46" s="10"/>
      <c r="H46" s="10"/>
    </row>
    <row r="47" spans="1:15" x14ac:dyDescent="0.25">
      <c r="A47" s="10"/>
      <c r="B47" s="10"/>
      <c r="C47" s="10"/>
      <c r="D47" s="2"/>
      <c r="G47" s="10"/>
      <c r="H47" s="10"/>
    </row>
    <row r="48" spans="1:15" x14ac:dyDescent="0.25">
      <c r="A48" s="11"/>
      <c r="B48" s="11"/>
      <c r="C48" s="11"/>
      <c r="D48" s="6"/>
    </row>
    <row r="49" spans="1:4" x14ac:dyDescent="0.25">
      <c r="A49" s="10"/>
      <c r="B49" s="10"/>
      <c r="C49" s="10"/>
      <c r="D49" s="2"/>
    </row>
    <row r="50" spans="1:4" x14ac:dyDescent="0.25">
      <c r="A50" s="10"/>
      <c r="B50" s="10"/>
      <c r="C50" s="10"/>
      <c r="D50" s="2"/>
    </row>
    <row r="51" spans="1:4" x14ac:dyDescent="0.25">
      <c r="A51" s="10"/>
      <c r="B51" s="10"/>
      <c r="C51" s="10"/>
      <c r="D51" s="2"/>
    </row>
    <row r="52" spans="1:4" x14ac:dyDescent="0.25">
      <c r="A52" s="10"/>
      <c r="B52" s="10"/>
      <c r="C52" s="10"/>
      <c r="D52" s="2"/>
    </row>
    <row r="53" spans="1:4" x14ac:dyDescent="0.25">
      <c r="A53" s="10"/>
      <c r="B53" s="10"/>
      <c r="C53" s="10"/>
      <c r="D53" s="2"/>
    </row>
    <row r="54" spans="1:4" x14ac:dyDescent="0.25">
      <c r="A54" s="10"/>
      <c r="B54" s="10"/>
      <c r="C54" s="10"/>
      <c r="D54" s="2"/>
    </row>
    <row r="55" spans="1:4" x14ac:dyDescent="0.25">
      <c r="A55" s="10"/>
      <c r="B55" s="10"/>
      <c r="C55" s="10"/>
      <c r="D55" s="2"/>
    </row>
    <row r="56" spans="1:4" x14ac:dyDescent="0.25">
      <c r="A56" s="10"/>
      <c r="B56" s="10"/>
      <c r="C56" s="10"/>
      <c r="D56" s="2"/>
    </row>
  </sheetData>
  <mergeCells count="86">
    <mergeCell ref="A56:C56"/>
    <mergeCell ref="A51:C51"/>
    <mergeCell ref="A52:C52"/>
    <mergeCell ref="A53:C53"/>
    <mergeCell ref="A54:C54"/>
    <mergeCell ref="A55:C55"/>
    <mergeCell ref="A48:C48"/>
    <mergeCell ref="A49:C49"/>
    <mergeCell ref="A50:C50"/>
    <mergeCell ref="A45:C45"/>
    <mergeCell ref="A46:C46"/>
    <mergeCell ref="G46:H46"/>
    <mergeCell ref="A47:C47"/>
    <mergeCell ref="G47:H47"/>
    <mergeCell ref="G45:I45"/>
    <mergeCell ref="A42:C42"/>
    <mergeCell ref="A43:C43"/>
    <mergeCell ref="A44:C44"/>
    <mergeCell ref="G42:I42"/>
    <mergeCell ref="G43:I43"/>
    <mergeCell ref="G44:I44"/>
    <mergeCell ref="A39:C39"/>
    <mergeCell ref="A40:C40"/>
    <mergeCell ref="A41:C41"/>
    <mergeCell ref="G39:I39"/>
    <mergeCell ref="G40:I40"/>
    <mergeCell ref="G41:I41"/>
    <mergeCell ref="A37:C37"/>
    <mergeCell ref="A38:C38"/>
    <mergeCell ref="D19:F19"/>
    <mergeCell ref="G37:I37"/>
    <mergeCell ref="G38:I38"/>
    <mergeCell ref="A24:C24"/>
    <mergeCell ref="A19:C19"/>
    <mergeCell ref="A20:C20"/>
    <mergeCell ref="A21:C21"/>
    <mergeCell ref="A22:C22"/>
    <mergeCell ref="A23:C23"/>
    <mergeCell ref="G19:H19"/>
    <mergeCell ref="G1:H1"/>
    <mergeCell ref="G2:H2"/>
    <mergeCell ref="I5:K5"/>
    <mergeCell ref="B2:C2"/>
    <mergeCell ref="E2:F2"/>
    <mergeCell ref="E1:F1"/>
    <mergeCell ref="B1:C1"/>
    <mergeCell ref="A4:C4"/>
    <mergeCell ref="O1:S1"/>
    <mergeCell ref="O2:S2"/>
    <mergeCell ref="I13:K13"/>
    <mergeCell ref="I14:K14"/>
    <mergeCell ref="I15:K15"/>
    <mergeCell ref="I7:K7"/>
    <mergeCell ref="I8:K8"/>
    <mergeCell ref="I10:K10"/>
    <mergeCell ref="I11:K11"/>
    <mergeCell ref="I12:K12"/>
    <mergeCell ref="M3:O3"/>
    <mergeCell ref="I9:K9"/>
    <mergeCell ref="I6:K6"/>
    <mergeCell ref="G20:H20"/>
    <mergeCell ref="G21:H21"/>
    <mergeCell ref="G22:H22"/>
    <mergeCell ref="G23:H23"/>
    <mergeCell ref="G28:H28"/>
    <mergeCell ref="G29:H29"/>
    <mergeCell ref="A25:C25"/>
    <mergeCell ref="A26:C26"/>
    <mergeCell ref="A27:C27"/>
    <mergeCell ref="A28:C28"/>
    <mergeCell ref="A29:C29"/>
    <mergeCell ref="G24:H24"/>
    <mergeCell ref="G25:H25"/>
    <mergeCell ref="G26:H26"/>
    <mergeCell ref="G27:H27"/>
    <mergeCell ref="L25:M25"/>
    <mergeCell ref="L26:M26"/>
    <mergeCell ref="L27:M27"/>
    <mergeCell ref="L28:M28"/>
    <mergeCell ref="L29:M29"/>
    <mergeCell ref="L19:M19"/>
    <mergeCell ref="L20:M20"/>
    <mergeCell ref="L21:M21"/>
    <mergeCell ref="L22:M22"/>
    <mergeCell ref="L23:M23"/>
    <mergeCell ref="L24:M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Gomes</dc:creator>
  <cp:lastModifiedBy>Miguel Godinho</cp:lastModifiedBy>
  <dcterms:created xsi:type="dcterms:W3CDTF">2019-11-12T15:35:11Z</dcterms:created>
  <dcterms:modified xsi:type="dcterms:W3CDTF">2019-11-17T18:47:31Z</dcterms:modified>
</cp:coreProperties>
</file>