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2839_uminho_pt/Documents/Ambiente de Trabalho/Experiência 3/"/>
    </mc:Choice>
  </mc:AlternateContent>
  <xr:revisionPtr revIDLastSave="104" documentId="8_{6152D93F-BC31-44C0-AE0B-096D80E0DCAC}" xr6:coauthVersionLast="45" xr6:coauthVersionMax="45" xr10:uidLastSave="{51D8374D-BE4A-4B10-9CEF-AF9A82DD2441}"/>
  <bookViews>
    <workbookView xWindow="-110" yWindow="-110" windowWidth="19420" windowHeight="10420" xr2:uid="{F96C289E-004C-48F1-88D4-02D1FFCA902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E35" i="1" l="1"/>
  <c r="D35" i="1"/>
  <c r="F35" i="1"/>
  <c r="D34" i="1"/>
  <c r="F34" i="1"/>
  <c r="E34" i="1"/>
  <c r="G34" i="1"/>
  <c r="G30" i="1"/>
  <c r="E30" i="1"/>
  <c r="H32" i="1" l="1"/>
  <c r="H9" i="1" l="1"/>
  <c r="H8" i="1"/>
  <c r="H7" i="1"/>
  <c r="F15" i="1"/>
  <c r="F14" i="1"/>
  <c r="F13" i="1"/>
  <c r="F12" i="1"/>
  <c r="F11" i="1"/>
  <c r="F10" i="1"/>
  <c r="F9" i="1"/>
  <c r="F8" i="1"/>
  <c r="F7" i="1"/>
  <c r="F6" i="1"/>
  <c r="F5" i="1"/>
  <c r="G15" i="1"/>
  <c r="G14" i="1"/>
  <c r="G13" i="1"/>
  <c r="G12" i="1"/>
  <c r="G11" i="1"/>
  <c r="G10" i="1"/>
  <c r="G9" i="1"/>
  <c r="G8" i="1"/>
  <c r="G7" i="1"/>
  <c r="G5" i="1"/>
  <c r="E15" i="1"/>
  <c r="E14" i="1"/>
  <c r="E13" i="1"/>
  <c r="E12" i="1"/>
  <c r="E11" i="1"/>
  <c r="E10" i="1"/>
  <c r="E9" i="1"/>
  <c r="E8" i="1"/>
  <c r="E7" i="1"/>
  <c r="E6" i="1"/>
  <c r="E5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<sst xmlns="http://schemas.openxmlformats.org/spreadsheetml/2006/main" count="22" uniqueCount="14">
  <si>
    <t>Ib</t>
  </si>
  <si>
    <t>Vbe</t>
  </si>
  <si>
    <t>Ic</t>
  </si>
  <si>
    <t>Vce</t>
  </si>
  <si>
    <t>hfe</t>
  </si>
  <si>
    <t>CORTE</t>
  </si>
  <si>
    <t>Saturação</t>
  </si>
  <si>
    <t>% Potenc.</t>
  </si>
  <si>
    <t>• Medição em casa</t>
  </si>
  <si>
    <t>• Medição na universidade</t>
  </si>
  <si>
    <t>LED ACENDE  A PARTIR DAQUI</t>
  </si>
  <si>
    <t>POSICAO INTERMEDIA POTENCIOMETRO</t>
  </si>
  <si>
    <t xml:space="preserve">o BRILHO DO LED VAI AUMENTANDO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</si>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</sst>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11" fontId="0" fillId="0" borderId="1" xfId="0" applyNumberFormat="1" applyBorder="1" applyAlignment="1">
      <alignment horizontal="center"/>
    </xf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Ib*Ic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Folha1!$D$5:$D$15</c:f>
              <c:numCache>
                <c:formatCode>0.000E+00</c:formatCode>
                <c:ptCount val="11"/>
                <c:pt idx="0">
                  <c:v>-1.1399999999999998E-12</c:v>
                </c:pt>
                <c:pt idx="1">
                  <c:v>9.5549999999999996E-11</c:v>
                </c:pt>
                <c:pt idx="2">
                  <c:v>7.6420000000000005E-8</c:v>
                </c:pt>
                <c:pt idx="3">
                  <c:v>2.4699999999999997E-5</c:v>
                </c:pt>
                <c:pt idx="4">
                  <c:v>8.4859999999999997E-5</c:v>
                </c:pt>
                <c:pt idx="5">
                  <c:v>1.3718000000000001E-4</c:v>
                </c:pt>
                <c:pt idx="6">
                  <c:v>1.8172999999999998E-4</c:v>
                </c:pt>
                <c:pt idx="7">
                  <c:v>2.2248999999999999E-4</c:v>
                </c:pt>
                <c:pt idx="8">
                  <c:v>2.6279E-4</c:v>
                </c:pt>
                <c:pt idx="9">
                  <c:v>3.0514999999999996E-4</c:v>
                </c:pt>
                <c:pt idx="10">
                  <c:v>3.5189999999999999E-4</c:v>
                </c:pt>
              </c:numCache>
            </c:numRef>
          </c:xVal>
          <c:yVal>
            <c:numRef>
              <c:f>Folha1!$F$5:$F$15</c:f>
              <c:numCache>
                <c:formatCode>0.000E+00</c:formatCode>
                <c:ptCount val="11"/>
                <c:pt idx="0">
                  <c:v>6.5299999999999998E-12</c:v>
                </c:pt>
                <c:pt idx="1">
                  <c:v>2.0696999999999998E-10</c:v>
                </c:pt>
                <c:pt idx="2">
                  <c:v>3.0799999999999997E-6</c:v>
                </c:pt>
                <c:pt idx="3">
                  <c:v>3.64E-3</c:v>
                </c:pt>
                <c:pt idx="4">
                  <c:v>1.269E-2</c:v>
                </c:pt>
                <c:pt idx="5">
                  <c:v>1.49E-2</c:v>
                </c:pt>
                <c:pt idx="6">
                  <c:v>1.499E-2</c:v>
                </c:pt>
                <c:pt idx="7">
                  <c:v>1.503E-2</c:v>
                </c:pt>
                <c:pt idx="8">
                  <c:v>1.506E-2</c:v>
                </c:pt>
                <c:pt idx="9">
                  <c:v>1.5090000000000001E-2</c:v>
                </c:pt>
                <c:pt idx="10">
                  <c:v>1.511E-2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EA-4B51-8B15-848AD34F9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855407"/>
        <c:axId val="1375227919"/>
      </c:scatterChart>
      <c:valAx>
        <c:axId val="137985540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crossAx val="1375227919"/>
        <c:crosses val="autoZero"/>
        <c:crossBetween val="midCat"/>
      </c:valAx>
      <c:valAx>
        <c:axId val="13752279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crossAx val="137985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798556430446198E-2"/>
          <c:y val="0.17171296296296298"/>
          <c:w val="0.83289588801399828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Folha1!$D$30:$D$35</c:f>
              <c:numCache>
                <c:formatCode>0.000E+00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4.6100000000000002E-5</c:v>
                </c:pt>
                <c:pt idx="3">
                  <c:v>1.5410000000000001E-4</c:v>
                </c:pt>
                <c:pt idx="4">
                  <c:v>2.5000000000000001E-4</c:v>
                </c:pt>
                <c:pt idx="5">
                  <c:v>3.4229999999999997E-4</c:v>
                </c:pt>
              </c:numCache>
            </c:numRef>
          </c:xVal>
          <c:yVal>
            <c:numRef>
              <c:f>Folha1!$F$30:$F$35</c:f>
              <c:numCache>
                <c:formatCode>0.000E+00</c:formatCode>
                <c:ptCount val="6"/>
                <c:pt idx="0">
                  <c:v>2.4860000000000003E-4</c:v>
                </c:pt>
                <c:pt idx="1">
                  <c:v>2.5000000000000001E-4</c:v>
                </c:pt>
                <c:pt idx="2">
                  <c:v>7.1500000000000001E-3</c:v>
                </c:pt>
                <c:pt idx="3" formatCode="0.00E+00">
                  <c:v>1.2290000000000001E-2</c:v>
                </c:pt>
                <c:pt idx="4">
                  <c:v>1.247E-2</c:v>
                </c:pt>
                <c:pt idx="5">
                  <c:v>1.2529999999999999E-2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6-4BEA-8966-892FCC10F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978080"/>
        <c:axId val="914759136"/>
      </c:scatterChart>
      <c:valAx>
        <c:axId val="91497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759136"/>
        <c:crosses val="autoZero"/>
        <c:crossBetween val="midCat"/>
      </c:valAx>
      <c:valAx>
        <c:axId val="91475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97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</xdr:row>
      <xdr:rowOff>171450</xdr:rowOff>
    </xdr:from>
    <xdr:to>
      <xdr:col>16</xdr:col>
      <xdr:colOff>76200</xdr:colOff>
      <xdr:row>18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73B756-110A-4822-8C35-3362D4EA3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79375</xdr:colOff>
      <xdr:row>33</xdr:row>
      <xdr:rowOff>187325</xdr:rowOff>
    </xdr:from>
    <xdr:to>
      <xdr:col>15</xdr:col>
      <xdr:colOff>384175</xdr:colOff>
      <xdr:row>48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08F7D9-AAF2-44AD-A3C5-65A53ACD9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6DFE-10A0-4E5C-8DF1-7AA5647EED53}">
  <dimension ref="C2:O40"/>
  <sheetViews>
    <sheetView tabSelected="1" topLeftCell="A23" workbookViewId="0">
      <selection activeCell="G34" sqref="G34"/>
    </sheetView>
  </sheetViews>
  <sheetFormatPr defaultRowHeight="14.5" x14ac:dyDescent="0.35"/>
  <cols>
    <col min="3" max="8" width="10.6328125" customWidth="1"/>
  </cols>
  <sheetData>
    <row r="2" spans="3:10" x14ac:dyDescent="0.35">
      <c r="C2" s="7" t="s">
        <v>8</v>
      </c>
    </row>
    <row r="3" spans="3:10" ht="15" thickBot="1" x14ac:dyDescent="0.4"/>
    <row r="4" spans="3:10" ht="15" thickBot="1" x14ac:dyDescent="0.4">
      <c r="C4" s="1" t="s">
        <v>7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3:10" ht="15" thickBot="1" x14ac:dyDescent="0.4">
      <c r="C5" s="5">
        <v>0</v>
      </c>
      <c r="D5" s="4">
        <f>-1.14*10^(-12)</f>
        <v>-1.1399999999999998E-12</v>
      </c>
      <c r="E5" s="3">
        <f>0</f>
        <v>0</v>
      </c>
      <c r="F5" s="4">
        <f>6.53*10^(-12)</f>
        <v>6.5299999999999998E-12</v>
      </c>
      <c r="G5" s="3">
        <f>4.94</f>
        <v>4.9400000000000004</v>
      </c>
      <c r="H5" s="10" t="s">
        <v>5</v>
      </c>
      <c r="J5" s="2"/>
    </row>
    <row r="6" spans="3:10" ht="15" thickBot="1" x14ac:dyDescent="0.4">
      <c r="C6" s="5">
        <v>10</v>
      </c>
      <c r="D6" s="4">
        <f>95.55*10^(-12)</f>
        <v>9.5549999999999996E-11</v>
      </c>
      <c r="E6" s="3">
        <f>0.25</f>
        <v>0.25</v>
      </c>
      <c r="F6" s="4">
        <f>206.97*10^(-12)</f>
        <v>2.0696999999999998E-10</v>
      </c>
      <c r="G6" s="3">
        <v>4.74</v>
      </c>
      <c r="H6" s="11"/>
    </row>
    <row r="7" spans="3:10" ht="15" thickBot="1" x14ac:dyDescent="0.4">
      <c r="C7" s="5">
        <v>20</v>
      </c>
      <c r="D7" s="4">
        <f>76.42*10^(-9)</f>
        <v>7.6420000000000005E-8</v>
      </c>
      <c r="E7" s="3">
        <f>499.86*10^(-3)</f>
        <v>0.49986000000000003</v>
      </c>
      <c r="F7" s="4">
        <f>3.08*10^(-6)</f>
        <v>3.0799999999999997E-6</v>
      </c>
      <c r="G7" s="3">
        <f>4.04</f>
        <v>4.04</v>
      </c>
      <c r="H7" s="6">
        <f>F7/D7</f>
        <v>40.303585448835378</v>
      </c>
    </row>
    <row r="8" spans="3:10" ht="15" thickBot="1" x14ac:dyDescent="0.4">
      <c r="C8" s="5">
        <v>30</v>
      </c>
      <c r="D8" s="4">
        <f>24.7*10^(-6)</f>
        <v>2.4699999999999997E-5</v>
      </c>
      <c r="E8" s="3">
        <f>687.01*10^(-3)</f>
        <v>0.68701000000000001</v>
      </c>
      <c r="F8" s="4">
        <f>3.64*10^(-3)</f>
        <v>3.64E-3</v>
      </c>
      <c r="G8" s="3">
        <f>2.73</f>
        <v>2.73</v>
      </c>
      <c r="H8" s="6">
        <f>F8/D8</f>
        <v>147.36842105263159</v>
      </c>
    </row>
    <row r="9" spans="3:10" ht="15" thickBot="1" x14ac:dyDescent="0.4">
      <c r="C9" s="5">
        <v>40</v>
      </c>
      <c r="D9" s="4">
        <f>84.86*10^(-6)</f>
        <v>8.4859999999999997E-5</v>
      </c>
      <c r="E9" s="3">
        <f>728.44*10^(-3)</f>
        <v>0.72844000000000009</v>
      </c>
      <c r="F9" s="4">
        <f>12.69*10^(-3)</f>
        <v>1.269E-2</v>
      </c>
      <c r="G9" s="3">
        <f>642.19*10^(-3)</f>
        <v>0.64219000000000004</v>
      </c>
      <c r="H9" s="6">
        <f>F9/D9</f>
        <v>149.54041951449446</v>
      </c>
    </row>
    <row r="10" spans="3:10" ht="15" thickBot="1" x14ac:dyDescent="0.4">
      <c r="C10" s="5">
        <v>50</v>
      </c>
      <c r="D10" s="4">
        <f>137.18*10^(-6)</f>
        <v>1.3718000000000001E-4</v>
      </c>
      <c r="E10" s="3">
        <f>735.58*10^(-3)</f>
        <v>0.73558000000000001</v>
      </c>
      <c r="F10" s="4">
        <f>14.9*10^(-3)</f>
        <v>1.49E-2</v>
      </c>
      <c r="G10" s="3">
        <f>144.28*10^(-3)</f>
        <v>0.14427999999999999</v>
      </c>
      <c r="H10" s="10" t="s">
        <v>6</v>
      </c>
    </row>
    <row r="11" spans="3:10" ht="15" thickBot="1" x14ac:dyDescent="0.4">
      <c r="C11" s="5">
        <v>60</v>
      </c>
      <c r="D11" s="4">
        <f>181.73*10^(-6)</f>
        <v>1.8172999999999998E-4</v>
      </c>
      <c r="E11" s="3">
        <f>736.73*10^(-3)</f>
        <v>0.73673</v>
      </c>
      <c r="F11" s="4">
        <f>14.99*10^(-3)</f>
        <v>1.499E-2</v>
      </c>
      <c r="G11" s="3">
        <f>124.45*10^(-3)</f>
        <v>0.12445000000000001</v>
      </c>
      <c r="H11" s="12"/>
    </row>
    <row r="12" spans="3:10" ht="15" thickBot="1" x14ac:dyDescent="0.4">
      <c r="C12" s="5">
        <v>70</v>
      </c>
      <c r="D12" s="4">
        <f>222.49*10^(-6)</f>
        <v>2.2248999999999999E-4</v>
      </c>
      <c r="E12" s="3">
        <f>737.69*10^(-3)</f>
        <v>0.73769000000000007</v>
      </c>
      <c r="F12" s="4">
        <f>15.03*10^(-3)</f>
        <v>1.503E-2</v>
      </c>
      <c r="G12" s="3">
        <f>114.42*10^(-3)</f>
        <v>0.11442000000000001</v>
      </c>
      <c r="H12" s="12"/>
    </row>
    <row r="13" spans="3:10" ht="15" thickBot="1" x14ac:dyDescent="0.4">
      <c r="C13" s="5">
        <v>80</v>
      </c>
      <c r="D13" s="4">
        <f>262.79*10^(-6)</f>
        <v>2.6279E-4</v>
      </c>
      <c r="E13" s="3">
        <f>738.59*10^(-3)</f>
        <v>0.73859000000000008</v>
      </c>
      <c r="F13" s="4">
        <f>15.06*10^(-3)</f>
        <v>1.506E-2</v>
      </c>
      <c r="G13" s="3">
        <f>107.5*10^(-3)</f>
        <v>0.1075</v>
      </c>
      <c r="H13" s="12"/>
    </row>
    <row r="14" spans="3:10" ht="15" thickBot="1" x14ac:dyDescent="0.4">
      <c r="C14" s="5">
        <v>90</v>
      </c>
      <c r="D14" s="4">
        <f>305.15*10^(-6)</f>
        <v>3.0514999999999996E-4</v>
      </c>
      <c r="E14" s="3">
        <f>739.5*10^(-3)</f>
        <v>0.73950000000000005</v>
      </c>
      <c r="F14" s="4">
        <f>15.09*10^(-3)</f>
        <v>1.5090000000000001E-2</v>
      </c>
      <c r="G14" s="3">
        <f>101.96*10^(-3)</f>
        <v>0.10196</v>
      </c>
      <c r="H14" s="12"/>
    </row>
    <row r="15" spans="3:10" ht="15" thickBot="1" x14ac:dyDescent="0.4">
      <c r="C15" s="5">
        <v>100</v>
      </c>
      <c r="D15" s="4">
        <f>351.9*10^(-6)</f>
        <v>3.5189999999999999E-4</v>
      </c>
      <c r="E15" s="3">
        <f>740.5*10^(-3)</f>
        <v>0.74050000000000005</v>
      </c>
      <c r="F15" s="4">
        <f>15.11*10^(-3)</f>
        <v>1.511E-2</v>
      </c>
      <c r="G15" s="3">
        <f>97.14*10^(-3)</f>
        <v>9.7140000000000004E-2</v>
      </c>
      <c r="H15" s="11"/>
    </row>
    <row r="26" spans="3:15" x14ac:dyDescent="0.35">
      <c r="C26" s="7" t="s">
        <v>9</v>
      </c>
    </row>
    <row r="28" spans="3:15" ht="15" thickBot="1" x14ac:dyDescent="0.4"/>
    <row r="29" spans="3:15" ht="15" thickBot="1" x14ac:dyDescent="0.4">
      <c r="C29" s="1" t="s">
        <v>7</v>
      </c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</row>
    <row r="30" spans="3:15" ht="15" thickBot="1" x14ac:dyDescent="0.4">
      <c r="C30" s="5">
        <v>0</v>
      </c>
      <c r="D30" s="4">
        <v>0</v>
      </c>
      <c r="E30" s="3">
        <f>0.1*10^(-3)</f>
        <v>1E-4</v>
      </c>
      <c r="F30" s="4">
        <v>2.4860000000000003E-4</v>
      </c>
      <c r="G30" s="3">
        <f>4.23</f>
        <v>4.2300000000000004</v>
      </c>
      <c r="H30" s="10" t="s">
        <v>5</v>
      </c>
    </row>
    <row r="31" spans="3:15" ht="15" thickBot="1" x14ac:dyDescent="0.4">
      <c r="C31" s="5">
        <v>10</v>
      </c>
      <c r="D31" s="4">
        <v>0</v>
      </c>
      <c r="E31" s="8">
        <v>0.2969</v>
      </c>
      <c r="F31" s="4">
        <v>2.5000000000000001E-4</v>
      </c>
      <c r="G31" s="3">
        <v>4.09</v>
      </c>
      <c r="H31" s="11"/>
    </row>
    <row r="32" spans="3:15" ht="15" thickBot="1" x14ac:dyDescent="0.4">
      <c r="C32" s="5">
        <v>20</v>
      </c>
      <c r="D32" s="4">
        <v>4.6100000000000002E-5</v>
      </c>
      <c r="E32" s="3">
        <v>0.68600000000000005</v>
      </c>
      <c r="F32" s="4">
        <v>7.1500000000000001E-3</v>
      </c>
      <c r="G32" s="3">
        <v>1.389</v>
      </c>
      <c r="H32" s="6">
        <f>F32/D32</f>
        <v>155.09761388286333</v>
      </c>
      <c r="I32" t="s">
        <v>10</v>
      </c>
      <c r="O32" t="s">
        <v>12</v>
      </c>
    </row>
    <row r="33" spans="3:9" ht="15" thickBot="1" x14ac:dyDescent="0.4">
      <c r="C33" s="5">
        <v>50</v>
      </c>
      <c r="D33" s="4">
        <v>1.5410000000000001E-4</v>
      </c>
      <c r="E33" s="3">
        <v>0.70599999999999996</v>
      </c>
      <c r="F33" s="9">
        <v>1.2290000000000001E-2</v>
      </c>
      <c r="G33" s="4">
        <f>1.84*10^(-1)</f>
        <v>0.18400000000000002</v>
      </c>
      <c r="H33" s="10" t="s">
        <v>6</v>
      </c>
      <c r="I33" t="s">
        <v>11</v>
      </c>
    </row>
    <row r="34" spans="3:9" ht="15" thickBot="1" x14ac:dyDescent="0.4">
      <c r="C34" s="5">
        <v>75</v>
      </c>
      <c r="D34" s="4">
        <f>0.25*10^(-3)</f>
        <v>2.5000000000000001E-4</v>
      </c>
      <c r="E34" s="3">
        <f>0.709</f>
        <v>0.70899999999999996</v>
      </c>
      <c r="F34" s="4">
        <f>12.47*10^(-3)</f>
        <v>1.247E-2</v>
      </c>
      <c r="G34" s="3">
        <f>155.7*10^(-3)</f>
        <v>0.15570000000000001</v>
      </c>
      <c r="H34" s="12"/>
    </row>
    <row r="35" spans="3:9" ht="15" thickBot="1" x14ac:dyDescent="0.4">
      <c r="C35" s="5">
        <v>100</v>
      </c>
      <c r="D35" s="4">
        <f>342.3*10^(-6)</f>
        <v>3.4229999999999997E-4</v>
      </c>
      <c r="E35" s="3">
        <f>0.71</f>
        <v>0.71</v>
      </c>
      <c r="F35" s="4">
        <f>12.53*10^(-3)</f>
        <v>1.2529999999999999E-2</v>
      </c>
      <c r="G35" s="3" t="s">
        <v>13</v>
      </c>
      <c r="H35" s="12"/>
    </row>
    <row r="36" spans="3:9" ht="15" thickBot="1" x14ac:dyDescent="0.4">
      <c r="C36" s="5">
        <v>60</v>
      </c>
      <c r="D36" s="4"/>
      <c r="E36" s="3"/>
      <c r="F36" s="4"/>
      <c r="G36" s="3"/>
      <c r="H36" s="12"/>
    </row>
    <row r="37" spans="3:9" ht="15" thickBot="1" x14ac:dyDescent="0.4">
      <c r="C37" s="5">
        <v>70</v>
      </c>
      <c r="D37" s="4"/>
      <c r="E37" s="3"/>
      <c r="F37" s="4"/>
      <c r="G37" s="3"/>
      <c r="H37" s="12"/>
    </row>
    <row r="38" spans="3:9" ht="15" thickBot="1" x14ac:dyDescent="0.4">
      <c r="C38" s="5">
        <v>80</v>
      </c>
      <c r="D38" s="4"/>
      <c r="E38" s="3"/>
      <c r="F38" s="4"/>
      <c r="G38" s="3"/>
      <c r="H38" s="12"/>
    </row>
    <row r="39" spans="3:9" ht="15" thickBot="1" x14ac:dyDescent="0.4">
      <c r="C39" s="5">
        <v>90</v>
      </c>
      <c r="D39" s="4"/>
      <c r="E39" s="3"/>
      <c r="F39" s="4"/>
      <c r="G39" s="3"/>
      <c r="H39" s="12"/>
    </row>
    <row r="40" spans="3:9" ht="15" thickBot="1" x14ac:dyDescent="0.4">
      <c r="C40" s="5">
        <v>100</v>
      </c>
      <c r="D40" s="4"/>
      <c r="E40" s="3"/>
      <c r="F40" s="4"/>
      <c r="G40" s="3"/>
      <c r="H40" s="11"/>
    </row>
  </sheetData>
  <mergeCells count="4">
    <mergeCell ref="H5:H6"/>
    <mergeCell ref="H10:H15"/>
    <mergeCell ref="H30:H31"/>
    <mergeCell ref="H33:H40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Demétrio</dc:creator>
  <cp:lastModifiedBy>Beatriz Demétrio</cp:lastModifiedBy>
  <dcterms:created xsi:type="dcterms:W3CDTF">2020-12-02T18:40:38Z</dcterms:created>
  <dcterms:modified xsi:type="dcterms:W3CDTF">2020-12-03T10:16:19Z</dcterms:modified>
</cp:coreProperties>
</file>