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46_uminho_pt/Documents/MIEFIS - UM/2º Ano/4. Laboratório de Mecânica Newtoniana/PL's/TP1/"/>
    </mc:Choice>
  </mc:AlternateContent>
  <xr:revisionPtr revIDLastSave="0" documentId="8_{ABE55753-E58C-4044-9551-0F9E0729D082}" xr6:coauthVersionLast="45" xr6:coauthVersionMax="45" xr10:uidLastSave="{00000000-0000-0000-0000-000000000000}"/>
  <bookViews>
    <workbookView xWindow="-120" yWindow="-120" windowWidth="29040" windowHeight="15840" xr2:uid="{623A57D5-7FC5-4821-AB49-FBE79B1B49C8}"/>
  </bookViews>
  <sheets>
    <sheet name="Folha1" sheetId="1" r:id="rId1"/>
  </sheets>
  <definedNames>
    <definedName name="_xlchart.v1.0" hidden="1">Folha1!$B$46:$B$77</definedName>
    <definedName name="_xlchart.v1.1" hidden="1">Folha1!$F$46:$F$77</definedName>
    <definedName name="_xlchart.v1.2" hidden="1">Folha1!$B$46:$B$77</definedName>
    <definedName name="_xlchart.v1.3" hidden="1">Folha1!$F$46:$F$77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" l="1"/>
  <c r="D84" i="1"/>
  <c r="D91" i="1"/>
  <c r="D90" i="1"/>
  <c r="D89" i="1"/>
  <c r="D88" i="1"/>
  <c r="D87" i="1"/>
  <c r="D86" i="1"/>
  <c r="D85" i="1"/>
  <c r="I54" i="1"/>
  <c r="I58" i="1"/>
  <c r="I62" i="1"/>
  <c r="I66" i="1"/>
  <c r="I70" i="1"/>
  <c r="I74" i="1"/>
  <c r="I50" i="1"/>
  <c r="H54" i="1"/>
  <c r="H58" i="1"/>
  <c r="H62" i="1"/>
  <c r="H66" i="1"/>
  <c r="H70" i="1"/>
  <c r="H74" i="1"/>
  <c r="H50" i="1"/>
  <c r="H78" i="1" s="1"/>
  <c r="G78" i="1"/>
  <c r="F54" i="1"/>
  <c r="G50" i="1"/>
  <c r="F50" i="1"/>
  <c r="E50" i="1"/>
  <c r="I78" i="1" l="1"/>
  <c r="F74" i="1"/>
  <c r="E74" i="1"/>
  <c r="G74" i="1" s="1"/>
  <c r="F70" i="1"/>
  <c r="E70" i="1"/>
  <c r="G70" i="1" s="1"/>
  <c r="F66" i="1"/>
  <c r="E66" i="1"/>
  <c r="G66" i="1" s="1"/>
  <c r="F62" i="1"/>
  <c r="E62" i="1"/>
  <c r="G62" i="1" s="1"/>
  <c r="F58" i="1"/>
  <c r="E58" i="1"/>
  <c r="G58" i="1" s="1"/>
  <c r="E54" i="1"/>
  <c r="G54" i="1" s="1"/>
  <c r="F12" i="1"/>
  <c r="F16" i="1"/>
  <c r="F20" i="1"/>
  <c r="F24" i="1"/>
  <c r="F28" i="1"/>
  <c r="F32" i="1"/>
  <c r="F8" i="1"/>
  <c r="E12" i="1"/>
  <c r="G12" i="1" s="1"/>
  <c r="I12" i="1" s="1"/>
  <c r="E16" i="1"/>
  <c r="G16" i="1" s="1"/>
  <c r="I16" i="1" s="1"/>
  <c r="E20" i="1"/>
  <c r="G20" i="1" s="1"/>
  <c r="E24" i="1"/>
  <c r="G24" i="1" s="1"/>
  <c r="E28" i="1"/>
  <c r="G28" i="1" s="1"/>
  <c r="H28" i="1" s="1"/>
  <c r="E32" i="1"/>
  <c r="G32" i="1" s="1"/>
  <c r="I32" i="1" s="1"/>
  <c r="E8" i="1"/>
  <c r="G8" i="1" s="1"/>
  <c r="H24" i="1" l="1"/>
  <c r="I24" i="1"/>
  <c r="I8" i="1"/>
  <c r="H8" i="1"/>
  <c r="I20" i="1"/>
  <c r="H20" i="1"/>
  <c r="I28" i="1"/>
  <c r="H12" i="1"/>
  <c r="H32" i="1"/>
  <c r="H16" i="1"/>
</calcChain>
</file>

<file path=xl/sharedStrings.xml><?xml version="1.0" encoding="utf-8"?>
<sst xmlns="http://schemas.openxmlformats.org/spreadsheetml/2006/main" count="20" uniqueCount="11">
  <si>
    <t>(±0,05) cm</t>
  </si>
  <si>
    <t>(±0,0001) s</t>
  </si>
  <si>
    <t xml:space="preserve">(±0,0001) s </t>
  </si>
  <si>
    <t>(±0,04) m/s</t>
  </si>
  <si>
    <t>Média</t>
  </si>
  <si>
    <t>(±0,05) m</t>
  </si>
  <si>
    <t>(±0,05) m/s</t>
  </si>
  <si>
    <t>(±0,03) m/s</t>
  </si>
  <si>
    <t>experimental</t>
  </si>
  <si>
    <t>teórico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</si>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</sst>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indent="10"/>
    </xf>
    <xf numFmtId="0" fontId="0" fillId="0" borderId="0" xfId="0" applyAlignment="1">
      <alignment vertical="center"/>
    </xf>
    <xf numFmtId="2" fontId="0" fillId="0" borderId="0" xfId="0" applyNumberFormat="1"/>
    <xf numFmtId="2" fontId="0" fillId="0" borderId="2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8" fontId="0" fillId="0" borderId="0" xfId="0" applyNumberFormat="1"/>
    <xf numFmtId="168" fontId="0" fillId="0" borderId="2" xfId="0" applyNumberFormat="1" applyBorder="1" applyAlignment="1">
      <alignment horizontal="center" vertical="center" wrapText="1"/>
    </xf>
    <xf numFmtId="169" fontId="0" fillId="0" borderId="0" xfId="0" applyNumberFormat="1"/>
    <xf numFmtId="169" fontId="0" fillId="0" borderId="1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68" fontId="0" fillId="0" borderId="11" xfId="0" applyNumberForma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 wrapText="1"/>
    </xf>
    <xf numFmtId="168" fontId="0" fillId="0" borderId="5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1" xfId="0" applyBorder="1"/>
    <xf numFmtId="2" fontId="0" fillId="2" borderId="1" xfId="0" applyNumberFormat="1" applyFill="1" applyBorder="1"/>
    <xf numFmtId="0" fontId="0" fillId="2" borderId="1" xfId="0" applyFill="1" applyBorder="1"/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8" fontId="0" fillId="2" borderId="6" xfId="0" applyNumberFormat="1" applyFill="1" applyBorder="1" applyAlignment="1">
      <alignment horizontal="center" vertical="center" wrapText="1"/>
    </xf>
    <xf numFmtId="168" fontId="0" fillId="2" borderId="4" xfId="0" applyNumberFormat="1" applyFill="1" applyBorder="1" applyAlignment="1">
      <alignment horizontal="center" vertical="center" wrapText="1"/>
    </xf>
    <xf numFmtId="168" fontId="0" fillId="2" borderId="3" xfId="0" applyNumberFormat="1" applyFill="1" applyBorder="1" applyAlignment="1">
      <alignment horizontal="center" vertical="center" wrapText="1"/>
    </xf>
    <xf numFmtId="169" fontId="0" fillId="2" borderId="6" xfId="0" applyNumberFormat="1" applyFill="1" applyBorder="1" applyAlignment="1">
      <alignment horizontal="center" vertical="center" wrapText="1"/>
    </xf>
    <xf numFmtId="169" fontId="0" fillId="2" borderId="4" xfId="0" applyNumberFormat="1" applyFill="1" applyBorder="1" applyAlignment="1">
      <alignment horizontal="center" vertical="center" wrapText="1"/>
    </xf>
    <xf numFmtId="169" fontId="0" fillId="2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168" fontId="0" fillId="0" borderId="2" xfId="0" applyNumberFormat="1" applyBorder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 wrapText="1"/>
    </xf>
    <xf numFmtId="169" fontId="0" fillId="0" borderId="1" xfId="0" applyNumberFormat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2" fontId="0" fillId="3" borderId="2" xfId="0" applyNumberFormat="1" applyFill="1" applyBorder="1" applyAlignment="1">
      <alignment horizontal="right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/>
              <a:t>Trajetória do Projétil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Experimental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539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8.2000000000000017E-2"/>
            <c:dispRSqr val="1"/>
            <c:dispEq val="1"/>
            <c:trendlineLbl>
              <c:layout>
                <c:manualLayout>
                  <c:x val="-0.42786484881950865"/>
                  <c:y val="-0.76068233110670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0" baseline="0">
                        <a:solidFill>
                          <a:schemeClr val="bg1"/>
                        </a:solidFill>
                        <a:effectLst/>
                      </a:rPr>
                      <a:t>y = - 0,888x</a:t>
                    </a:r>
                    <a:r>
                      <a:rPr lang="en-US" sz="1200" b="1" i="0" baseline="30000">
                        <a:solidFill>
                          <a:schemeClr val="bg1"/>
                        </a:solidFill>
                        <a:effectLst/>
                      </a:rPr>
                      <a:t>2</a:t>
                    </a:r>
                    <a:r>
                      <a:rPr lang="en-US" sz="1200" b="1" i="0" baseline="0">
                        <a:solidFill>
                          <a:schemeClr val="bg1"/>
                        </a:solidFill>
                        <a:effectLst/>
                      </a:rPr>
                      <a:t> + 0,824x + 0,267</a:t>
                    </a:r>
                    <a:br>
                      <a:rPr lang="en-US" sz="1200" b="1" i="0" baseline="0">
                        <a:solidFill>
                          <a:schemeClr val="bg1"/>
                        </a:solidFill>
                        <a:effectLst/>
                      </a:rPr>
                    </a:br>
                    <a:r>
                      <a:rPr lang="en-US" sz="1200" b="1" i="0" baseline="0">
                        <a:solidFill>
                          <a:schemeClr val="bg1"/>
                        </a:solidFill>
                        <a:effectLst/>
                      </a:rPr>
                      <a:t>R² = 0,9993</a:t>
                    </a:r>
                    <a:endParaRPr lang="pt-PT" sz="1000">
                      <a:solidFill>
                        <a:schemeClr val="bg1"/>
                      </a:solidFill>
                      <a:effectLst/>
                    </a:endParaRPr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trendlineLbl>
          </c:trendline>
          <c:xVal>
            <c:numRef>
              <c:f>Folha1!$B$84:$B$91</c:f>
              <c:numCache>
                <c:formatCode>0.00</c:formatCode>
                <c:ptCount val="8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0.65</c:v>
                </c:pt>
                <c:pt idx="4">
                  <c:v>0.8</c:v>
                </c:pt>
                <c:pt idx="5">
                  <c:v>0.95</c:v>
                </c:pt>
                <c:pt idx="6">
                  <c:v>1.05</c:v>
                </c:pt>
                <c:pt idx="7">
                  <c:v>1.1000000000000001</c:v>
                </c:pt>
              </c:numCache>
            </c:numRef>
          </c:xVal>
          <c:yVal>
            <c:numRef>
              <c:f>Folha1!$C$84:$C$91</c:f>
              <c:numCache>
                <c:formatCode>0.00</c:formatCode>
                <c:ptCount val="8"/>
                <c:pt idx="0">
                  <c:v>0.26900000000000002</c:v>
                </c:pt>
                <c:pt idx="1">
                  <c:v>0.45300000000000001</c:v>
                </c:pt>
                <c:pt idx="2">
                  <c:v>0.45029999999999998</c:v>
                </c:pt>
                <c:pt idx="3">
                  <c:v>0.42799999999999999</c:v>
                </c:pt>
                <c:pt idx="4">
                  <c:v>0.36430000000000001</c:v>
                </c:pt>
                <c:pt idx="5">
                  <c:v>0.25180000000000002</c:v>
                </c:pt>
                <c:pt idx="6">
                  <c:v>0.15129999999999999</c:v>
                </c:pt>
                <c:pt idx="7">
                  <c:v>9.6000000000000002E-2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0035-418E-B665-70B458038C5E}"/>
            </c:ext>
          </c:extLst>
        </c:ser>
        <c:ser>
          <c:idx val="1"/>
          <c:order val="3"/>
          <c:tx>
            <c:v>Teórico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Folha1!$B$84:$B$92</c:f>
              <c:numCache>
                <c:formatCode>0.00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0.65</c:v>
                </c:pt>
                <c:pt idx="4">
                  <c:v>0.8</c:v>
                </c:pt>
                <c:pt idx="5">
                  <c:v>0.95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1.17</c:v>
                </c:pt>
              </c:numCache>
            </c:numRef>
          </c:xVal>
          <c:yVal>
            <c:numRef>
              <c:f>Folha1!$D$84:$D$92</c:f>
              <c:numCache>
                <c:formatCode>0.00</c:formatCode>
                <c:ptCount val="9"/>
                <c:pt idx="0">
                  <c:v>0.26900000000000002</c:v>
                </c:pt>
                <c:pt idx="1">
                  <c:v>0.46092499999999997</c:v>
                </c:pt>
                <c:pt idx="2">
                  <c:v>0.45352500000000001</c:v>
                </c:pt>
                <c:pt idx="3">
                  <c:v>0.427925</c:v>
                </c:pt>
                <c:pt idx="4">
                  <c:v>0.35539999999999994</c:v>
                </c:pt>
                <c:pt idx="5">
                  <c:v>0.24192500000000006</c:v>
                </c:pt>
                <c:pt idx="6">
                  <c:v>0.1435249999999999</c:v>
                </c:pt>
                <c:pt idx="7">
                  <c:v>8.7499999999999911E-2</c:v>
                </c:pt>
                <c:pt idx="8">
                  <c:v>1.4210000000000056E-3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0035-418E-B665-70B45803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60336"/>
        <c:axId val="5758564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Experimental</c:v>
                </c:tx>
                <c:xVal>
                  <c:numRef>
                    <c:extLst>
                      <c:ext uri="{02D57815-91ED-43cb-92C2-25804820EDAC}">
                        <c15:formulaRef>
                          <c15:sqref>Folha1!$B$84:$B$91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0.45</c:v>
                      </c:pt>
                      <c:pt idx="2">
                        <c:v>0.55000000000000004</c:v>
                      </c:pt>
                      <c:pt idx="3">
                        <c:v>0.65</c:v>
                      </c:pt>
                      <c:pt idx="4">
                        <c:v>0.8</c:v>
                      </c:pt>
                      <c:pt idx="5">
                        <c:v>0.95</c:v>
                      </c:pt>
                      <c:pt idx="6">
                        <c:v>1.05</c:v>
                      </c:pt>
                      <c:pt idx="7">
                        <c:v>1.1000000000000001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Folha1!$C$84:$C$91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0.26900000000000002</c:v>
                      </c:pt>
                      <c:pt idx="1">
                        <c:v>0.45300000000000001</c:v>
                      </c:pt>
                      <c:pt idx="2">
                        <c:v>0.45029999999999998</c:v>
                      </c:pt>
                      <c:pt idx="3">
                        <c:v>0.42799999999999999</c:v>
                      </c:pt>
                      <c:pt idx="4">
                        <c:v>0.36430000000000001</c:v>
                      </c:pt>
                      <c:pt idx="5">
                        <c:v>0.25180000000000002</c:v>
                      </c:pt>
                      <c:pt idx="6">
                        <c:v>0.15129999999999999</c:v>
                      </c:pt>
                      <c:pt idx="7">
                        <c:v>9.6000000000000002E-2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53-0035-418E-B665-70B458038C5E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Teórico</c:v>
                </c:tx>
                <c:spPr>
                  <a:ln>
                    <a:solidFill>
                      <a:srgbClr val="00B050"/>
                    </a:solidFill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Folha1!$B$84:$B$91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0.45</c:v>
                      </c:pt>
                      <c:pt idx="2">
                        <c:v>0.55000000000000004</c:v>
                      </c:pt>
                      <c:pt idx="3">
                        <c:v>0.65</c:v>
                      </c:pt>
                      <c:pt idx="4">
                        <c:v>0.8</c:v>
                      </c:pt>
                      <c:pt idx="5">
                        <c:v>0.95</c:v>
                      </c:pt>
                      <c:pt idx="6">
                        <c:v>1.05</c:v>
                      </c:pt>
                      <c:pt idx="7">
                        <c:v>1.1000000000000001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Folha1!$D$84:$D$91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0.26900000000000002</c:v>
                      </c:pt>
                      <c:pt idx="1">
                        <c:v>0.46092499999999997</c:v>
                      </c:pt>
                      <c:pt idx="2">
                        <c:v>0.45352500000000001</c:v>
                      </c:pt>
                      <c:pt idx="3">
                        <c:v>0.427925</c:v>
                      </c:pt>
                      <c:pt idx="4">
                        <c:v>0.35539999999999994</c:v>
                      </c:pt>
                      <c:pt idx="5">
                        <c:v>0.24192500000000006</c:v>
                      </c:pt>
                      <c:pt idx="6">
                        <c:v>0.1435249999999999</c:v>
                      </c:pt>
                      <c:pt idx="7">
                        <c:v>8.7499999999999911E-2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54-0035-418E-B665-70B458038C5E}"/>
                  </c:ext>
                </c:extLst>
              </c15:ser>
            </c15:filteredScatterSeries>
          </c:ext>
        </c:extLst>
      </c:scatterChart>
      <c:valAx>
        <c:axId val="5758603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Variação</a:t>
                </a:r>
                <a:r>
                  <a:rPr lang="pt-PT" sz="1400" baseline="0"/>
                  <a:t> dos X's (m)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5856400"/>
        <c:crosses val="autoZero"/>
        <c:crossBetween val="midCat"/>
      </c:valAx>
      <c:valAx>
        <c:axId val="575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Variação</a:t>
                </a:r>
                <a:r>
                  <a:rPr lang="pt-PT" sz="1400" baseline="0"/>
                  <a:t> dos Y's (m)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5860336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161925</xdr:colOff>
      <xdr:row>6</xdr:row>
      <xdr:rowOff>180975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0CECA97-E85D-436A-A586-668AC54A7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142875</xdr:colOff>
      <xdr:row>6</xdr:row>
      <xdr:rowOff>180975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FFDBEEF-720D-46F4-BB88-5FE163C1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161925</xdr:colOff>
      <xdr:row>6</xdr:row>
      <xdr:rowOff>180975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7472BD7-015B-4076-9EA5-9648CC2BF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142875</xdr:colOff>
      <xdr:row>6</xdr:row>
      <xdr:rowOff>180975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44A636B-4100-4D66-A889-F8EDB7F0F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161925</xdr:colOff>
      <xdr:row>6</xdr:row>
      <xdr:rowOff>180975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EAC812E-9EA8-4963-BE48-83A73F27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209550</xdr:colOff>
      <xdr:row>3</xdr:row>
      <xdr:rowOff>114300</xdr:rowOff>
    </xdr:from>
    <xdr:ext cx="4037330" cy="386080"/>
    <xdr:sp macro="" textlink="">
      <xdr:nvSpPr>
        <xdr:cNvPr id="16" name="Caixa de Texto 2">
          <a:extLst>
            <a:ext uri="{FF2B5EF4-FFF2-40B4-BE49-F238E27FC236}">
              <a16:creationId xmlns:a16="http://schemas.microsoft.com/office/drawing/2014/main" id="{E99B1245-BB3C-4455-B1D6-B18D9CD555BA}"/>
            </a:ext>
          </a:extLst>
        </xdr:cNvPr>
        <xdr:cNvSpPr txBox="1">
          <a:spLocks noChangeArrowheads="1"/>
        </xdr:cNvSpPr>
      </xdr:nvSpPr>
      <xdr:spPr bwMode="auto">
        <a:xfrm>
          <a:off x="2819400" y="685800"/>
          <a:ext cx="4037330" cy="3860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pt-P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Diâmetro da bola usada = (25,45 </a:t>
          </a:r>
          <a:r>
            <a:rPr lang="pt-PT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±</a:t>
          </a:r>
          <a:r>
            <a:rPr lang="pt-P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0,05) mm</a:t>
          </a:r>
        </a:p>
      </xdr:txBody>
    </xdr:sp>
    <xdr:clientData/>
  </xdr:oneCellAnchor>
  <xdr:twoCellAnchor>
    <xdr:from>
      <xdr:col>0</xdr:col>
      <xdr:colOff>314325</xdr:colOff>
      <xdr:row>1</xdr:row>
      <xdr:rowOff>38102</xdr:rowOff>
    </xdr:from>
    <xdr:to>
      <xdr:col>4</xdr:col>
      <xdr:colOff>285750</xdr:colOff>
      <xdr:row>2</xdr:row>
      <xdr:rowOff>180976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C531720-6193-4FC2-8981-CA615A1CADC4}"/>
            </a:ext>
          </a:extLst>
        </xdr:cNvPr>
        <xdr:cNvSpPr txBox="1"/>
      </xdr:nvSpPr>
      <xdr:spPr>
        <a:xfrm>
          <a:off x="314325" y="228602"/>
          <a:ext cx="3581400" cy="333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00" b="1"/>
            <a:t>Tabela para um ângulo de (29,0 ± 0,5) graus</a:t>
          </a:r>
        </a:p>
      </xdr:txBody>
    </xdr:sp>
    <xdr:clientData/>
  </xdr:twoCellAnchor>
  <xdr:oneCellAnchor>
    <xdr:from>
      <xdr:col>6</xdr:col>
      <xdr:colOff>20035</xdr:colOff>
      <xdr:row>5</xdr:row>
      <xdr:rowOff>191978</xdr:rowOff>
    </xdr:from>
    <xdr:ext cx="1667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1D5E238F-96F7-4E53-94BC-5051B10C81AF}"/>
                </a:ext>
              </a:extLst>
            </xdr:cNvPr>
            <xdr:cNvSpPr txBox="1"/>
          </xdr:nvSpPr>
          <xdr:spPr>
            <a:xfrm>
              <a:off x="5623363" y="1144478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1D5E238F-96F7-4E53-94BC-5051B10C81AF}"/>
                </a:ext>
              </a:extLst>
            </xdr:cNvPr>
            <xdr:cNvSpPr txBox="1"/>
          </xdr:nvSpPr>
          <xdr:spPr>
            <a:xfrm>
              <a:off x="5623363" y="1144478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𝑉_0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41057</xdr:colOff>
      <xdr:row>6</xdr:row>
      <xdr:rowOff>2792</xdr:rowOff>
    </xdr:from>
    <xdr:ext cx="2303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9C376A8D-1183-4F85-A3E6-5567C11CDD29}"/>
                </a:ext>
              </a:extLst>
            </xdr:cNvPr>
            <xdr:cNvSpPr txBox="1"/>
          </xdr:nvSpPr>
          <xdr:spPr>
            <a:xfrm>
              <a:off x="6642867" y="1152361"/>
              <a:ext cx="2303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9C376A8D-1183-4F85-A3E6-5567C11CDD29}"/>
                </a:ext>
              </a:extLst>
            </xdr:cNvPr>
            <xdr:cNvSpPr txBox="1"/>
          </xdr:nvSpPr>
          <xdr:spPr>
            <a:xfrm>
              <a:off x="6642867" y="1152361"/>
              <a:ext cx="2303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𝑉_0𝑥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48940</xdr:colOff>
      <xdr:row>5</xdr:row>
      <xdr:rowOff>188036</xdr:rowOff>
    </xdr:from>
    <xdr:ext cx="234488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8D3E46CA-7146-4845-8FFF-DF746D9E99C1}"/>
                </a:ext>
              </a:extLst>
            </xdr:cNvPr>
            <xdr:cNvSpPr txBox="1"/>
          </xdr:nvSpPr>
          <xdr:spPr>
            <a:xfrm>
              <a:off x="7649233" y="1140536"/>
              <a:ext cx="2344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8D3E46CA-7146-4845-8FFF-DF746D9E99C1}"/>
                </a:ext>
              </a:extLst>
            </xdr:cNvPr>
            <xdr:cNvSpPr txBox="1"/>
          </xdr:nvSpPr>
          <xdr:spPr>
            <a:xfrm>
              <a:off x="7649233" y="1140536"/>
              <a:ext cx="2344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𝑉_0𝑦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597353</xdr:colOff>
      <xdr:row>39</xdr:row>
      <xdr:rowOff>155119</xdr:rowOff>
    </xdr:from>
    <xdr:ext cx="4037330" cy="386080"/>
    <xdr:sp macro="" textlink="">
      <xdr:nvSpPr>
        <xdr:cNvPr id="25" name="Caixa de Texto 2">
          <a:extLst>
            <a:ext uri="{FF2B5EF4-FFF2-40B4-BE49-F238E27FC236}">
              <a16:creationId xmlns:a16="http://schemas.microsoft.com/office/drawing/2014/main" id="{572E0E54-0C8C-4059-8C8A-8FB465DAAF79}"/>
            </a:ext>
          </a:extLst>
        </xdr:cNvPr>
        <xdr:cNvSpPr txBox="1">
          <a:spLocks noChangeArrowheads="1"/>
        </xdr:cNvSpPr>
      </xdr:nvSpPr>
      <xdr:spPr bwMode="auto">
        <a:xfrm>
          <a:off x="4230460" y="7747905"/>
          <a:ext cx="4037330" cy="3860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pt-P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Diâmetro da bola usada = (25,45 </a:t>
          </a:r>
          <a:r>
            <a:rPr lang="pt-PT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±</a:t>
          </a:r>
          <a:r>
            <a:rPr lang="pt-P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0,05) mm</a:t>
          </a:r>
        </a:p>
      </xdr:txBody>
    </xdr:sp>
    <xdr:clientData/>
  </xdr:oneCellAnchor>
  <xdr:twoCellAnchor>
    <xdr:from>
      <xdr:col>0</xdr:col>
      <xdr:colOff>447675</xdr:colOff>
      <xdr:row>40</xdr:row>
      <xdr:rowOff>66675</xdr:rowOff>
    </xdr:from>
    <xdr:to>
      <xdr:col>4</xdr:col>
      <xdr:colOff>257176</xdr:colOff>
      <xdr:row>42</xdr:row>
      <xdr:rowOff>19049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1986DD27-7E49-4341-990A-0055520B4435}"/>
            </a:ext>
          </a:extLst>
        </xdr:cNvPr>
        <xdr:cNvSpPr txBox="1"/>
      </xdr:nvSpPr>
      <xdr:spPr>
        <a:xfrm>
          <a:off x="447675" y="7972425"/>
          <a:ext cx="3419476" cy="333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00" b="1"/>
            <a:t>Tabela para um ângulo de (40,0 ± 0,5) graus</a:t>
          </a:r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161925</xdr:colOff>
      <xdr:row>44</xdr:row>
      <xdr:rowOff>180975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7E6947A-7966-4AB2-BC4A-66014EFC7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" y="8749393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142875</xdr:colOff>
      <xdr:row>44</xdr:row>
      <xdr:rowOff>180975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D92E5F00-03D7-4966-B197-B1E99646D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11525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44</xdr:row>
      <xdr:rowOff>0</xdr:rowOff>
    </xdr:from>
    <xdr:to>
      <xdr:col>3</xdr:col>
      <xdr:colOff>180975</xdr:colOff>
      <xdr:row>44</xdr:row>
      <xdr:rowOff>180975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681E7BB-40B5-447E-8EBE-FA0D05787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88677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44</xdr:row>
      <xdr:rowOff>0</xdr:rowOff>
    </xdr:from>
    <xdr:to>
      <xdr:col>4</xdr:col>
      <xdr:colOff>161925</xdr:colOff>
      <xdr:row>44</xdr:row>
      <xdr:rowOff>180975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A58E302-6248-4867-9423-C9A328636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88677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49696</xdr:colOff>
      <xdr:row>44</xdr:row>
      <xdr:rowOff>0</xdr:rowOff>
    </xdr:from>
    <xdr:to>
      <xdr:col>5</xdr:col>
      <xdr:colOff>211621</xdr:colOff>
      <xdr:row>44</xdr:row>
      <xdr:rowOff>180975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FB414CB3-3BBD-4E8F-BEFA-080F1406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1392" y="8464826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20035</xdr:colOff>
      <xdr:row>43</xdr:row>
      <xdr:rowOff>191978</xdr:rowOff>
    </xdr:from>
    <xdr:ext cx="1667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A6E15D77-838E-466F-9EA8-B7A6BE54E609}"/>
                </a:ext>
              </a:extLst>
            </xdr:cNvPr>
            <xdr:cNvSpPr txBox="1"/>
          </xdr:nvSpPr>
          <xdr:spPr>
            <a:xfrm>
              <a:off x="5630260" y="1144478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A6E15D77-838E-466F-9EA8-B7A6BE54E609}"/>
                </a:ext>
              </a:extLst>
            </xdr:cNvPr>
            <xdr:cNvSpPr txBox="1"/>
          </xdr:nvSpPr>
          <xdr:spPr>
            <a:xfrm>
              <a:off x="5630260" y="1144478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𝑉_0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41057</xdr:colOff>
      <xdr:row>44</xdr:row>
      <xdr:rowOff>2792</xdr:rowOff>
    </xdr:from>
    <xdr:ext cx="2303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EF9A1033-B78B-451C-BCF5-1DF3F34129E8}"/>
                </a:ext>
              </a:extLst>
            </xdr:cNvPr>
            <xdr:cNvSpPr txBox="1"/>
          </xdr:nvSpPr>
          <xdr:spPr>
            <a:xfrm>
              <a:off x="6651407" y="1155317"/>
              <a:ext cx="2303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EF9A1033-B78B-451C-BCF5-1DF3F34129E8}"/>
                </a:ext>
              </a:extLst>
            </xdr:cNvPr>
            <xdr:cNvSpPr txBox="1"/>
          </xdr:nvSpPr>
          <xdr:spPr>
            <a:xfrm>
              <a:off x="6651407" y="1155317"/>
              <a:ext cx="2303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𝑉_0𝑥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48940</xdr:colOff>
      <xdr:row>43</xdr:row>
      <xdr:rowOff>188036</xdr:rowOff>
    </xdr:from>
    <xdr:ext cx="234488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EA6C7A03-90D1-433B-99DE-B57F6EA62AD3}"/>
                </a:ext>
              </a:extLst>
            </xdr:cNvPr>
            <xdr:cNvSpPr txBox="1"/>
          </xdr:nvSpPr>
          <xdr:spPr>
            <a:xfrm>
              <a:off x="7659415" y="1140536"/>
              <a:ext cx="2344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EA6C7A03-90D1-433B-99DE-B57F6EA62AD3}"/>
                </a:ext>
              </a:extLst>
            </xdr:cNvPr>
            <xdr:cNvSpPr txBox="1"/>
          </xdr:nvSpPr>
          <xdr:spPr>
            <a:xfrm>
              <a:off x="7659415" y="1140536"/>
              <a:ext cx="2344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𝑉_0𝑦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9</xdr:col>
      <xdr:colOff>440870</xdr:colOff>
      <xdr:row>45</xdr:row>
      <xdr:rowOff>104773</xdr:rowOff>
    </xdr:from>
    <xdr:to>
      <xdr:col>27</xdr:col>
      <xdr:colOff>33618</xdr:colOff>
      <xdr:row>83</xdr:row>
      <xdr:rowOff>69272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F3D9FF0-D861-4732-8EF2-37A094F4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40821</xdr:colOff>
      <xdr:row>82</xdr:row>
      <xdr:rowOff>13607</xdr:rowOff>
    </xdr:from>
    <xdr:to>
      <xdr:col>1</xdr:col>
      <xdr:colOff>202746</xdr:colOff>
      <xdr:row>82</xdr:row>
      <xdr:rowOff>194582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77E77FC-29FD-454B-8E87-76C24A2B8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142" y="15729857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49696</xdr:colOff>
      <xdr:row>82</xdr:row>
      <xdr:rowOff>0</xdr:rowOff>
    </xdr:from>
    <xdr:to>
      <xdr:col>2</xdr:col>
      <xdr:colOff>211621</xdr:colOff>
      <xdr:row>82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80293849-0CC3-461C-9F21-B6C85295A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1392" y="8464826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49696</xdr:colOff>
      <xdr:row>82</xdr:row>
      <xdr:rowOff>13607</xdr:rowOff>
    </xdr:from>
    <xdr:to>
      <xdr:col>3</xdr:col>
      <xdr:colOff>211621</xdr:colOff>
      <xdr:row>82</xdr:row>
      <xdr:rowOff>194582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3B3F3A13-4FC0-476C-BEF4-68EEB961B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875" y="15920357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64C5-24F2-4D4F-9CF5-4A9300939833}">
  <dimension ref="B6:I92"/>
  <sheetViews>
    <sheetView showGridLines="0" tabSelected="1" topLeftCell="A43" zoomScale="70" zoomScaleNormal="70" workbookViewId="0">
      <selection activeCell="O26" sqref="O26"/>
    </sheetView>
  </sheetViews>
  <sheetFormatPr defaultRowHeight="15" x14ac:dyDescent="0.25"/>
  <cols>
    <col min="2" max="4" width="15" customWidth="1"/>
    <col min="5" max="5" width="15" style="9" customWidth="1"/>
    <col min="6" max="6" width="15" style="4" customWidth="1"/>
    <col min="7" max="9" width="15" style="11" customWidth="1"/>
    <col min="10" max="10" width="15" customWidth="1"/>
    <col min="11" max="11" width="14.7109375" customWidth="1"/>
    <col min="12" max="12" width="9.140625" customWidth="1"/>
  </cols>
  <sheetData>
    <row r="6" spans="2:9" ht="15.75" thickBot="1" x14ac:dyDescent="0.3"/>
    <row r="7" spans="2:9" ht="15.75" thickBot="1" x14ac:dyDescent="0.3">
      <c r="B7" s="1" t="s">
        <v>0</v>
      </c>
      <c r="C7" s="19" t="s">
        <v>1</v>
      </c>
      <c r="D7" s="30" t="s">
        <v>0</v>
      </c>
      <c r="E7" s="10" t="s">
        <v>2</v>
      </c>
      <c r="F7" s="5" t="s">
        <v>0</v>
      </c>
      <c r="G7" s="12" t="s">
        <v>3</v>
      </c>
      <c r="H7" s="12"/>
      <c r="I7" s="12"/>
    </row>
    <row r="8" spans="2:9" x14ac:dyDescent="0.25">
      <c r="B8" s="13">
        <v>45</v>
      </c>
      <c r="C8" s="32">
        <v>8.0999999999999996E-3</v>
      </c>
      <c r="D8" s="20">
        <v>36.700000000000003</v>
      </c>
      <c r="E8" s="16">
        <f xml:space="preserve"> AVERAGE(C8:C11)</f>
        <v>8.1250000000000003E-3</v>
      </c>
      <c r="F8" s="6">
        <f xml:space="preserve"> AVERAGE(D8:D11)</f>
        <v>36.162500000000001</v>
      </c>
      <c r="G8" s="6">
        <f xml:space="preserve"> 0.02545 / E8</f>
        <v>3.1323076923076925</v>
      </c>
      <c r="H8" s="6">
        <f xml:space="preserve"> G8 * COS(RADIANS(29))</f>
        <v>2.7395780365166305</v>
      </c>
      <c r="I8" s="6">
        <f xml:space="preserve"> G8 * SIN(RADIANS(29))</f>
        <v>1.5185729028023727</v>
      </c>
    </row>
    <row r="9" spans="2:9" x14ac:dyDescent="0.25">
      <c r="B9" s="14"/>
      <c r="C9" s="31">
        <v>8.0999999999999996E-3</v>
      </c>
      <c r="D9" s="21">
        <v>34.5</v>
      </c>
      <c r="E9" s="17"/>
      <c r="F9" s="7"/>
      <c r="G9" s="7"/>
      <c r="H9" s="7"/>
      <c r="I9" s="7"/>
    </row>
    <row r="10" spans="2:9" x14ac:dyDescent="0.25">
      <c r="B10" s="14"/>
      <c r="C10" s="31">
        <v>8.0000000000000002E-3</v>
      </c>
      <c r="D10" s="21">
        <v>38.049999999999997</v>
      </c>
      <c r="E10" s="17"/>
      <c r="F10" s="7"/>
      <c r="G10" s="7"/>
      <c r="H10" s="7"/>
      <c r="I10" s="7"/>
    </row>
    <row r="11" spans="2:9" ht="15.75" thickBot="1" x14ac:dyDescent="0.3">
      <c r="B11" s="15"/>
      <c r="C11" s="34">
        <v>8.3000000000000001E-3</v>
      </c>
      <c r="D11" s="22">
        <v>35.4</v>
      </c>
      <c r="E11" s="18"/>
      <c r="F11" s="8"/>
      <c r="G11" s="8"/>
      <c r="H11" s="8"/>
      <c r="I11" s="8"/>
    </row>
    <row r="12" spans="2:9" x14ac:dyDescent="0.25">
      <c r="B12" s="13">
        <v>55</v>
      </c>
      <c r="C12" s="33">
        <v>7.9000000000000008E-3</v>
      </c>
      <c r="D12" s="23">
        <v>35.799999999999997</v>
      </c>
      <c r="E12" s="16">
        <f xml:space="preserve"> AVERAGE(C12:C15)</f>
        <v>8.150000000000001E-3</v>
      </c>
      <c r="F12" s="6">
        <f t="shared" ref="F12" si="0" xml:space="preserve"> AVERAGE(D12:D15)</f>
        <v>34.625</v>
      </c>
      <c r="G12" s="6">
        <f t="shared" ref="G12" si="1" xml:space="preserve"> 0.02545 / E12</f>
        <v>3.1226993865030672</v>
      </c>
      <c r="H12" s="6">
        <f xml:space="preserve"> G12 * COS(RADIANS(29))</f>
        <v>2.7311744229076833</v>
      </c>
      <c r="I12" s="6">
        <f xml:space="preserve"> G12 * SIN(RADIANS(29))</f>
        <v>1.5139147037140217</v>
      </c>
    </row>
    <row r="13" spans="2:9" x14ac:dyDescent="0.25">
      <c r="B13" s="14"/>
      <c r="C13" s="31">
        <v>8.2000000000000007E-3</v>
      </c>
      <c r="D13" s="21">
        <v>33.299999999999997</v>
      </c>
      <c r="E13" s="17"/>
      <c r="F13" s="7"/>
      <c r="G13" s="7"/>
      <c r="H13" s="7"/>
      <c r="I13" s="7"/>
    </row>
    <row r="14" spans="2:9" x14ac:dyDescent="0.25">
      <c r="B14" s="14"/>
      <c r="C14" s="31">
        <v>8.3000000000000001E-3</v>
      </c>
      <c r="D14" s="21">
        <v>33.4</v>
      </c>
      <c r="E14" s="17"/>
      <c r="F14" s="7"/>
      <c r="G14" s="7"/>
      <c r="H14" s="7"/>
      <c r="I14" s="7"/>
    </row>
    <row r="15" spans="2:9" ht="15.75" thickBot="1" x14ac:dyDescent="0.3">
      <c r="B15" s="15"/>
      <c r="C15" s="34">
        <v>8.2000000000000007E-3</v>
      </c>
      <c r="D15" s="22">
        <v>36</v>
      </c>
      <c r="E15" s="18"/>
      <c r="F15" s="8"/>
      <c r="G15" s="8"/>
      <c r="H15" s="8"/>
      <c r="I15" s="8"/>
    </row>
    <row r="16" spans="2:9" x14ac:dyDescent="0.25">
      <c r="B16" s="13">
        <v>65</v>
      </c>
      <c r="C16" s="33">
        <v>8.0000000000000002E-3</v>
      </c>
      <c r="D16" s="23">
        <v>33.799999999999997</v>
      </c>
      <c r="E16" s="16">
        <f t="shared" ref="E16:F16" si="2" xml:space="preserve"> AVERAGE(C16:C19)</f>
        <v>8.0250000000000009E-3</v>
      </c>
      <c r="F16" s="6">
        <f t="shared" si="2"/>
        <v>33.224999999999994</v>
      </c>
      <c r="G16" s="6">
        <f t="shared" ref="G16" si="3" xml:space="preserve"> 0.02545 / E16</f>
        <v>3.171339563862928</v>
      </c>
      <c r="H16" s="6">
        <f t="shared" ref="H16" si="4" xml:space="preserve"> G16 * COS(RADIANS(29))</f>
        <v>2.7737160805853733</v>
      </c>
      <c r="I16" s="6">
        <f xml:space="preserve"> G16 * SIN(RADIANS(29))</f>
        <v>1.5374959296285704</v>
      </c>
    </row>
    <row r="17" spans="2:9" x14ac:dyDescent="0.25">
      <c r="B17" s="14"/>
      <c r="C17" s="31">
        <v>8.0999999999999996E-3</v>
      </c>
      <c r="D17" s="21">
        <v>33.299999999999997</v>
      </c>
      <c r="E17" s="17"/>
      <c r="F17" s="7"/>
      <c r="G17" s="7"/>
      <c r="H17" s="7"/>
      <c r="I17" s="7"/>
    </row>
    <row r="18" spans="2:9" x14ac:dyDescent="0.25">
      <c r="B18" s="14"/>
      <c r="C18" s="31">
        <v>8.2000000000000007E-3</v>
      </c>
      <c r="D18" s="21">
        <v>30.6</v>
      </c>
      <c r="E18" s="17"/>
      <c r="F18" s="7"/>
      <c r="G18" s="7"/>
      <c r="H18" s="7"/>
      <c r="I18" s="7"/>
    </row>
    <row r="19" spans="2:9" ht="15.75" thickBot="1" x14ac:dyDescent="0.3">
      <c r="B19" s="15"/>
      <c r="C19" s="34">
        <v>7.7999999999999996E-3</v>
      </c>
      <c r="D19" s="22">
        <v>35.200000000000003</v>
      </c>
      <c r="E19" s="18"/>
      <c r="F19" s="8"/>
      <c r="G19" s="8"/>
      <c r="H19" s="8"/>
      <c r="I19" s="8"/>
    </row>
    <row r="20" spans="2:9" x14ac:dyDescent="0.25">
      <c r="B20" s="13">
        <v>80</v>
      </c>
      <c r="C20" s="33">
        <v>7.7999999999999996E-3</v>
      </c>
      <c r="D20" s="23">
        <v>25</v>
      </c>
      <c r="E20" s="16">
        <f t="shared" ref="E20:F20" si="5" xml:space="preserve"> AVERAGE(C20:C23)</f>
        <v>8.0999999999999996E-3</v>
      </c>
      <c r="F20" s="6">
        <f t="shared" si="5"/>
        <v>23.4</v>
      </c>
      <c r="G20" s="6">
        <f t="shared" ref="G20" si="6" xml:space="preserve"> 0.02545 / E20</f>
        <v>3.1419753086419755</v>
      </c>
      <c r="H20" s="6">
        <f t="shared" ref="H20" si="7" xml:space="preserve"> G20 * COS(RADIANS(29))</f>
        <v>2.7480335242836573</v>
      </c>
      <c r="I20" s="6">
        <f t="shared" ref="I20" si="8" xml:space="preserve"> G20 * SIN(RADIANS(29))</f>
        <v>1.5232598562060837</v>
      </c>
    </row>
    <row r="21" spans="2:9" x14ac:dyDescent="0.25">
      <c r="B21" s="14"/>
      <c r="C21" s="31">
        <v>8.3000000000000001E-3</v>
      </c>
      <c r="D21" s="21">
        <v>20.5</v>
      </c>
      <c r="E21" s="17"/>
      <c r="F21" s="7"/>
      <c r="G21" s="7"/>
      <c r="H21" s="7"/>
      <c r="I21" s="7"/>
    </row>
    <row r="22" spans="2:9" x14ac:dyDescent="0.25">
      <c r="B22" s="14"/>
      <c r="C22" s="31">
        <v>8.2000000000000007E-3</v>
      </c>
      <c r="D22" s="21">
        <v>24.3</v>
      </c>
      <c r="E22" s="17"/>
      <c r="F22" s="7"/>
      <c r="G22" s="7"/>
      <c r="H22" s="7"/>
      <c r="I22" s="7"/>
    </row>
    <row r="23" spans="2:9" ht="15.75" thickBot="1" x14ac:dyDescent="0.3">
      <c r="B23" s="15"/>
      <c r="C23" s="34">
        <v>8.0999999999999996E-3</v>
      </c>
      <c r="D23" s="22">
        <v>23.8</v>
      </c>
      <c r="E23" s="18"/>
      <c r="F23" s="8"/>
      <c r="G23" s="8"/>
      <c r="H23" s="8"/>
      <c r="I23" s="8"/>
    </row>
    <row r="24" spans="2:9" x14ac:dyDescent="0.25">
      <c r="B24" s="13">
        <v>95</v>
      </c>
      <c r="C24" s="33">
        <v>8.2000000000000007E-3</v>
      </c>
      <c r="D24" s="23">
        <v>11.4</v>
      </c>
      <c r="E24" s="16">
        <f t="shared" ref="E24:F24" si="9" xml:space="preserve"> AVERAGE(C24:C27)</f>
        <v>8.2249999999999997E-3</v>
      </c>
      <c r="F24" s="6">
        <f t="shared" si="9"/>
        <v>11.075000000000001</v>
      </c>
      <c r="G24" s="6">
        <f t="shared" ref="G24" si="10" xml:space="preserve"> 0.02545 / E24</f>
        <v>3.0942249240121584</v>
      </c>
      <c r="H24" s="6">
        <f t="shared" ref="H24" si="11" xml:space="preserve"> G24 * COS(RADIANS(29))</f>
        <v>2.7062700968629332</v>
      </c>
      <c r="I24" s="6">
        <f t="shared" ref="I24" si="12" xml:space="preserve"> G24 * SIN(RADIANS(29))</f>
        <v>1.5001100103670857</v>
      </c>
    </row>
    <row r="25" spans="2:9" x14ac:dyDescent="0.25">
      <c r="B25" s="14"/>
      <c r="C25" s="31">
        <v>8.2000000000000007E-3</v>
      </c>
      <c r="D25" s="21">
        <v>11.8</v>
      </c>
      <c r="E25" s="17"/>
      <c r="F25" s="7"/>
      <c r="G25" s="7"/>
      <c r="H25" s="7"/>
      <c r="I25" s="7"/>
    </row>
    <row r="26" spans="2:9" x14ac:dyDescent="0.25">
      <c r="B26" s="14"/>
      <c r="C26" s="31">
        <v>8.3000000000000001E-3</v>
      </c>
      <c r="D26" s="21">
        <v>9.6</v>
      </c>
      <c r="E26" s="17"/>
      <c r="F26" s="7"/>
      <c r="G26" s="7"/>
      <c r="H26" s="7"/>
      <c r="I26" s="7"/>
    </row>
    <row r="27" spans="2:9" ht="15.75" thickBot="1" x14ac:dyDescent="0.3">
      <c r="B27" s="15"/>
      <c r="C27" s="34">
        <v>8.2000000000000007E-3</v>
      </c>
      <c r="D27" s="22">
        <v>11.5</v>
      </c>
      <c r="E27" s="18"/>
      <c r="F27" s="8"/>
      <c r="G27" s="8"/>
      <c r="H27" s="8"/>
      <c r="I27" s="8"/>
    </row>
    <row r="28" spans="2:9" x14ac:dyDescent="0.25">
      <c r="B28" s="13">
        <v>105</v>
      </c>
      <c r="C28" s="33">
        <v>8.0999999999999996E-3</v>
      </c>
      <c r="D28" s="23">
        <v>5.4</v>
      </c>
      <c r="E28" s="16">
        <f t="shared" ref="E28:F28" si="13" xml:space="preserve"> AVERAGE(C28:C31)</f>
        <v>8.0250000000000009E-3</v>
      </c>
      <c r="F28" s="6">
        <f t="shared" si="13"/>
        <v>5.8500000000000005</v>
      </c>
      <c r="G28" s="6">
        <f t="shared" ref="G28" si="14" xml:space="preserve"> 0.02545 / E28</f>
        <v>3.171339563862928</v>
      </c>
      <c r="H28" s="6">
        <f t="shared" ref="H28" si="15" xml:space="preserve"> G28 * COS(RADIANS(29))</f>
        <v>2.7737160805853733</v>
      </c>
      <c r="I28" s="6">
        <f t="shared" ref="I28" si="16" xml:space="preserve"> G28 * SIN(RADIANS(29))</f>
        <v>1.5374959296285704</v>
      </c>
    </row>
    <row r="29" spans="2:9" x14ac:dyDescent="0.25">
      <c r="B29" s="14"/>
      <c r="C29" s="31">
        <v>8.0000000000000002E-3</v>
      </c>
      <c r="D29" s="21">
        <v>5.4</v>
      </c>
      <c r="E29" s="17"/>
      <c r="F29" s="7"/>
      <c r="G29" s="7"/>
      <c r="H29" s="7"/>
      <c r="I29" s="7"/>
    </row>
    <row r="30" spans="2:9" x14ac:dyDescent="0.25">
      <c r="B30" s="14"/>
      <c r="C30" s="31">
        <v>8.0000000000000002E-3</v>
      </c>
      <c r="D30" s="21">
        <v>4.9000000000000004</v>
      </c>
      <c r="E30" s="17"/>
      <c r="F30" s="7"/>
      <c r="G30" s="7"/>
      <c r="H30" s="7"/>
      <c r="I30" s="7"/>
    </row>
    <row r="31" spans="2:9" ht="15.75" thickBot="1" x14ac:dyDescent="0.3">
      <c r="B31" s="15"/>
      <c r="C31" s="34">
        <v>8.0000000000000002E-3</v>
      </c>
      <c r="D31" s="22">
        <v>7.7</v>
      </c>
      <c r="E31" s="18"/>
      <c r="F31" s="8"/>
      <c r="G31" s="8"/>
      <c r="H31" s="8"/>
      <c r="I31" s="8"/>
    </row>
    <row r="32" spans="2:9" x14ac:dyDescent="0.25">
      <c r="B32" s="13">
        <v>110</v>
      </c>
      <c r="C32" s="33">
        <v>7.7999999999999996E-3</v>
      </c>
      <c r="D32" s="23">
        <v>7.3</v>
      </c>
      <c r="E32" s="16">
        <f t="shared" ref="E32:F32" si="17" xml:space="preserve"> AVERAGE(C32:C35)</f>
        <v>7.9000000000000008E-3</v>
      </c>
      <c r="F32" s="6">
        <f t="shared" si="17"/>
        <v>6.8249999999999993</v>
      </c>
      <c r="G32" s="6">
        <f t="shared" ref="G32" si="18" xml:space="preserve"> 0.02545 / E32</f>
        <v>3.221518987341772</v>
      </c>
      <c r="H32" s="6">
        <f t="shared" ref="H32" si="19" xml:space="preserve"> G32 * COS(RADIANS(29))</f>
        <v>2.8176039932528631</v>
      </c>
      <c r="I32" s="6">
        <f t="shared" ref="I32" si="20" xml:space="preserve"> G32 * SIN(RADIANS(29))</f>
        <v>1.5618233968695288</v>
      </c>
    </row>
    <row r="33" spans="2:9" x14ac:dyDescent="0.25">
      <c r="B33" s="14"/>
      <c r="C33" s="31">
        <v>7.9000000000000008E-3</v>
      </c>
      <c r="D33" s="21">
        <v>7.2</v>
      </c>
      <c r="E33" s="17"/>
      <c r="F33" s="7"/>
      <c r="G33" s="7"/>
      <c r="H33" s="7"/>
      <c r="I33" s="7"/>
    </row>
    <row r="34" spans="2:9" x14ac:dyDescent="0.25">
      <c r="B34" s="14"/>
      <c r="C34" s="31">
        <v>7.7999999999999996E-3</v>
      </c>
      <c r="D34" s="21">
        <v>8.4</v>
      </c>
      <c r="E34" s="17"/>
      <c r="F34" s="7"/>
      <c r="G34" s="7"/>
      <c r="H34" s="7"/>
      <c r="I34" s="7"/>
    </row>
    <row r="35" spans="2:9" ht="15.75" thickBot="1" x14ac:dyDescent="0.3">
      <c r="B35" s="15"/>
      <c r="C35" s="34">
        <v>8.0999999999999996E-3</v>
      </c>
      <c r="D35" s="22">
        <v>4.4000000000000004</v>
      </c>
      <c r="E35" s="18"/>
      <c r="F35" s="8"/>
      <c r="G35" s="8"/>
      <c r="H35" s="8"/>
      <c r="I35" s="8"/>
    </row>
    <row r="36" spans="2:9" x14ac:dyDescent="0.25">
      <c r="B36" s="2"/>
    </row>
    <row r="37" spans="2:9" x14ac:dyDescent="0.25">
      <c r="B37" s="2"/>
    </row>
    <row r="38" spans="2:9" x14ac:dyDescent="0.25">
      <c r="B38" s="11"/>
      <c r="C38" s="11"/>
      <c r="D38" s="11"/>
      <c r="E38"/>
      <c r="F38"/>
    </row>
    <row r="39" spans="2:9" x14ac:dyDescent="0.25">
      <c r="B39" s="11"/>
      <c r="C39" s="11"/>
      <c r="D39" s="11"/>
      <c r="E39"/>
      <c r="F39"/>
    </row>
    <row r="40" spans="2:9" x14ac:dyDescent="0.25">
      <c r="B40" s="11"/>
      <c r="C40" s="11"/>
      <c r="D40" s="11"/>
      <c r="E40"/>
      <c r="F40"/>
    </row>
    <row r="41" spans="2:9" x14ac:dyDescent="0.25">
      <c r="B41" s="3"/>
    </row>
    <row r="42" spans="2:9" x14ac:dyDescent="0.25">
      <c r="B42" s="3"/>
    </row>
    <row r="43" spans="2:9" x14ac:dyDescent="0.25">
      <c r="B43" s="3"/>
    </row>
    <row r="44" spans="2:9" ht="15.75" thickBot="1" x14ac:dyDescent="0.3">
      <c r="B44" s="3"/>
    </row>
    <row r="45" spans="2:9" ht="15.75" thickBot="1" x14ac:dyDescent="0.3">
      <c r="B45" s="52" t="s">
        <v>0</v>
      </c>
      <c r="C45" s="52" t="s">
        <v>1</v>
      </c>
      <c r="D45" s="52" t="s">
        <v>0</v>
      </c>
      <c r="E45" s="53" t="s">
        <v>2</v>
      </c>
      <c r="F45" s="54" t="s">
        <v>0</v>
      </c>
      <c r="G45" s="55" t="s">
        <v>3</v>
      </c>
      <c r="H45" s="55" t="s">
        <v>6</v>
      </c>
      <c r="I45" s="55" t="s">
        <v>7</v>
      </c>
    </row>
    <row r="46" spans="2:9" x14ac:dyDescent="0.25">
      <c r="B46" s="40">
        <v>0</v>
      </c>
      <c r="C46" s="43"/>
      <c r="D46" s="40">
        <v>26.9</v>
      </c>
      <c r="E46" s="46"/>
      <c r="F46" s="40">
        <v>26.9</v>
      </c>
      <c r="G46" s="49"/>
      <c r="H46" s="49"/>
      <c r="I46" s="49"/>
    </row>
    <row r="47" spans="2:9" x14ac:dyDescent="0.25">
      <c r="B47" s="41"/>
      <c r="C47" s="44"/>
      <c r="D47" s="41"/>
      <c r="E47" s="47"/>
      <c r="F47" s="41"/>
      <c r="G47" s="50"/>
      <c r="H47" s="50"/>
      <c r="I47" s="50"/>
    </row>
    <row r="48" spans="2:9" x14ac:dyDescent="0.25">
      <c r="B48" s="41"/>
      <c r="C48" s="44"/>
      <c r="D48" s="41"/>
      <c r="E48" s="47"/>
      <c r="F48" s="41"/>
      <c r="G48" s="50"/>
      <c r="H48" s="50"/>
      <c r="I48" s="50"/>
    </row>
    <row r="49" spans="2:9" ht="15.75" thickBot="1" x14ac:dyDescent="0.3">
      <c r="B49" s="42"/>
      <c r="C49" s="45"/>
      <c r="D49" s="42"/>
      <c r="E49" s="48"/>
      <c r="F49" s="42"/>
      <c r="G49" s="51"/>
      <c r="H49" s="51"/>
      <c r="I49" s="51"/>
    </row>
    <row r="50" spans="2:9" x14ac:dyDescent="0.25">
      <c r="B50" s="13">
        <v>45</v>
      </c>
      <c r="C50" s="25">
        <v>9.2999999999999992E-3</v>
      </c>
      <c r="D50" s="20">
        <v>45.3</v>
      </c>
      <c r="E50" s="16">
        <f xml:space="preserve"> AVERAGE(C50:C53)</f>
        <v>8.6250000000000007E-3</v>
      </c>
      <c r="F50" s="6">
        <f xml:space="preserve"> AVERAGE(D50:D53)</f>
        <v>45.3</v>
      </c>
      <c r="G50" s="6">
        <f xml:space="preserve"> 0.02545 / E50</f>
        <v>2.9507246376811591</v>
      </c>
      <c r="H50" s="6">
        <f xml:space="preserve"> G50 * COS(RADIANS(40))</f>
        <v>2.2603862118699118</v>
      </c>
      <c r="I50" s="6">
        <f xml:space="preserve"> G50 * SIN(RADIANS(40))</f>
        <v>1.896689236698252</v>
      </c>
    </row>
    <row r="51" spans="2:9" x14ac:dyDescent="0.25">
      <c r="B51" s="14"/>
      <c r="C51" s="26">
        <v>8.5000000000000006E-3</v>
      </c>
      <c r="D51" s="21">
        <v>45.3</v>
      </c>
      <c r="E51" s="17"/>
      <c r="F51" s="7"/>
      <c r="G51" s="7"/>
      <c r="H51" s="7"/>
      <c r="I51" s="7"/>
    </row>
    <row r="52" spans="2:9" x14ac:dyDescent="0.25">
      <c r="B52" s="14"/>
      <c r="C52" s="26">
        <v>8.3999999999999995E-3</v>
      </c>
      <c r="D52" s="21">
        <v>45.4</v>
      </c>
      <c r="E52" s="17"/>
      <c r="F52" s="7"/>
      <c r="G52" s="7"/>
      <c r="H52" s="7"/>
      <c r="I52" s="7"/>
    </row>
    <row r="53" spans="2:9" ht="15.75" thickBot="1" x14ac:dyDescent="0.3">
      <c r="B53" s="15"/>
      <c r="C53" s="27">
        <v>8.3000000000000001E-3</v>
      </c>
      <c r="D53" s="22">
        <v>45.2</v>
      </c>
      <c r="E53" s="18"/>
      <c r="F53" s="8"/>
      <c r="G53" s="8"/>
      <c r="H53" s="8"/>
      <c r="I53" s="8"/>
    </row>
    <row r="54" spans="2:9" x14ac:dyDescent="0.25">
      <c r="B54" s="13">
        <v>55</v>
      </c>
      <c r="C54" s="28">
        <v>8.3000000000000001E-3</v>
      </c>
      <c r="D54" s="23">
        <v>44.9</v>
      </c>
      <c r="E54" s="16">
        <f xml:space="preserve"> AVERAGE(C54:C57)</f>
        <v>8.3499999999999998E-3</v>
      </c>
      <c r="F54" s="6">
        <f xml:space="preserve"> AVERAGE(D54:D57)</f>
        <v>45.025000000000006</v>
      </c>
      <c r="G54" s="6">
        <f t="shared" ref="G54:G77" si="21" xml:space="preserve"> 0.02545 / E54</f>
        <v>3.0479041916167664</v>
      </c>
      <c r="H54" s="6">
        <f t="shared" ref="H54" si="22" xml:space="preserve"> G54 * COS(RADIANS(40))</f>
        <v>2.3348300691470647</v>
      </c>
      <c r="I54" s="6">
        <f t="shared" ref="I54:I77" si="23" xml:space="preserve"> G54 * SIN(RADIANS(40))</f>
        <v>1.9591550498829249</v>
      </c>
    </row>
    <row r="55" spans="2:9" x14ac:dyDescent="0.25">
      <c r="B55" s="14"/>
      <c r="C55" s="26">
        <v>8.3000000000000001E-3</v>
      </c>
      <c r="D55" s="21">
        <v>45</v>
      </c>
      <c r="E55" s="17"/>
      <c r="F55" s="7"/>
      <c r="G55" s="7"/>
      <c r="H55" s="7"/>
      <c r="I55" s="7"/>
    </row>
    <row r="56" spans="2:9" x14ac:dyDescent="0.25">
      <c r="B56" s="14"/>
      <c r="C56" s="26">
        <v>8.3000000000000001E-3</v>
      </c>
      <c r="D56" s="21">
        <v>44.9</v>
      </c>
      <c r="E56" s="17"/>
      <c r="F56" s="7"/>
      <c r="G56" s="7"/>
      <c r="H56" s="7"/>
      <c r="I56" s="7"/>
    </row>
    <row r="57" spans="2:9" ht="15.75" thickBot="1" x14ac:dyDescent="0.3">
      <c r="B57" s="15"/>
      <c r="C57" s="27">
        <v>8.5000000000000006E-3</v>
      </c>
      <c r="D57" s="22">
        <v>45.3</v>
      </c>
      <c r="E57" s="18"/>
      <c r="F57" s="8"/>
      <c r="G57" s="8"/>
      <c r="H57" s="8"/>
      <c r="I57" s="8"/>
    </row>
    <row r="58" spans="2:9" x14ac:dyDescent="0.25">
      <c r="B58" s="13">
        <v>65</v>
      </c>
      <c r="C58" s="28">
        <v>8.3999999999999995E-3</v>
      </c>
      <c r="D58" s="23">
        <v>42.9</v>
      </c>
      <c r="E58" s="16">
        <f t="shared" ref="E58" si="24" xml:space="preserve"> AVERAGE(C58:C61)</f>
        <v>8.3999999999999995E-3</v>
      </c>
      <c r="F58" s="6">
        <f t="shared" ref="F58" si="25" xml:space="preserve"> AVERAGE(D58:D61)</f>
        <v>42.8</v>
      </c>
      <c r="G58" s="6">
        <f t="shared" ref="G58:G77" si="26" xml:space="preserve"> 0.02545 / E58</f>
        <v>3.0297619047619051</v>
      </c>
      <c r="H58" s="6">
        <f t="shared" ref="H58" si="27" xml:space="preserve"> G58 * COS(RADIANS(40))</f>
        <v>2.3209322711164275</v>
      </c>
      <c r="I58" s="6">
        <f t="shared" ref="I58:I77" si="28" xml:space="preserve"> G58 * SIN(RADIANS(40))</f>
        <v>1.9474934126812411</v>
      </c>
    </row>
    <row r="59" spans="2:9" x14ac:dyDescent="0.25">
      <c r="B59" s="14"/>
      <c r="C59" s="26">
        <v>8.3999999999999995E-3</v>
      </c>
      <c r="D59" s="21">
        <v>42.8</v>
      </c>
      <c r="E59" s="17"/>
      <c r="F59" s="7"/>
      <c r="G59" s="7"/>
      <c r="H59" s="7"/>
      <c r="I59" s="7"/>
    </row>
    <row r="60" spans="2:9" x14ac:dyDescent="0.25">
      <c r="B60" s="14"/>
      <c r="C60" s="26">
        <v>8.3999999999999995E-3</v>
      </c>
      <c r="D60" s="21">
        <v>42.8</v>
      </c>
      <c r="E60" s="17"/>
      <c r="F60" s="7"/>
      <c r="G60" s="7"/>
      <c r="H60" s="7"/>
      <c r="I60" s="7"/>
    </row>
    <row r="61" spans="2:9" ht="15.75" thickBot="1" x14ac:dyDescent="0.3">
      <c r="B61" s="15"/>
      <c r="C61" s="29">
        <v>8.3999999999999995E-3</v>
      </c>
      <c r="D61" s="24">
        <v>42.7</v>
      </c>
      <c r="E61" s="18"/>
      <c r="F61" s="8"/>
      <c r="G61" s="8"/>
      <c r="H61" s="8"/>
      <c r="I61" s="8"/>
    </row>
    <row r="62" spans="2:9" x14ac:dyDescent="0.25">
      <c r="B62" s="13">
        <v>80</v>
      </c>
      <c r="C62" s="25">
        <v>8.3000000000000001E-3</v>
      </c>
      <c r="D62" s="20">
        <v>36.6</v>
      </c>
      <c r="E62" s="16">
        <f t="shared" ref="E62" si="29" xml:space="preserve"> AVERAGE(C62:C65)</f>
        <v>8.3250000000000008E-3</v>
      </c>
      <c r="F62" s="6">
        <f t="shared" ref="F62" si="30" xml:space="preserve"> AVERAGE(D62:D65)</f>
        <v>36.425000000000004</v>
      </c>
      <c r="G62" s="6">
        <f t="shared" ref="G62:G77" si="31" xml:space="preserve"> 0.02545 / E62</f>
        <v>3.0570570570570568</v>
      </c>
      <c r="H62" s="6">
        <f t="shared" ref="H62" si="32" xml:space="preserve"> G62 * COS(RADIANS(40))</f>
        <v>2.3418415708562148</v>
      </c>
      <c r="I62" s="6">
        <f t="shared" ref="I62:I77" si="33" xml:space="preserve"> G62 * SIN(RADIANS(40))</f>
        <v>1.9650383983810717</v>
      </c>
    </row>
    <row r="63" spans="2:9" x14ac:dyDescent="0.25">
      <c r="B63" s="14"/>
      <c r="C63" s="26">
        <v>8.3999999999999995E-3</v>
      </c>
      <c r="D63" s="21">
        <v>36.1</v>
      </c>
      <c r="E63" s="17"/>
      <c r="F63" s="7"/>
      <c r="G63" s="7"/>
      <c r="H63" s="7"/>
      <c r="I63" s="7"/>
    </row>
    <row r="64" spans="2:9" x14ac:dyDescent="0.25">
      <c r="B64" s="14"/>
      <c r="C64" s="26">
        <v>8.3000000000000001E-3</v>
      </c>
      <c r="D64" s="21">
        <v>36.6</v>
      </c>
      <c r="E64" s="17"/>
      <c r="F64" s="7"/>
      <c r="G64" s="7"/>
      <c r="H64" s="7"/>
      <c r="I64" s="7"/>
    </row>
    <row r="65" spans="2:9" ht="15.75" thickBot="1" x14ac:dyDescent="0.3">
      <c r="B65" s="15"/>
      <c r="C65" s="27">
        <v>8.3000000000000001E-3</v>
      </c>
      <c r="D65" s="22">
        <v>36.4</v>
      </c>
      <c r="E65" s="18"/>
      <c r="F65" s="8"/>
      <c r="G65" s="8"/>
      <c r="H65" s="8"/>
      <c r="I65" s="8"/>
    </row>
    <row r="66" spans="2:9" x14ac:dyDescent="0.25">
      <c r="B66" s="13">
        <v>95</v>
      </c>
      <c r="C66" s="28">
        <v>8.3999999999999995E-3</v>
      </c>
      <c r="D66" s="23">
        <v>24.9</v>
      </c>
      <c r="E66" s="16">
        <f t="shared" ref="E66" si="34" xml:space="preserve"> AVERAGE(C66:C69)</f>
        <v>8.3499999999999998E-3</v>
      </c>
      <c r="F66" s="6">
        <f t="shared" ref="F66" si="35" xml:space="preserve"> AVERAGE(D66:D69)</f>
        <v>25.175000000000001</v>
      </c>
      <c r="G66" s="6">
        <f t="shared" ref="G66:G77" si="36" xml:space="preserve"> 0.02545 / E66</f>
        <v>3.0479041916167664</v>
      </c>
      <c r="H66" s="6">
        <f t="shared" ref="H66" si="37" xml:space="preserve"> G66 * COS(RADIANS(40))</f>
        <v>2.3348300691470647</v>
      </c>
      <c r="I66" s="6">
        <f t="shared" ref="I66:I77" si="38" xml:space="preserve"> G66 * SIN(RADIANS(40))</f>
        <v>1.9591550498829249</v>
      </c>
    </row>
    <row r="67" spans="2:9" x14ac:dyDescent="0.25">
      <c r="B67" s="14"/>
      <c r="C67" s="26">
        <v>8.3999999999999995E-3</v>
      </c>
      <c r="D67" s="21">
        <v>25.4</v>
      </c>
      <c r="E67" s="17"/>
      <c r="F67" s="7"/>
      <c r="G67" s="7"/>
      <c r="H67" s="7"/>
      <c r="I67" s="7"/>
    </row>
    <row r="68" spans="2:9" x14ac:dyDescent="0.25">
      <c r="B68" s="14"/>
      <c r="C68" s="26">
        <v>8.3999999999999995E-3</v>
      </c>
      <c r="D68" s="21">
        <v>25.2</v>
      </c>
      <c r="E68" s="17"/>
      <c r="F68" s="7"/>
      <c r="G68" s="7"/>
      <c r="H68" s="7"/>
      <c r="I68" s="7"/>
    </row>
    <row r="69" spans="2:9" ht="15.75" thickBot="1" x14ac:dyDescent="0.3">
      <c r="B69" s="15"/>
      <c r="C69" s="27">
        <v>8.2000000000000007E-3</v>
      </c>
      <c r="D69" s="22">
        <v>25.2</v>
      </c>
      <c r="E69" s="18"/>
      <c r="F69" s="8"/>
      <c r="G69" s="8"/>
      <c r="H69" s="8"/>
      <c r="I69" s="8"/>
    </row>
    <row r="70" spans="2:9" x14ac:dyDescent="0.25">
      <c r="B70" s="13">
        <v>105</v>
      </c>
      <c r="C70" s="28">
        <v>8.2000000000000007E-3</v>
      </c>
      <c r="D70" s="23">
        <v>15.3</v>
      </c>
      <c r="E70" s="16">
        <f t="shared" ref="E70" si="39" xml:space="preserve"> AVERAGE(C70:C73)</f>
        <v>8.3999999999999995E-3</v>
      </c>
      <c r="F70" s="6">
        <f t="shared" ref="F70" si="40" xml:space="preserve"> AVERAGE(D70:D73)</f>
        <v>15.125</v>
      </c>
      <c r="G70" s="6">
        <f t="shared" ref="G70:G77" si="41" xml:space="preserve"> 0.02545 / E70</f>
        <v>3.0297619047619051</v>
      </c>
      <c r="H70" s="6">
        <f t="shared" ref="H70" si="42" xml:space="preserve"> G70 * COS(RADIANS(40))</f>
        <v>2.3209322711164275</v>
      </c>
      <c r="I70" s="6">
        <f t="shared" ref="I70:I77" si="43" xml:space="preserve"> G70 * SIN(RADIANS(40))</f>
        <v>1.9474934126812411</v>
      </c>
    </row>
    <row r="71" spans="2:9" x14ac:dyDescent="0.25">
      <c r="B71" s="14"/>
      <c r="C71" s="26">
        <v>8.3000000000000001E-3</v>
      </c>
      <c r="D71" s="21">
        <v>15.4</v>
      </c>
      <c r="E71" s="17"/>
      <c r="F71" s="7"/>
      <c r="G71" s="7"/>
      <c r="H71" s="7"/>
      <c r="I71" s="7"/>
    </row>
    <row r="72" spans="2:9" x14ac:dyDescent="0.25">
      <c r="B72" s="14"/>
      <c r="C72" s="26">
        <v>8.3999999999999995E-3</v>
      </c>
      <c r="D72" s="21">
        <v>14.9</v>
      </c>
      <c r="E72" s="17"/>
      <c r="F72" s="7"/>
      <c r="G72" s="7"/>
      <c r="H72" s="7"/>
      <c r="I72" s="7"/>
    </row>
    <row r="73" spans="2:9" ht="15.75" thickBot="1" x14ac:dyDescent="0.3">
      <c r="B73" s="15"/>
      <c r="C73" s="27">
        <v>8.6999999999999994E-3</v>
      </c>
      <c r="D73" s="22">
        <v>14.9</v>
      </c>
      <c r="E73" s="18"/>
      <c r="F73" s="8"/>
      <c r="G73" s="8"/>
      <c r="H73" s="8"/>
      <c r="I73" s="8"/>
    </row>
    <row r="74" spans="2:9" x14ac:dyDescent="0.25">
      <c r="B74" s="13">
        <v>110</v>
      </c>
      <c r="C74" s="28">
        <v>8.6E-3</v>
      </c>
      <c r="D74" s="23">
        <v>9.3000000000000007</v>
      </c>
      <c r="E74" s="16">
        <f t="shared" ref="E74" si="44" xml:space="preserve"> AVERAGE(C74:C77)</f>
        <v>8.4749999999999999E-3</v>
      </c>
      <c r="F74" s="6">
        <f t="shared" ref="F74" si="45" xml:space="preserve"> AVERAGE(D74:D77)</f>
        <v>9.6</v>
      </c>
      <c r="G74" s="6">
        <f t="shared" ref="G74:G77" si="46" xml:space="preserve"> 0.02545 / E74</f>
        <v>3.0029498525073746</v>
      </c>
      <c r="H74" s="6">
        <f t="shared" ref="H74" si="47" xml:space="preserve"> G74 * COS(RADIANS(40))</f>
        <v>2.300393047478229</v>
      </c>
      <c r="I74" s="6">
        <f t="shared" ref="I74:I77" si="48" xml:space="preserve"> G74 * SIN(RADIANS(40))</f>
        <v>1.9302589577017608</v>
      </c>
    </row>
    <row r="75" spans="2:9" x14ac:dyDescent="0.25">
      <c r="B75" s="14"/>
      <c r="C75" s="26">
        <v>8.8000000000000005E-3</v>
      </c>
      <c r="D75" s="21">
        <v>9.6999999999999993</v>
      </c>
      <c r="E75" s="17"/>
      <c r="F75" s="7"/>
      <c r="G75" s="7"/>
      <c r="H75" s="7"/>
      <c r="I75" s="7"/>
    </row>
    <row r="76" spans="2:9" x14ac:dyDescent="0.25">
      <c r="B76" s="14"/>
      <c r="C76" s="26">
        <v>8.2000000000000007E-3</v>
      </c>
      <c r="D76" s="21">
        <v>9.8000000000000007</v>
      </c>
      <c r="E76" s="17"/>
      <c r="F76" s="7"/>
      <c r="G76" s="7"/>
      <c r="H76" s="7"/>
      <c r="I76" s="7"/>
    </row>
    <row r="77" spans="2:9" ht="15.75" thickBot="1" x14ac:dyDescent="0.3">
      <c r="B77" s="15"/>
      <c r="C77" s="29">
        <v>8.3000000000000001E-3</v>
      </c>
      <c r="D77" s="24">
        <v>9.6</v>
      </c>
      <c r="E77" s="17"/>
      <c r="F77" s="7"/>
      <c r="G77" s="7"/>
      <c r="H77" s="8"/>
      <c r="I77" s="8"/>
    </row>
    <row r="78" spans="2:9" ht="15.75" thickBot="1" x14ac:dyDescent="0.3">
      <c r="B78" s="37" t="s">
        <v>4</v>
      </c>
      <c r="C78" s="38"/>
      <c r="D78" s="38"/>
      <c r="E78" s="38"/>
      <c r="F78" s="38"/>
      <c r="G78" s="35">
        <f>AVERAGE(G50:G77)</f>
        <v>3.02372339142899</v>
      </c>
      <c r="H78" s="35">
        <f>AVERAGE(H50:H77)</f>
        <v>2.3163065015330488</v>
      </c>
      <c r="I78" s="35">
        <f>AVERAGE(I50:I77)</f>
        <v>1.9436119311299167</v>
      </c>
    </row>
    <row r="81" spans="2:4" customFormat="1" ht="18.75" x14ac:dyDescent="0.3">
      <c r="B81" s="60"/>
    </row>
    <row r="82" spans="2:4" customFormat="1" ht="15.75" thickBot="1" x14ac:dyDescent="0.3">
      <c r="C82" s="58" t="s">
        <v>8</v>
      </c>
      <c r="D82" s="59" t="s">
        <v>9</v>
      </c>
    </row>
    <row r="83" spans="2:4" customFormat="1" ht="15.75" thickBot="1" x14ac:dyDescent="0.3">
      <c r="B83" s="56" t="s">
        <v>5</v>
      </c>
      <c r="C83" s="57" t="s">
        <v>5</v>
      </c>
      <c r="D83" s="57" t="s">
        <v>10</v>
      </c>
    </row>
    <row r="84" spans="2:4" customFormat="1" ht="15.75" thickBot="1" x14ac:dyDescent="0.3">
      <c r="B84" s="36">
        <v>0</v>
      </c>
      <c r="C84" s="36">
        <v>0.26900000000000002</v>
      </c>
      <c r="D84" s="36">
        <f xml:space="preserve"> - 0.91*(B84)*(B84) + 0.836*B84 + 0.269</f>
        <v>0.26900000000000002</v>
      </c>
    </row>
    <row r="85" spans="2:4" customFormat="1" ht="15.75" thickBot="1" x14ac:dyDescent="0.3">
      <c r="B85" s="36">
        <v>0.45</v>
      </c>
      <c r="C85" s="36">
        <v>0.45300000000000001</v>
      </c>
      <c r="D85" s="36">
        <f t="shared" ref="D85:D92" si="49" xml:space="preserve"> - 0.91*(B85)*(B85) + 0.836*B85 + 0.269</f>
        <v>0.46092499999999997</v>
      </c>
    </row>
    <row r="86" spans="2:4" customFormat="1" ht="15.75" thickBot="1" x14ac:dyDescent="0.3">
      <c r="B86" s="36">
        <v>0.55000000000000004</v>
      </c>
      <c r="C86" s="36">
        <v>0.45029999999999998</v>
      </c>
      <c r="D86" s="36">
        <f t="shared" si="49"/>
        <v>0.45352500000000001</v>
      </c>
    </row>
    <row r="87" spans="2:4" customFormat="1" ht="15.75" thickBot="1" x14ac:dyDescent="0.3">
      <c r="B87" s="36">
        <v>0.65</v>
      </c>
      <c r="C87" s="36">
        <v>0.42799999999999999</v>
      </c>
      <c r="D87" s="36">
        <f t="shared" si="49"/>
        <v>0.427925</v>
      </c>
    </row>
    <row r="88" spans="2:4" customFormat="1" ht="15.75" thickBot="1" x14ac:dyDescent="0.3">
      <c r="B88" s="36">
        <v>0.8</v>
      </c>
      <c r="C88" s="36">
        <v>0.36430000000000001</v>
      </c>
      <c r="D88" s="36">
        <f t="shared" si="49"/>
        <v>0.35539999999999994</v>
      </c>
    </row>
    <row r="89" spans="2:4" customFormat="1" ht="15.75" thickBot="1" x14ac:dyDescent="0.3">
      <c r="B89" s="36">
        <v>0.95</v>
      </c>
      <c r="C89" s="36">
        <v>0.25180000000000002</v>
      </c>
      <c r="D89" s="36">
        <f t="shared" si="49"/>
        <v>0.24192500000000006</v>
      </c>
    </row>
    <row r="90" spans="2:4" customFormat="1" ht="15.75" thickBot="1" x14ac:dyDescent="0.3">
      <c r="B90" s="36">
        <v>1.05</v>
      </c>
      <c r="C90" s="36">
        <v>0.15129999999999999</v>
      </c>
      <c r="D90" s="36">
        <f t="shared" si="49"/>
        <v>0.1435249999999999</v>
      </c>
    </row>
    <row r="91" spans="2:4" customFormat="1" ht="15.75" thickBot="1" x14ac:dyDescent="0.3">
      <c r="B91" s="36">
        <v>1.1000000000000001</v>
      </c>
      <c r="C91" s="36">
        <v>9.6000000000000002E-2</v>
      </c>
      <c r="D91" s="36">
        <f t="shared" si="49"/>
        <v>8.7499999999999911E-2</v>
      </c>
    </row>
    <row r="92" spans="2:4" ht="15.75" thickBot="1" x14ac:dyDescent="0.3">
      <c r="B92" s="61">
        <v>1.17</v>
      </c>
      <c r="C92" s="39"/>
      <c r="D92" s="36">
        <f xml:space="preserve"> - 0.91*(B92)*(B92) + 0.836*B92 + 0.269</f>
        <v>1.4210000000000056E-3</v>
      </c>
    </row>
  </sheetData>
  <mergeCells count="92">
    <mergeCell ref="H46:H49"/>
    <mergeCell ref="I46:I49"/>
    <mergeCell ref="B46:B49"/>
    <mergeCell ref="C46:C49"/>
    <mergeCell ref="D46:D49"/>
    <mergeCell ref="E46:E49"/>
    <mergeCell ref="F46:F49"/>
    <mergeCell ref="G46:G49"/>
    <mergeCell ref="B74:B77"/>
    <mergeCell ref="E74:E77"/>
    <mergeCell ref="F74:F77"/>
    <mergeCell ref="G74:G77"/>
    <mergeCell ref="H74:H77"/>
    <mergeCell ref="I74:I77"/>
    <mergeCell ref="B70:B73"/>
    <mergeCell ref="E70:E73"/>
    <mergeCell ref="F70:F73"/>
    <mergeCell ref="G70:G73"/>
    <mergeCell ref="H70:H73"/>
    <mergeCell ref="I70:I73"/>
    <mergeCell ref="B66:B69"/>
    <mergeCell ref="E66:E69"/>
    <mergeCell ref="F66:F69"/>
    <mergeCell ref="G66:G69"/>
    <mergeCell ref="H66:H69"/>
    <mergeCell ref="I66:I69"/>
    <mergeCell ref="B62:B65"/>
    <mergeCell ref="E62:E65"/>
    <mergeCell ref="F62:F65"/>
    <mergeCell ref="G62:G65"/>
    <mergeCell ref="H62:H65"/>
    <mergeCell ref="I62:I65"/>
    <mergeCell ref="B58:B61"/>
    <mergeCell ref="E58:E61"/>
    <mergeCell ref="F58:F61"/>
    <mergeCell ref="G58:G61"/>
    <mergeCell ref="H58:H61"/>
    <mergeCell ref="I58:I61"/>
    <mergeCell ref="B54:B57"/>
    <mergeCell ref="E54:E57"/>
    <mergeCell ref="F54:F57"/>
    <mergeCell ref="G54:G57"/>
    <mergeCell ref="H54:H57"/>
    <mergeCell ref="I54:I57"/>
    <mergeCell ref="B50:B53"/>
    <mergeCell ref="E50:E53"/>
    <mergeCell ref="F50:F53"/>
    <mergeCell ref="G50:G53"/>
    <mergeCell ref="H50:H53"/>
    <mergeCell ref="I50:I53"/>
    <mergeCell ref="H32:H35"/>
    <mergeCell ref="I8:I11"/>
    <mergeCell ref="I12:I15"/>
    <mergeCell ref="I16:I19"/>
    <mergeCell ref="I20:I23"/>
    <mergeCell ref="I24:I27"/>
    <mergeCell ref="I28:I31"/>
    <mergeCell ref="I32:I35"/>
    <mergeCell ref="H8:H11"/>
    <mergeCell ref="H12:H15"/>
    <mergeCell ref="H16:H19"/>
    <mergeCell ref="H20:H23"/>
    <mergeCell ref="H24:H27"/>
    <mergeCell ref="H28:H31"/>
    <mergeCell ref="F32:F35"/>
    <mergeCell ref="G8:G11"/>
    <mergeCell ref="G12:G15"/>
    <mergeCell ref="G16:G19"/>
    <mergeCell ref="G20:G23"/>
    <mergeCell ref="G24:G27"/>
    <mergeCell ref="G28:G31"/>
    <mergeCell ref="G32:G35"/>
    <mergeCell ref="F8:F11"/>
    <mergeCell ref="F12:F15"/>
    <mergeCell ref="F16:F19"/>
    <mergeCell ref="F20:F23"/>
    <mergeCell ref="F24:F27"/>
    <mergeCell ref="F28:F31"/>
    <mergeCell ref="B32:B35"/>
    <mergeCell ref="E8:E11"/>
    <mergeCell ref="E12:E15"/>
    <mergeCell ref="E16:E19"/>
    <mergeCell ref="E20:E23"/>
    <mergeCell ref="E24:E27"/>
    <mergeCell ref="E28:E31"/>
    <mergeCell ref="E32:E35"/>
    <mergeCell ref="B8:B11"/>
    <mergeCell ref="B12:B15"/>
    <mergeCell ref="B16:B19"/>
    <mergeCell ref="B20:B23"/>
    <mergeCell ref="B24:B27"/>
    <mergeCell ref="B28:B31"/>
  </mergeCells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E50:F50 E54:F54 E58:F58 E62:F62 E66:F66 E70:F70 E74:F7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Carlos Ferreira</cp:lastModifiedBy>
  <dcterms:created xsi:type="dcterms:W3CDTF">2020-10-18T14:44:26Z</dcterms:created>
  <dcterms:modified xsi:type="dcterms:W3CDTF">2020-10-18T20:12:36Z</dcterms:modified>
</cp:coreProperties>
</file>