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92839_uminho_pt/Documents/Uminho/2º ano/1º semestre/4. Laboratório de Mecânica Newtoniana/PL4/"/>
    </mc:Choice>
  </mc:AlternateContent>
  <xr:revisionPtr revIDLastSave="179" documentId="8_{3E191EE3-95A8-4847-AD4A-39643AA58C91}" xr6:coauthVersionLast="47" xr6:coauthVersionMax="47" xr10:uidLastSave="{9326B4CC-AB7B-4A0E-A948-2006C8A023DA}"/>
  <bookViews>
    <workbookView xWindow="-110" yWindow="-110" windowWidth="19420" windowHeight="10300" xr2:uid="{A6C2891D-DDB9-4B63-9C3D-C1F7FB9F667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6" i="1" l="1"/>
  <c r="D154" i="1"/>
  <c r="D155" i="1"/>
  <c r="D156" i="1"/>
  <c r="D153" i="1"/>
  <c r="C161" i="1"/>
  <c r="C167" i="1" l="1"/>
  <c r="C168" i="1"/>
  <c r="C169" i="1"/>
  <c r="C128" i="1"/>
  <c r="E130" i="1" s="1"/>
  <c r="B128" i="1"/>
  <c r="D99" i="1"/>
  <c r="D98" i="1"/>
  <c r="E97" i="1"/>
  <c r="C95" i="1"/>
  <c r="E98" i="1" s="1"/>
  <c r="B95" i="1"/>
  <c r="B62" i="1"/>
  <c r="D132" i="1"/>
  <c r="D131" i="1"/>
  <c r="D130" i="1"/>
  <c r="D129" i="1"/>
  <c r="D128" i="1"/>
  <c r="D97" i="1"/>
  <c r="D96" i="1"/>
  <c r="D95" i="1"/>
  <c r="E65" i="1"/>
  <c r="E63" i="1"/>
  <c r="E64" i="1"/>
  <c r="E62" i="1"/>
  <c r="C62" i="1"/>
  <c r="E66" i="1" s="1"/>
  <c r="D66" i="1"/>
  <c r="D64" i="1"/>
  <c r="D63" i="1"/>
  <c r="D65" i="1"/>
  <c r="D62" i="1"/>
  <c r="E99" i="1" l="1"/>
  <c r="E95" i="1"/>
  <c r="E96" i="1"/>
  <c r="E132" i="1"/>
  <c r="E131" i="1"/>
  <c r="E128" i="1"/>
  <c r="E129" i="1"/>
</calcChain>
</file>

<file path=xl/sharedStrings.xml><?xml version="1.0" encoding="utf-8"?>
<sst xmlns="http://schemas.openxmlformats.org/spreadsheetml/2006/main" count="55" uniqueCount="31">
  <si>
    <t>Carlos Ferreira – A92846
Beatriz Demétrio – A92839                          Ano 2 - Turno 1 – Grupo 1
Engenharia Física</t>
  </si>
  <si>
    <t>Objeto</t>
  </si>
  <si>
    <t>Massa (g)</t>
  </si>
  <si>
    <t>T4 - Ondas Estacionárias</t>
  </si>
  <si>
    <r>
      <t xml:space="preserve">• </t>
    </r>
    <r>
      <rPr>
        <b/>
        <u/>
        <sz val="11"/>
        <color theme="1"/>
        <rFont val="Calibri"/>
        <family val="2"/>
        <scheme val="minor"/>
      </rPr>
      <t>Medição do comprimento do fio</t>
    </r>
  </si>
  <si>
    <t xml:space="preserve">               (m)</t>
  </si>
  <si>
    <r>
      <t>•</t>
    </r>
    <r>
      <rPr>
        <b/>
        <u/>
        <sz val="12"/>
        <color theme="1"/>
        <rFont val="Calibri"/>
        <family val="2"/>
        <scheme val="minor"/>
      </rPr>
      <t xml:space="preserve"> PARTE A - Corda vibrante:</t>
    </r>
  </si>
  <si>
    <t xml:space="preserve">               </t>
  </si>
  <si>
    <r>
      <t xml:space="preserve">• </t>
    </r>
    <r>
      <rPr>
        <b/>
        <u/>
        <sz val="11"/>
        <color theme="1"/>
        <rFont val="Calibri"/>
        <family val="2"/>
        <scheme val="minor"/>
      </rPr>
      <t>Valor da "massa do fio por unidade de comprimento"</t>
    </r>
  </si>
  <si>
    <r>
      <t xml:space="preserve">• </t>
    </r>
    <r>
      <rPr>
        <b/>
        <u/>
        <sz val="11"/>
        <color theme="1"/>
        <rFont val="Calibri"/>
        <family val="2"/>
        <scheme val="minor"/>
      </rPr>
      <t xml:space="preserve">Medição das massas </t>
    </r>
    <r>
      <rPr>
        <b/>
        <i/>
        <u/>
        <sz val="11"/>
        <color theme="1"/>
        <rFont val="Calibri"/>
        <family val="2"/>
        <scheme val="minor"/>
      </rPr>
      <t>m1, m2, m3</t>
    </r>
    <r>
      <rPr>
        <b/>
        <u/>
        <sz val="11"/>
        <color theme="1"/>
        <rFont val="Calibri"/>
        <family val="2"/>
        <scheme val="minor"/>
      </rPr>
      <t xml:space="preserve"> e do suporte</t>
    </r>
  </si>
  <si>
    <r>
      <t xml:space="preserve"> </t>
    </r>
    <r>
      <rPr>
        <b/>
        <u/>
        <sz val="11"/>
        <color theme="1"/>
        <rFont val="Calibri"/>
        <family val="2"/>
        <scheme val="minor"/>
      </rPr>
      <t>Variação das massas colocadas na extremidade livre do fio</t>
    </r>
  </si>
  <si>
    <t>(Hz)</t>
  </si>
  <si>
    <t>Através da equação :</t>
  </si>
  <si>
    <t>e do gráfico acima obtemos:</t>
  </si>
  <si>
    <t xml:space="preserve"> </t>
  </si>
  <si>
    <t>,logo:</t>
  </si>
  <si>
    <t>(N)</t>
  </si>
  <si>
    <r>
      <t>• Para m = (</t>
    </r>
    <r>
      <rPr>
        <b/>
        <sz val="14"/>
        <color theme="5" tint="-0.249977111117893"/>
        <rFont val="Calibri"/>
        <family val="2"/>
        <scheme val="minor"/>
      </rPr>
      <t xml:space="preserve"> </t>
    </r>
    <r>
      <rPr>
        <b/>
        <u/>
        <sz val="14"/>
        <color theme="5" tint="-0.249977111117893"/>
        <rFont val="Calibri"/>
        <family val="2"/>
        <scheme val="minor"/>
      </rPr>
      <t>m(suporte) + m1 + m2</t>
    </r>
    <r>
      <rPr>
        <b/>
        <sz val="14"/>
        <color theme="5" tint="-0.249977111117893"/>
        <rFont val="Calibri"/>
        <family val="2"/>
        <scheme val="minor"/>
      </rPr>
      <t xml:space="preserve"> </t>
    </r>
    <r>
      <rPr>
        <sz val="14"/>
        <color theme="5" tint="-0.249977111117893"/>
        <rFont val="Calibri"/>
        <family val="2"/>
        <scheme val="minor"/>
      </rPr>
      <t>)</t>
    </r>
  </si>
  <si>
    <r>
      <t>• Para m = (</t>
    </r>
    <r>
      <rPr>
        <b/>
        <sz val="14"/>
        <color theme="5" tint="-0.249977111117893"/>
        <rFont val="Calibri"/>
        <family val="2"/>
        <scheme val="minor"/>
      </rPr>
      <t xml:space="preserve"> </t>
    </r>
    <r>
      <rPr>
        <b/>
        <u/>
        <sz val="14"/>
        <color theme="5" tint="-0.249977111117893"/>
        <rFont val="Calibri"/>
        <family val="2"/>
        <scheme val="minor"/>
      </rPr>
      <t>m(suporte) + m1</t>
    </r>
    <r>
      <rPr>
        <b/>
        <sz val="14"/>
        <color theme="5" tint="-0.249977111117893"/>
        <rFont val="Calibri"/>
        <family val="2"/>
        <scheme val="minor"/>
      </rPr>
      <t xml:space="preserve"> </t>
    </r>
    <r>
      <rPr>
        <sz val="14"/>
        <color theme="5" tint="-0.249977111117893"/>
        <rFont val="Calibri"/>
        <family val="2"/>
        <scheme val="minor"/>
      </rPr>
      <t>)</t>
    </r>
  </si>
  <si>
    <r>
      <t>•</t>
    </r>
    <r>
      <rPr>
        <b/>
        <u/>
        <sz val="12"/>
        <color theme="1"/>
        <rFont val="Calibri"/>
        <family val="2"/>
        <scheme val="minor"/>
      </rPr>
      <t xml:space="preserve"> PARTE B - Tubo de Kundt:</t>
    </r>
  </si>
  <si>
    <r>
      <t>• Para m = (</t>
    </r>
    <r>
      <rPr>
        <b/>
        <sz val="14"/>
        <color theme="5" tint="-0.249977111117893"/>
        <rFont val="Calibri"/>
        <family val="2"/>
        <scheme val="minor"/>
      </rPr>
      <t xml:space="preserve"> </t>
    </r>
    <r>
      <rPr>
        <b/>
        <u/>
        <sz val="14"/>
        <color theme="5" tint="-0.249977111117893"/>
        <rFont val="Calibri"/>
        <family val="2"/>
        <scheme val="minor"/>
      </rPr>
      <t>m(suporte) + m1 + m2 + m3</t>
    </r>
    <r>
      <rPr>
        <b/>
        <sz val="14"/>
        <color theme="5" tint="-0.249977111117893"/>
        <rFont val="Calibri"/>
        <family val="2"/>
        <scheme val="minor"/>
      </rPr>
      <t xml:space="preserve"> </t>
    </r>
    <r>
      <rPr>
        <sz val="14"/>
        <color theme="5" tint="-0.249977111117893"/>
        <rFont val="Calibri"/>
        <family val="2"/>
        <scheme val="minor"/>
      </rPr>
      <t>)</t>
    </r>
  </si>
  <si>
    <r>
      <t xml:space="preserve">• </t>
    </r>
    <r>
      <rPr>
        <b/>
        <u/>
        <sz val="11"/>
        <color theme="1"/>
        <rFont val="Calibri"/>
        <family val="2"/>
        <scheme val="minor"/>
      </rPr>
      <t xml:space="preserve">Medição do comprimento da barra </t>
    </r>
  </si>
  <si>
    <r>
      <t xml:space="preserve">• </t>
    </r>
    <r>
      <rPr>
        <b/>
        <u/>
        <sz val="11"/>
        <color theme="1"/>
        <rFont val="Calibri"/>
        <family val="2"/>
        <scheme val="minor"/>
      </rPr>
      <t>Medição da temperatura da sala</t>
    </r>
  </si>
  <si>
    <t>(ºC)</t>
  </si>
  <si>
    <t>Seja d = distância entre os diversos máximos e mínimos no interior do tubo:</t>
  </si>
  <si>
    <t>nºextremos</t>
  </si>
  <si>
    <t>Seja v = velocidade de propagação no ar</t>
  </si>
  <si>
    <t>Seja v' = velocidade de propagação na barra</t>
  </si>
  <si>
    <t xml:space="preserve">      </t>
  </si>
  <si>
    <t xml:space="preserve">        </t>
  </si>
  <si>
    <t>d         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</si>
</sst>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 style="thin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/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/>
      <top style="thin">
        <color theme="5" tint="-0.249977111117893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 style="thin">
        <color theme="5" tint="-0.249977111117893"/>
      </top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2" fontId="0" fillId="3" borderId="14" xfId="0" applyNumberFormat="1" applyFill="1" applyBorder="1" applyAlignment="1">
      <alignment horizontal="left" vertical="center"/>
    </xf>
    <xf numFmtId="2" fontId="0" fillId="0" borderId="15" xfId="0" applyNumberFormat="1" applyBorder="1" applyAlignment="1">
      <alignment horizontal="left" vertical="center"/>
    </xf>
    <xf numFmtId="2" fontId="0" fillId="0" borderId="16" xfId="0" applyNumberFormat="1" applyBorder="1" applyAlignment="1">
      <alignment horizontal="left" vertical="center"/>
    </xf>
    <xf numFmtId="2" fontId="0" fillId="3" borderId="12" xfId="0" applyNumberFormat="1" applyFill="1" applyBorder="1" applyAlignment="1">
      <alignment horizontal="left" vertical="center"/>
    </xf>
    <xf numFmtId="2" fontId="0" fillId="0" borderId="13" xfId="0" applyNumberFormat="1" applyBorder="1" applyAlignment="1">
      <alignment horizontal="left" vertical="center"/>
    </xf>
    <xf numFmtId="2" fontId="0" fillId="3" borderId="18" xfId="0" applyNumberFormat="1" applyFill="1" applyBorder="1" applyAlignment="1">
      <alignment horizontal="left" vertical="center"/>
    </xf>
    <xf numFmtId="2" fontId="0" fillId="0" borderId="19" xfId="0" applyNumberFormat="1" applyBorder="1" applyAlignment="1">
      <alignment horizontal="left" vertical="center"/>
    </xf>
    <xf numFmtId="164" fontId="0" fillId="0" borderId="17" xfId="0" applyNumberFormat="1" applyBorder="1"/>
    <xf numFmtId="2" fontId="0" fillId="3" borderId="17" xfId="0" applyNumberFormat="1" applyFill="1" applyBorder="1" applyAlignment="1">
      <alignment horizontal="left" vertical="center"/>
    </xf>
    <xf numFmtId="0" fontId="0" fillId="4" borderId="21" xfId="0" applyFill="1" applyBorder="1" applyAlignment="1">
      <alignment horizontal="left"/>
    </xf>
    <xf numFmtId="0" fontId="0" fillId="4" borderId="22" xfId="0" applyFill="1" applyBorder="1"/>
    <xf numFmtId="0" fontId="0" fillId="4" borderId="23" xfId="0" applyFill="1" applyBorder="1"/>
    <xf numFmtId="0" fontId="0" fillId="2" borderId="9" xfId="0" applyFill="1" applyBorder="1"/>
    <xf numFmtId="0" fontId="0" fillId="2" borderId="17" xfId="0" applyFill="1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/>
    <xf numFmtId="0" fontId="0" fillId="0" borderId="26" xfId="0" applyBorder="1"/>
    <xf numFmtId="0" fontId="0" fillId="2" borderId="9" xfId="0" applyFill="1" applyBorder="1" applyAlignment="1">
      <alignment horizontal="right"/>
    </xf>
    <xf numFmtId="1" fontId="0" fillId="0" borderId="15" xfId="0" applyNumberFormat="1" applyBorder="1" applyAlignment="1">
      <alignment horizontal="left" vertical="center"/>
    </xf>
    <xf numFmtId="1" fontId="0" fillId="0" borderId="16" xfId="0" applyNumberFormat="1" applyBorder="1" applyAlignment="1">
      <alignment horizontal="left" vertical="center"/>
    </xf>
    <xf numFmtId="1" fontId="0" fillId="0" borderId="19" xfId="0" applyNumberFormat="1" applyBorder="1" applyAlignment="1">
      <alignment horizontal="left" vertical="center"/>
    </xf>
    <xf numFmtId="1" fontId="0" fillId="0" borderId="13" xfId="0" applyNumberFormat="1" applyBorder="1" applyAlignment="1">
      <alignment horizontal="left" vertical="center"/>
    </xf>
    <xf numFmtId="0" fontId="7" fillId="0" borderId="0" xfId="0" applyFont="1"/>
    <xf numFmtId="0" fontId="10" fillId="0" borderId="0" xfId="0" applyFont="1"/>
    <xf numFmtId="0" fontId="11" fillId="0" borderId="0" xfId="0" applyFont="1"/>
    <xf numFmtId="2" fontId="0" fillId="3" borderId="15" xfId="0" applyNumberFormat="1" applyFill="1" applyBorder="1" applyAlignment="1">
      <alignment horizontal="left" vertical="center"/>
    </xf>
    <xf numFmtId="2" fontId="0" fillId="3" borderId="16" xfId="0" applyNumberFormat="1" applyFill="1" applyBorder="1" applyAlignment="1">
      <alignment horizontal="left" vertical="center"/>
    </xf>
    <xf numFmtId="2" fontId="0" fillId="3" borderId="19" xfId="0" applyNumberFormat="1" applyFill="1" applyBorder="1" applyAlignment="1">
      <alignment horizontal="left" vertical="center"/>
    </xf>
    <xf numFmtId="2" fontId="0" fillId="3" borderId="13" xfId="0" applyNumberFormat="1" applyFill="1" applyBorder="1" applyAlignment="1">
      <alignment horizontal="left" vertical="center"/>
    </xf>
    <xf numFmtId="2" fontId="0" fillId="3" borderId="17" xfId="0" applyNumberFormat="1" applyFill="1" applyBorder="1" applyAlignment="1">
      <alignment horizontal="right" vertical="center"/>
    </xf>
    <xf numFmtId="0" fontId="1" fillId="0" borderId="0" xfId="0" applyFont="1"/>
    <xf numFmtId="0" fontId="0" fillId="5" borderId="20" xfId="0" applyFill="1" applyBorder="1" applyAlignment="1">
      <alignment horizontal="left"/>
    </xf>
    <xf numFmtId="164" fontId="0" fillId="0" borderId="15" xfId="0" applyNumberFormat="1" applyBorder="1" applyAlignment="1">
      <alignment horizontal="left" vertical="center"/>
    </xf>
    <xf numFmtId="164" fontId="0" fillId="0" borderId="16" xfId="0" applyNumberFormat="1" applyBorder="1" applyAlignment="1">
      <alignment horizontal="left" vertical="center"/>
    </xf>
    <xf numFmtId="164" fontId="0" fillId="0" borderId="19" xfId="0" applyNumberFormat="1" applyBorder="1" applyAlignment="1">
      <alignment horizontal="left" vertical="center"/>
    </xf>
    <xf numFmtId="164" fontId="0" fillId="0" borderId="13" xfId="0" applyNumberFormat="1" applyBorder="1" applyAlignment="1">
      <alignment horizontal="left" vertical="center"/>
    </xf>
    <xf numFmtId="2" fontId="0" fillId="0" borderId="17" xfId="0" applyNumberFormat="1" applyBorder="1"/>
    <xf numFmtId="165" fontId="0" fillId="0" borderId="15" xfId="0" applyNumberFormat="1" applyBorder="1" applyAlignment="1">
      <alignment horizontal="left" vertical="center"/>
    </xf>
    <xf numFmtId="165" fontId="0" fillId="0" borderId="16" xfId="0" applyNumberFormat="1" applyBorder="1" applyAlignment="1">
      <alignment horizontal="left" vertical="center"/>
    </xf>
    <xf numFmtId="165" fontId="0" fillId="0" borderId="19" xfId="0" applyNumberFormat="1" applyBorder="1" applyAlignment="1">
      <alignment horizontal="left" vertical="center"/>
    </xf>
    <xf numFmtId="165" fontId="0" fillId="0" borderId="13" xfId="0" applyNumberFormat="1" applyBorder="1" applyAlignment="1">
      <alignment horizontal="left" vertical="center"/>
    </xf>
    <xf numFmtId="2" fontId="0" fillId="3" borderId="27" xfId="0" applyNumberFormat="1" applyFill="1" applyBorder="1" applyAlignment="1">
      <alignment horizontal="center" vertical="center"/>
    </xf>
    <xf numFmtId="2" fontId="0" fillId="3" borderId="28" xfId="0" applyNumberFormat="1" applyFill="1" applyBorder="1" applyAlignment="1">
      <alignment horizontal="center" vertical="center"/>
    </xf>
    <xf numFmtId="2" fontId="0" fillId="3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2"/>
                </a:solidFill>
              </a:rPr>
              <a:t>Variação da frequência em relação ao nº de antinodos</a:t>
            </a:r>
          </a:p>
        </c:rich>
      </c:tx>
      <c:layout>
        <c:manualLayout>
          <c:xMode val="edge"/>
          <c:yMode val="edge"/>
          <c:x val="0.17264367816091955"/>
          <c:y val="2.6359129650596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variação da frequência em relação ao nº de antinodos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54511118482696"/>
                  <c:y val="1.7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Folha1!$C$40:$C$44</c:f>
              <c:numCache>
                <c:formatCode>0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Folha1!$B$40:$B$44</c:f>
              <c:numCache>
                <c:formatCode>0.00</c:formatCode>
                <c:ptCount val="5"/>
                <c:pt idx="0">
                  <c:v>38.35</c:v>
                </c:pt>
                <c:pt idx="1">
                  <c:v>57.64</c:v>
                </c:pt>
                <c:pt idx="2">
                  <c:v>75.56</c:v>
                </c:pt>
                <c:pt idx="3">
                  <c:v>94.4</c:v>
                </c:pt>
                <c:pt idx="4">
                  <c:v>113.47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F8-4DA4-99C1-CE189AF68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99816"/>
        <c:axId val="673002112"/>
      </c:scatterChart>
      <c:valAx>
        <c:axId val="67299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antinodos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3002112"/>
        <c:crosses val="autoZero"/>
        <c:crossBetween val="midCat"/>
      </c:valAx>
      <c:valAx>
        <c:axId val="6730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2999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2"/>
                </a:solidFill>
              </a:rPr>
              <a:t>Variação da frequência em relação ao nº de antinodos</a:t>
            </a:r>
          </a:p>
        </c:rich>
      </c:tx>
      <c:layout>
        <c:manualLayout>
          <c:xMode val="edge"/>
          <c:yMode val="edge"/>
          <c:x val="0.17264367816091955"/>
          <c:y val="2.6359129650596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variação da frequência em relação ao nº de antinodos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078798354196855"/>
                  <c:y val="1.67500000000000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Folha1!$C$73:$C$77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Folha1!$B$73:$B$77</c:f>
              <c:numCache>
                <c:formatCode>0.00</c:formatCode>
                <c:ptCount val="5"/>
                <c:pt idx="0">
                  <c:v>25.79</c:v>
                </c:pt>
                <c:pt idx="1">
                  <c:v>51.38</c:v>
                </c:pt>
                <c:pt idx="2">
                  <c:v>75.63</c:v>
                </c:pt>
                <c:pt idx="3">
                  <c:v>100.37</c:v>
                </c:pt>
                <c:pt idx="4">
                  <c:v>125.58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4-4EEC-86DB-3D4186B03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99816"/>
        <c:axId val="673002112"/>
      </c:scatterChart>
      <c:valAx>
        <c:axId val="67299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antinodos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3002112"/>
        <c:crosses val="autoZero"/>
        <c:crossBetween val="midCat"/>
      </c:valAx>
      <c:valAx>
        <c:axId val="6730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2999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2"/>
                </a:solidFill>
              </a:rPr>
              <a:t>Variação da frequência em relação ao nº de antinodos</a:t>
            </a:r>
          </a:p>
        </c:rich>
      </c:tx>
      <c:layout>
        <c:manualLayout>
          <c:xMode val="edge"/>
          <c:yMode val="edge"/>
          <c:x val="0.17264367816091955"/>
          <c:y val="2.6359129650596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variação da frequência em relação ao nº de antinodos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91584754788135"/>
                  <c:y val="1.67500000000000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Folha1!$C$106:$C$110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Folha1!$B$106:$B$110</c:f>
              <c:numCache>
                <c:formatCode>0.00</c:formatCode>
                <c:ptCount val="5"/>
                <c:pt idx="0">
                  <c:v>30.11</c:v>
                </c:pt>
                <c:pt idx="1">
                  <c:v>60</c:v>
                </c:pt>
                <c:pt idx="2">
                  <c:v>89.81</c:v>
                </c:pt>
                <c:pt idx="3">
                  <c:v>119.23</c:v>
                </c:pt>
                <c:pt idx="4">
                  <c:v>149.68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9-4E77-A3BB-9A39AAB21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99816"/>
        <c:axId val="673002112"/>
      </c:scatterChart>
      <c:valAx>
        <c:axId val="67299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antinodos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3002112"/>
        <c:crosses val="autoZero"/>
        <c:crossBetween val="midCat"/>
      </c:valAx>
      <c:valAx>
        <c:axId val="67300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2999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192125</xdr:colOff>
      <xdr:row>5</xdr:row>
      <xdr:rowOff>57347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979CDC9-F490-45AA-BC68-ADD269E980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614"/>
        <a:stretch/>
      </xdr:blipFill>
      <xdr:spPr bwMode="auto">
        <a:xfrm>
          <a:off x="609600" y="200025"/>
          <a:ext cx="1649450" cy="819347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304800</xdr:colOff>
      <xdr:row>1</xdr:row>
      <xdr:rowOff>123825</xdr:rowOff>
    </xdr:to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033B44BE-26FF-4551-91C9-AC2D185D18C6}"/>
            </a:ext>
          </a:extLst>
        </xdr:cNvPr>
        <xdr:cNvSpPr>
          <a:spLocks noChangeAspect="1" noChangeArrowheads="1"/>
        </xdr:cNvSpPr>
      </xdr:nvSpPr>
      <xdr:spPr bwMode="auto">
        <a:xfrm>
          <a:off x="6324600" y="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38100</xdr:colOff>
      <xdr:row>18</xdr:row>
      <xdr:rowOff>185737</xdr:rowOff>
    </xdr:from>
    <xdr:ext cx="2155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A7DEC0F-C13A-4BAC-A816-348C85C328F1}"/>
                </a:ext>
              </a:extLst>
            </xdr:cNvPr>
            <xdr:cNvSpPr txBox="1"/>
          </xdr:nvSpPr>
          <xdr:spPr>
            <a:xfrm>
              <a:off x="752475" y="3576637"/>
              <a:ext cx="2155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A7DEC0F-C13A-4BAC-A816-348C85C328F1}"/>
                </a:ext>
              </a:extLst>
            </xdr:cNvPr>
            <xdr:cNvSpPr txBox="1"/>
          </xdr:nvSpPr>
          <xdr:spPr>
            <a:xfrm>
              <a:off x="752475" y="3576637"/>
              <a:ext cx="2155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𝑚_3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38100</xdr:colOff>
      <xdr:row>16</xdr:row>
      <xdr:rowOff>185737</xdr:rowOff>
    </xdr:from>
    <xdr:ext cx="2122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A99FF5D3-7029-4A25-A82B-D043B861B0AE}"/>
                </a:ext>
              </a:extLst>
            </xdr:cNvPr>
            <xdr:cNvSpPr txBox="1"/>
          </xdr:nvSpPr>
          <xdr:spPr>
            <a:xfrm>
              <a:off x="752475" y="3186112"/>
              <a:ext cx="2122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A99FF5D3-7029-4A25-A82B-D043B861B0AE}"/>
                </a:ext>
              </a:extLst>
            </xdr:cNvPr>
            <xdr:cNvSpPr txBox="1"/>
          </xdr:nvSpPr>
          <xdr:spPr>
            <a:xfrm>
              <a:off x="752475" y="3186112"/>
              <a:ext cx="2122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𝑚_1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38100</xdr:colOff>
      <xdr:row>17</xdr:row>
      <xdr:rowOff>185737</xdr:rowOff>
    </xdr:from>
    <xdr:ext cx="2155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021BB3A-8924-4E4A-8F3A-885E2B0C0B7D}"/>
                </a:ext>
              </a:extLst>
            </xdr:cNvPr>
            <xdr:cNvSpPr txBox="1"/>
          </xdr:nvSpPr>
          <xdr:spPr>
            <a:xfrm>
              <a:off x="752475" y="3386137"/>
              <a:ext cx="2155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021BB3A-8924-4E4A-8F3A-885E2B0C0B7D}"/>
                </a:ext>
              </a:extLst>
            </xdr:cNvPr>
            <xdr:cNvSpPr txBox="1"/>
          </xdr:nvSpPr>
          <xdr:spPr>
            <a:xfrm>
              <a:off x="752475" y="3386137"/>
              <a:ext cx="2155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𝑚_2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20</xdr:row>
      <xdr:rowOff>4762</xdr:rowOff>
    </xdr:from>
    <xdr:ext cx="5275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3141C04-BB42-4346-8E3C-78448CB3640C}"/>
                </a:ext>
              </a:extLst>
            </xdr:cNvPr>
            <xdr:cNvSpPr txBox="1"/>
          </xdr:nvSpPr>
          <xdr:spPr>
            <a:xfrm>
              <a:off x="742950" y="3786187"/>
              <a:ext cx="5275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𝑠𝑢𝑝𝑜𝑟𝑡𝑒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3141C04-BB42-4346-8E3C-78448CB3640C}"/>
                </a:ext>
              </a:extLst>
            </xdr:cNvPr>
            <xdr:cNvSpPr txBox="1"/>
          </xdr:nvSpPr>
          <xdr:spPr>
            <a:xfrm>
              <a:off x="742950" y="3786187"/>
              <a:ext cx="5275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𝑠𝑢𝑝𝑜𝑟𝑡𝑒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25</xdr:row>
      <xdr:rowOff>23812</xdr:rowOff>
    </xdr:from>
    <xdr:ext cx="80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6E328F2E-60A8-445C-82B2-50719904FC98}"/>
                </a:ext>
              </a:extLst>
            </xdr:cNvPr>
            <xdr:cNvSpPr txBox="1"/>
          </xdr:nvSpPr>
          <xdr:spPr>
            <a:xfrm>
              <a:off x="771525" y="4986337"/>
              <a:ext cx="80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𝑙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6E328F2E-60A8-445C-82B2-50719904FC98}"/>
                </a:ext>
              </a:extLst>
            </xdr:cNvPr>
            <xdr:cNvSpPr txBox="1"/>
          </xdr:nvSpPr>
          <xdr:spPr>
            <a:xfrm>
              <a:off x="771525" y="4986337"/>
              <a:ext cx="80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𝑙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29</xdr:row>
      <xdr:rowOff>195262</xdr:rowOff>
    </xdr:from>
    <xdr:ext cx="112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99901786-D976-4F22-9626-DDBA078A27FB}"/>
                </a:ext>
              </a:extLst>
            </xdr:cNvPr>
            <xdr:cNvSpPr txBox="1"/>
          </xdr:nvSpPr>
          <xdr:spPr>
            <a:xfrm>
              <a:off x="742950" y="5938837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99901786-D976-4F22-9626-DDBA078A27FB}"/>
                </a:ext>
              </a:extLst>
            </xdr:cNvPr>
            <xdr:cNvSpPr txBox="1"/>
          </xdr:nvSpPr>
          <xdr:spPr>
            <a:xfrm>
              <a:off x="742950" y="5938837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19049</xdr:colOff>
      <xdr:row>60</xdr:row>
      <xdr:rowOff>4762</xdr:rowOff>
    </xdr:from>
    <xdr:ext cx="4762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4B9044F-FBAF-47E6-9304-B0B336982916}"/>
                </a:ext>
              </a:extLst>
            </xdr:cNvPr>
            <xdr:cNvSpPr txBox="1"/>
          </xdr:nvSpPr>
          <xdr:spPr>
            <a:xfrm>
              <a:off x="1447799" y="11749087"/>
              <a:ext cx="476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𝑐𝑎𝑙𝑐𝑢𝑙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4B9044F-FBAF-47E6-9304-B0B336982916}"/>
                </a:ext>
              </a:extLst>
            </xdr:cNvPr>
            <xdr:cNvSpPr txBox="1"/>
          </xdr:nvSpPr>
          <xdr:spPr>
            <a:xfrm>
              <a:off x="1447799" y="11749087"/>
              <a:ext cx="476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𝑇_(𝑐𝑎𝑙𝑐𝑢𝑙.)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38</xdr:row>
      <xdr:rowOff>23812</xdr:rowOff>
    </xdr:from>
    <xdr:ext cx="6727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AF6D38A7-112D-4F08-8960-CC2FA6E90639}"/>
                </a:ext>
              </a:extLst>
            </xdr:cNvPr>
            <xdr:cNvSpPr txBox="1"/>
          </xdr:nvSpPr>
          <xdr:spPr>
            <a:xfrm>
              <a:off x="1457325" y="7529512"/>
              <a:ext cx="6727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𝑎𝑛𝑡𝑖𝑛𝑜𝑑𝑜𝑠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AF6D38A7-112D-4F08-8960-CC2FA6E90639}"/>
                </a:ext>
              </a:extLst>
            </xdr:cNvPr>
            <xdr:cNvSpPr txBox="1"/>
          </xdr:nvSpPr>
          <xdr:spPr>
            <a:xfrm>
              <a:off x="1457325" y="7529512"/>
              <a:ext cx="6727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𝑎𝑛𝑡𝑖𝑛𝑜𝑑𝑜𝑠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4</xdr:col>
      <xdr:colOff>533400</xdr:colOff>
      <xdr:row>37</xdr:row>
      <xdr:rowOff>123825</xdr:rowOff>
    </xdr:from>
    <xdr:to>
      <xdr:col>10</xdr:col>
      <xdr:colOff>333375</xdr:colOff>
      <xdr:row>51</xdr:row>
      <xdr:rowOff>66675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A24F4161-3D1B-49FF-808F-5E787C622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95249</xdr:colOff>
      <xdr:row>51</xdr:row>
      <xdr:rowOff>71437</xdr:rowOff>
    </xdr:from>
    <xdr:ext cx="981075" cy="3945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D71CB30-FAC5-4C1E-BC42-A91742BDE07C}"/>
                </a:ext>
              </a:extLst>
            </xdr:cNvPr>
            <xdr:cNvSpPr txBox="1"/>
          </xdr:nvSpPr>
          <xdr:spPr>
            <a:xfrm>
              <a:off x="2238374" y="10072687"/>
              <a:ext cx="981075" cy="39459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 ∗ 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</m:rad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D71CB30-FAC5-4C1E-BC42-A91742BDE07C}"/>
                </a:ext>
              </a:extLst>
            </xdr:cNvPr>
            <xdr:cNvSpPr txBox="1"/>
          </xdr:nvSpPr>
          <xdr:spPr>
            <a:xfrm>
              <a:off x="2238374" y="10072687"/>
              <a:ext cx="981075" cy="39459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𝑓=𝑛 ∗  √𝑇/(2𝑙√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38100</xdr:colOff>
      <xdr:row>55</xdr:row>
      <xdr:rowOff>14287</xdr:rowOff>
    </xdr:from>
    <xdr:ext cx="65" cy="172227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CD8053B6-3764-4740-AD10-2D61001893C6}"/>
            </a:ext>
          </a:extLst>
        </xdr:cNvPr>
        <xdr:cNvSpPr txBox="1"/>
      </xdr:nvSpPr>
      <xdr:spPr>
        <a:xfrm>
          <a:off x="1466850" y="10787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</xdr:col>
      <xdr:colOff>142875</xdr:colOff>
      <xdr:row>54</xdr:row>
      <xdr:rowOff>119062</xdr:rowOff>
    </xdr:from>
    <xdr:ext cx="495300" cy="378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72AFEA06-FACD-4E25-B645-119F5F110381}"/>
                </a:ext>
              </a:extLst>
            </xdr:cNvPr>
            <xdr:cNvSpPr txBox="1"/>
          </xdr:nvSpPr>
          <xdr:spPr>
            <a:xfrm>
              <a:off x="857250" y="10691812"/>
              <a:ext cx="495300" cy="37863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pt-PT" sz="1400" b="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𝑇</m:t>
                          </m:r>
                        </m:e>
                      </m:rad>
                    </m:num>
                    <m:den>
                      <m:r>
                        <a:rPr lang="pt-PT" sz="14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𝑙</m:t>
                      </m:r>
                      <m:rad>
                        <m:radPr>
                          <m:degHide m:val="on"/>
                          <m:ctrlPr>
                            <a:rPr lang="pt-PT" sz="1400" b="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𝜇</m:t>
                          </m:r>
                        </m:e>
                      </m:rad>
                    </m:den>
                  </m:f>
                </m:oMath>
              </a14:m>
              <a:r>
                <a:rPr lang="pt-PT" sz="1400"/>
                <a:t> = </a:t>
              </a:r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72AFEA06-FACD-4E25-B645-119F5F110381}"/>
                </a:ext>
              </a:extLst>
            </xdr:cNvPr>
            <xdr:cNvSpPr txBox="1"/>
          </xdr:nvSpPr>
          <xdr:spPr>
            <a:xfrm>
              <a:off x="857250" y="10691812"/>
              <a:ext cx="495300" cy="37863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√𝑇/(2𝑙√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</a:t>
              </a:r>
              <a:r>
                <a:rPr lang="pt-PT" sz="1400"/>
                <a:t> = 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60</xdr:row>
      <xdr:rowOff>4762</xdr:rowOff>
    </xdr:from>
    <xdr:ext cx="4389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4F4946A-A15E-4466-9B39-9DD6B4467919}"/>
                </a:ext>
              </a:extLst>
            </xdr:cNvPr>
            <xdr:cNvSpPr txBox="1"/>
          </xdr:nvSpPr>
          <xdr:spPr>
            <a:xfrm>
              <a:off x="733425" y="11749087"/>
              <a:ext cx="43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𝑜𝑏𝑡𝑖𝑑𝑜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4F4946A-A15E-4466-9B39-9DD6B4467919}"/>
                </a:ext>
              </a:extLst>
            </xdr:cNvPr>
            <xdr:cNvSpPr txBox="1"/>
          </xdr:nvSpPr>
          <xdr:spPr>
            <a:xfrm>
              <a:off x="733425" y="11749087"/>
              <a:ext cx="43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𝑇_𝑜𝑏𝑡𝑖𝑑𝑜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657225</xdr:colOff>
      <xdr:row>60</xdr:row>
      <xdr:rowOff>0</xdr:rowOff>
    </xdr:from>
    <xdr:ext cx="600075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47E8B1EC-B1F4-4B1B-8341-330F2B61B0FD}"/>
                </a:ext>
              </a:extLst>
            </xdr:cNvPr>
            <xdr:cNvSpPr txBox="1"/>
          </xdr:nvSpPr>
          <xdr:spPr>
            <a:xfrm>
              <a:off x="2800350" y="11744325"/>
              <a:ext cx="600075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𝑐𝑎𝑙𝑐𝑢𝑙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47E8B1EC-B1F4-4B1B-8341-330F2B61B0FD}"/>
                </a:ext>
              </a:extLst>
            </xdr:cNvPr>
            <xdr:cNvSpPr txBox="1"/>
          </xdr:nvSpPr>
          <xdr:spPr>
            <a:xfrm>
              <a:off x="2800350" y="11744325"/>
              <a:ext cx="600075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𝑓_(𝑐𝑎𝑙𝑐𝑢𝑙.)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19049</xdr:colOff>
      <xdr:row>93</xdr:row>
      <xdr:rowOff>4762</xdr:rowOff>
    </xdr:from>
    <xdr:ext cx="4762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FA714590-0041-40F1-8E91-5B6E1B46E41A}"/>
                </a:ext>
              </a:extLst>
            </xdr:cNvPr>
            <xdr:cNvSpPr txBox="1"/>
          </xdr:nvSpPr>
          <xdr:spPr>
            <a:xfrm>
              <a:off x="1447799" y="11749087"/>
              <a:ext cx="476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𝑐𝑎𝑙𝑐𝑢𝑙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FA714590-0041-40F1-8E91-5B6E1B46E41A}"/>
                </a:ext>
              </a:extLst>
            </xdr:cNvPr>
            <xdr:cNvSpPr txBox="1"/>
          </xdr:nvSpPr>
          <xdr:spPr>
            <a:xfrm>
              <a:off x="1447799" y="11749087"/>
              <a:ext cx="476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𝑇_(𝑐𝑎𝑙𝑐𝑢𝑙.)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71</xdr:row>
      <xdr:rowOff>23812</xdr:rowOff>
    </xdr:from>
    <xdr:ext cx="6727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F11B8106-3BB1-4ED2-BA4B-0F3D6929BD1A}"/>
                </a:ext>
              </a:extLst>
            </xdr:cNvPr>
            <xdr:cNvSpPr txBox="1"/>
          </xdr:nvSpPr>
          <xdr:spPr>
            <a:xfrm>
              <a:off x="1457325" y="7529512"/>
              <a:ext cx="6727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𝑎𝑛𝑡𝑖𝑛𝑜𝑑𝑜𝑠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F11B8106-3BB1-4ED2-BA4B-0F3D6929BD1A}"/>
                </a:ext>
              </a:extLst>
            </xdr:cNvPr>
            <xdr:cNvSpPr txBox="1"/>
          </xdr:nvSpPr>
          <xdr:spPr>
            <a:xfrm>
              <a:off x="1457325" y="7529512"/>
              <a:ext cx="6727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𝑎𝑛𝑡𝑖𝑛𝑜𝑑𝑜𝑠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4</xdr:col>
      <xdr:colOff>533400</xdr:colOff>
      <xdr:row>70</xdr:row>
      <xdr:rowOff>123825</xdr:rowOff>
    </xdr:from>
    <xdr:to>
      <xdr:col>10</xdr:col>
      <xdr:colOff>333375</xdr:colOff>
      <xdr:row>84</xdr:row>
      <xdr:rowOff>66675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BDA3B63-4734-4ADE-9207-530EB31B3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95249</xdr:colOff>
      <xdr:row>84</xdr:row>
      <xdr:rowOff>71437</xdr:rowOff>
    </xdr:from>
    <xdr:ext cx="981075" cy="3945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D1E6CB41-A0B1-43E4-9D25-B35EC051CBA8}"/>
                </a:ext>
              </a:extLst>
            </xdr:cNvPr>
            <xdr:cNvSpPr txBox="1"/>
          </xdr:nvSpPr>
          <xdr:spPr>
            <a:xfrm>
              <a:off x="2238374" y="10072687"/>
              <a:ext cx="981075" cy="39459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 ∗ 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</m:rad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D1E6CB41-A0B1-43E4-9D25-B35EC051CBA8}"/>
                </a:ext>
              </a:extLst>
            </xdr:cNvPr>
            <xdr:cNvSpPr txBox="1"/>
          </xdr:nvSpPr>
          <xdr:spPr>
            <a:xfrm>
              <a:off x="2238374" y="10072687"/>
              <a:ext cx="981075" cy="39459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𝑓=𝑛 ∗  √𝑇/(2𝑙√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38100</xdr:colOff>
      <xdr:row>88</xdr:row>
      <xdr:rowOff>14287</xdr:rowOff>
    </xdr:from>
    <xdr:ext cx="65" cy="172227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D43F7931-254A-4771-9669-85C0E19FDE57}"/>
            </a:ext>
          </a:extLst>
        </xdr:cNvPr>
        <xdr:cNvSpPr txBox="1"/>
      </xdr:nvSpPr>
      <xdr:spPr>
        <a:xfrm>
          <a:off x="1466850" y="10787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</xdr:col>
      <xdr:colOff>142875</xdr:colOff>
      <xdr:row>87</xdr:row>
      <xdr:rowOff>119062</xdr:rowOff>
    </xdr:from>
    <xdr:ext cx="495300" cy="378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4707D8B3-06A1-457B-A23D-2CD835BC173A}"/>
                </a:ext>
              </a:extLst>
            </xdr:cNvPr>
            <xdr:cNvSpPr txBox="1"/>
          </xdr:nvSpPr>
          <xdr:spPr>
            <a:xfrm>
              <a:off x="857250" y="10691812"/>
              <a:ext cx="495300" cy="37863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pt-PT" sz="1400" b="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𝑇</m:t>
                          </m:r>
                        </m:e>
                      </m:rad>
                    </m:num>
                    <m:den>
                      <m:r>
                        <a:rPr lang="pt-PT" sz="14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𝑙</m:t>
                      </m:r>
                      <m:rad>
                        <m:radPr>
                          <m:degHide m:val="on"/>
                          <m:ctrlPr>
                            <a:rPr lang="pt-PT" sz="1400" b="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𝜇</m:t>
                          </m:r>
                        </m:e>
                      </m:rad>
                    </m:den>
                  </m:f>
                </m:oMath>
              </a14:m>
              <a:r>
                <a:rPr lang="pt-PT" sz="1400"/>
                <a:t> = </a:t>
              </a:r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4707D8B3-06A1-457B-A23D-2CD835BC173A}"/>
                </a:ext>
              </a:extLst>
            </xdr:cNvPr>
            <xdr:cNvSpPr txBox="1"/>
          </xdr:nvSpPr>
          <xdr:spPr>
            <a:xfrm>
              <a:off x="857250" y="10691812"/>
              <a:ext cx="495300" cy="37863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√𝑇/(2𝑙√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</a:t>
              </a:r>
              <a:r>
                <a:rPr lang="pt-PT" sz="1400"/>
                <a:t> = 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93</xdr:row>
      <xdr:rowOff>4762</xdr:rowOff>
    </xdr:from>
    <xdr:ext cx="4389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415CCEA-A4DF-40ED-A739-27E05C60E03A}"/>
                </a:ext>
              </a:extLst>
            </xdr:cNvPr>
            <xdr:cNvSpPr txBox="1"/>
          </xdr:nvSpPr>
          <xdr:spPr>
            <a:xfrm>
              <a:off x="733425" y="11749087"/>
              <a:ext cx="43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𝑜𝑏𝑡𝑖𝑑𝑜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415CCEA-A4DF-40ED-A739-27E05C60E03A}"/>
                </a:ext>
              </a:extLst>
            </xdr:cNvPr>
            <xdr:cNvSpPr txBox="1"/>
          </xdr:nvSpPr>
          <xdr:spPr>
            <a:xfrm>
              <a:off x="733425" y="11749087"/>
              <a:ext cx="43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𝑇_𝑜𝑏𝑡𝑖𝑑𝑜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657225</xdr:colOff>
      <xdr:row>93</xdr:row>
      <xdr:rowOff>0</xdr:rowOff>
    </xdr:from>
    <xdr:ext cx="600075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07ABEE4-598C-483A-BFEF-BB464E80F247}"/>
                </a:ext>
              </a:extLst>
            </xdr:cNvPr>
            <xdr:cNvSpPr txBox="1"/>
          </xdr:nvSpPr>
          <xdr:spPr>
            <a:xfrm>
              <a:off x="2800350" y="11744325"/>
              <a:ext cx="600075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𝑐𝑎𝑙𝑐𝑢𝑙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07ABEE4-598C-483A-BFEF-BB464E80F247}"/>
                </a:ext>
              </a:extLst>
            </xdr:cNvPr>
            <xdr:cNvSpPr txBox="1"/>
          </xdr:nvSpPr>
          <xdr:spPr>
            <a:xfrm>
              <a:off x="2800350" y="11744325"/>
              <a:ext cx="600075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𝑓_(𝑐𝑎𝑙𝑐𝑢𝑙.)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19049</xdr:colOff>
      <xdr:row>126</xdr:row>
      <xdr:rowOff>4762</xdr:rowOff>
    </xdr:from>
    <xdr:ext cx="4762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8BCFA1F1-D2D9-4DF0-A620-F8D0EABDB4FD}"/>
                </a:ext>
              </a:extLst>
            </xdr:cNvPr>
            <xdr:cNvSpPr txBox="1"/>
          </xdr:nvSpPr>
          <xdr:spPr>
            <a:xfrm>
              <a:off x="1447799" y="11749087"/>
              <a:ext cx="476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𝑐𝑎𝑙𝑐𝑢𝑙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8BCFA1F1-D2D9-4DF0-A620-F8D0EABDB4FD}"/>
                </a:ext>
              </a:extLst>
            </xdr:cNvPr>
            <xdr:cNvSpPr txBox="1"/>
          </xdr:nvSpPr>
          <xdr:spPr>
            <a:xfrm>
              <a:off x="1447799" y="11749087"/>
              <a:ext cx="476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𝑇_(𝑐𝑎𝑙𝑐𝑢𝑙.)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104</xdr:row>
      <xdr:rowOff>23812</xdr:rowOff>
    </xdr:from>
    <xdr:ext cx="6727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AAB91B91-ECAD-46F8-8789-D77201283819}"/>
                </a:ext>
              </a:extLst>
            </xdr:cNvPr>
            <xdr:cNvSpPr txBox="1"/>
          </xdr:nvSpPr>
          <xdr:spPr>
            <a:xfrm>
              <a:off x="1457325" y="7529512"/>
              <a:ext cx="6727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𝑎𝑛𝑡𝑖𝑛𝑜𝑑𝑜𝑠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AAB91B91-ECAD-46F8-8789-D77201283819}"/>
                </a:ext>
              </a:extLst>
            </xdr:cNvPr>
            <xdr:cNvSpPr txBox="1"/>
          </xdr:nvSpPr>
          <xdr:spPr>
            <a:xfrm>
              <a:off x="1457325" y="7529512"/>
              <a:ext cx="6727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𝑎𝑛𝑡𝑖𝑛𝑜𝑑𝑜𝑠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4</xdr:col>
      <xdr:colOff>533400</xdr:colOff>
      <xdr:row>103</xdr:row>
      <xdr:rowOff>123825</xdr:rowOff>
    </xdr:from>
    <xdr:to>
      <xdr:col>10</xdr:col>
      <xdr:colOff>333375</xdr:colOff>
      <xdr:row>117</xdr:row>
      <xdr:rowOff>66675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D84294EE-C54D-4A24-939C-BBA025568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</xdr:col>
      <xdr:colOff>95249</xdr:colOff>
      <xdr:row>117</xdr:row>
      <xdr:rowOff>71437</xdr:rowOff>
    </xdr:from>
    <xdr:ext cx="981075" cy="3945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6480130E-432B-4541-812C-B219826A97F7}"/>
                </a:ext>
              </a:extLst>
            </xdr:cNvPr>
            <xdr:cNvSpPr txBox="1"/>
          </xdr:nvSpPr>
          <xdr:spPr>
            <a:xfrm>
              <a:off x="2238374" y="10072687"/>
              <a:ext cx="981075" cy="39459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 ∗ </m:t>
                    </m:r>
                    <m:f>
                      <m:f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</m:rad>
                      </m:num>
                      <m:den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ad>
                          <m:radPr>
                            <m:degHide m:val="on"/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6480130E-432B-4541-812C-B219826A97F7}"/>
                </a:ext>
              </a:extLst>
            </xdr:cNvPr>
            <xdr:cNvSpPr txBox="1"/>
          </xdr:nvSpPr>
          <xdr:spPr>
            <a:xfrm>
              <a:off x="2238374" y="10072687"/>
              <a:ext cx="981075" cy="39459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accent2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𝑓=𝑛 ∗  √𝑇/(2𝑙√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38100</xdr:colOff>
      <xdr:row>121</xdr:row>
      <xdr:rowOff>14287</xdr:rowOff>
    </xdr:from>
    <xdr:ext cx="65" cy="172227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A7C163BD-AF72-4570-A80A-CFECD66E203E}"/>
            </a:ext>
          </a:extLst>
        </xdr:cNvPr>
        <xdr:cNvSpPr txBox="1"/>
      </xdr:nvSpPr>
      <xdr:spPr>
        <a:xfrm>
          <a:off x="1466850" y="10787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</xdr:col>
      <xdr:colOff>142875</xdr:colOff>
      <xdr:row>120</xdr:row>
      <xdr:rowOff>119062</xdr:rowOff>
    </xdr:from>
    <xdr:ext cx="495300" cy="3786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5B4CF003-82D6-4D66-90BD-2172AE38D81D}"/>
                </a:ext>
              </a:extLst>
            </xdr:cNvPr>
            <xdr:cNvSpPr txBox="1"/>
          </xdr:nvSpPr>
          <xdr:spPr>
            <a:xfrm>
              <a:off x="857250" y="10691812"/>
              <a:ext cx="495300" cy="37863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pt-PT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pt-PT" sz="1400" b="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</a:rPr>
                            <m:t>𝑇</m:t>
                          </m:r>
                        </m:e>
                      </m:rad>
                    </m:num>
                    <m:den>
                      <m:r>
                        <a:rPr lang="pt-PT" sz="14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𝑙</m:t>
                      </m:r>
                      <m:rad>
                        <m:radPr>
                          <m:degHide m:val="on"/>
                          <m:ctrlPr>
                            <a:rPr lang="pt-PT" sz="1400" b="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pt-PT" sz="14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𝜇</m:t>
                          </m:r>
                        </m:e>
                      </m:rad>
                    </m:den>
                  </m:f>
                </m:oMath>
              </a14:m>
              <a:r>
                <a:rPr lang="pt-PT" sz="1400"/>
                <a:t> = </a:t>
              </a:r>
              <a:endParaRPr lang="pt-PT" sz="11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5B4CF003-82D6-4D66-90BD-2172AE38D81D}"/>
                </a:ext>
              </a:extLst>
            </xdr:cNvPr>
            <xdr:cNvSpPr txBox="1"/>
          </xdr:nvSpPr>
          <xdr:spPr>
            <a:xfrm>
              <a:off x="857250" y="10691812"/>
              <a:ext cx="495300" cy="378630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√𝑇/(2𝑙√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</a:t>
              </a:r>
              <a:r>
                <a:rPr lang="pt-PT" sz="1400"/>
                <a:t> = 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126</xdr:row>
      <xdr:rowOff>4762</xdr:rowOff>
    </xdr:from>
    <xdr:ext cx="4389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A656FE86-273F-428F-B566-DCEA656071E4}"/>
                </a:ext>
              </a:extLst>
            </xdr:cNvPr>
            <xdr:cNvSpPr txBox="1"/>
          </xdr:nvSpPr>
          <xdr:spPr>
            <a:xfrm>
              <a:off x="733425" y="11749087"/>
              <a:ext cx="43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𝑜𝑏𝑡𝑖𝑑𝑜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A656FE86-273F-428F-B566-DCEA656071E4}"/>
                </a:ext>
              </a:extLst>
            </xdr:cNvPr>
            <xdr:cNvSpPr txBox="1"/>
          </xdr:nvSpPr>
          <xdr:spPr>
            <a:xfrm>
              <a:off x="733425" y="11749087"/>
              <a:ext cx="4389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𝑇_𝑜𝑏𝑡𝑖𝑑𝑜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657225</xdr:colOff>
      <xdr:row>126</xdr:row>
      <xdr:rowOff>0</xdr:rowOff>
    </xdr:from>
    <xdr:ext cx="600075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1E5464CF-0519-48F9-A7ED-C98ABD535BA5}"/>
                </a:ext>
              </a:extLst>
            </xdr:cNvPr>
            <xdr:cNvSpPr txBox="1"/>
          </xdr:nvSpPr>
          <xdr:spPr>
            <a:xfrm>
              <a:off x="2800350" y="11744325"/>
              <a:ext cx="600075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𝑐𝑎𝑙𝑐𝑢𝑙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1E5464CF-0519-48F9-A7ED-C98ABD535BA5}"/>
                </a:ext>
              </a:extLst>
            </xdr:cNvPr>
            <xdr:cNvSpPr txBox="1"/>
          </xdr:nvSpPr>
          <xdr:spPr>
            <a:xfrm>
              <a:off x="2800350" y="11744325"/>
              <a:ext cx="600075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𝑓_(𝑐𝑎𝑙𝑐𝑢𝑙.)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37</xdr:row>
      <xdr:rowOff>190500</xdr:rowOff>
    </xdr:from>
    <xdr:ext cx="420500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7E8BDDA-EB89-483E-BDC2-4D555D6ABA17}"/>
                </a:ext>
              </a:extLst>
            </xdr:cNvPr>
            <xdr:cNvSpPr txBox="1"/>
          </xdr:nvSpPr>
          <xdr:spPr>
            <a:xfrm>
              <a:off x="733425" y="7543800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𝑔𝑒𝑟𝑎𝑑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7E8BDDA-EB89-483E-BDC2-4D555D6ABA17}"/>
                </a:ext>
              </a:extLst>
            </xdr:cNvPr>
            <xdr:cNvSpPr txBox="1"/>
          </xdr:nvSpPr>
          <xdr:spPr>
            <a:xfrm>
              <a:off x="733425" y="7543800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𝑓_(𝑔𝑒𝑟𝑎𝑑.)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28575</xdr:colOff>
      <xdr:row>59</xdr:row>
      <xdr:rowOff>190500</xdr:rowOff>
    </xdr:from>
    <xdr:ext cx="420500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C92A131-6DA6-4356-870F-485FCF7EE255}"/>
                </a:ext>
              </a:extLst>
            </xdr:cNvPr>
            <xdr:cNvSpPr txBox="1"/>
          </xdr:nvSpPr>
          <xdr:spPr>
            <a:xfrm>
              <a:off x="2171700" y="11782425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𝑔𝑒𝑟𝑎𝑑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C92A131-6DA6-4356-870F-485FCF7EE255}"/>
                </a:ext>
              </a:extLst>
            </xdr:cNvPr>
            <xdr:cNvSpPr txBox="1"/>
          </xdr:nvSpPr>
          <xdr:spPr>
            <a:xfrm>
              <a:off x="2171700" y="11782425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𝑓_(𝑔𝑒𝑟𝑎𝑑.)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70</xdr:row>
      <xdr:rowOff>190500</xdr:rowOff>
    </xdr:from>
    <xdr:ext cx="420500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B7794837-7D67-4280-8B03-E151317A083D}"/>
                </a:ext>
              </a:extLst>
            </xdr:cNvPr>
            <xdr:cNvSpPr txBox="1"/>
          </xdr:nvSpPr>
          <xdr:spPr>
            <a:xfrm>
              <a:off x="742950" y="13954125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𝑔𝑒𝑟𝑎𝑑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B7794837-7D67-4280-8B03-E151317A083D}"/>
                </a:ext>
              </a:extLst>
            </xdr:cNvPr>
            <xdr:cNvSpPr txBox="1"/>
          </xdr:nvSpPr>
          <xdr:spPr>
            <a:xfrm>
              <a:off x="742950" y="13954125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𝑓_(𝑔𝑒𝑟𝑎𝑑.)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28575</xdr:colOff>
      <xdr:row>93</xdr:row>
      <xdr:rowOff>0</xdr:rowOff>
    </xdr:from>
    <xdr:ext cx="420500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99CBDB0E-3108-444C-9D8A-D0F8798B75A8}"/>
                </a:ext>
              </a:extLst>
            </xdr:cNvPr>
            <xdr:cNvSpPr txBox="1"/>
          </xdr:nvSpPr>
          <xdr:spPr>
            <a:xfrm>
              <a:off x="2171700" y="18202275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𝑔𝑒𝑟𝑎𝑑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99CBDB0E-3108-444C-9D8A-D0F8798B75A8}"/>
                </a:ext>
              </a:extLst>
            </xdr:cNvPr>
            <xdr:cNvSpPr txBox="1"/>
          </xdr:nvSpPr>
          <xdr:spPr>
            <a:xfrm>
              <a:off x="2171700" y="18202275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𝑓_(𝑔𝑒𝑟𝑎𝑑.)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104</xdr:row>
      <xdr:rowOff>0</xdr:rowOff>
    </xdr:from>
    <xdr:ext cx="420500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0FBBC2C-4EBA-47E8-936A-6985ACD90F4D}"/>
                </a:ext>
              </a:extLst>
            </xdr:cNvPr>
            <xdr:cNvSpPr txBox="1"/>
          </xdr:nvSpPr>
          <xdr:spPr>
            <a:xfrm>
              <a:off x="742950" y="20326350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𝑔𝑒𝑟𝑎𝑑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0FBBC2C-4EBA-47E8-936A-6985ACD90F4D}"/>
                </a:ext>
              </a:extLst>
            </xdr:cNvPr>
            <xdr:cNvSpPr txBox="1"/>
          </xdr:nvSpPr>
          <xdr:spPr>
            <a:xfrm>
              <a:off x="742950" y="20326350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𝑓_(𝑔𝑒𝑟𝑎𝑑.)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19050</xdr:colOff>
      <xdr:row>126</xdr:row>
      <xdr:rowOff>0</xdr:rowOff>
    </xdr:from>
    <xdr:ext cx="420500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35386919-93AC-4D87-9BB9-89B46DDD419B}"/>
                </a:ext>
              </a:extLst>
            </xdr:cNvPr>
            <xdr:cNvSpPr txBox="1"/>
          </xdr:nvSpPr>
          <xdr:spPr>
            <a:xfrm>
              <a:off x="2162175" y="24564975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𝑔𝑒𝑟𝑎𝑑</m:t>
                        </m:r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35386919-93AC-4D87-9BB9-89B46DDD419B}"/>
                </a:ext>
              </a:extLst>
            </xdr:cNvPr>
            <xdr:cNvSpPr txBox="1"/>
          </xdr:nvSpPr>
          <xdr:spPr>
            <a:xfrm>
              <a:off x="2162175" y="24564975"/>
              <a:ext cx="420500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𝑓_(𝑔𝑒𝑟𝑎𝑑.)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141</xdr:row>
      <xdr:rowOff>23812</xdr:rowOff>
    </xdr:from>
    <xdr:ext cx="809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2EF54ABE-632B-41C2-A6DD-F13B6706D522}"/>
                </a:ext>
              </a:extLst>
            </xdr:cNvPr>
            <xdr:cNvSpPr txBox="1"/>
          </xdr:nvSpPr>
          <xdr:spPr>
            <a:xfrm>
              <a:off x="771525" y="4995862"/>
              <a:ext cx="80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𝑙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2EF54ABE-632B-41C2-A6DD-F13B6706D522}"/>
                </a:ext>
              </a:extLst>
            </xdr:cNvPr>
            <xdr:cNvSpPr txBox="1"/>
          </xdr:nvSpPr>
          <xdr:spPr>
            <a:xfrm>
              <a:off x="771525" y="4995862"/>
              <a:ext cx="80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𝑙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146</xdr:row>
      <xdr:rowOff>23812</xdr:rowOff>
    </xdr:from>
    <xdr:ext cx="1188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DD2D9110-5101-4341-ABB9-E967059B2516}"/>
                </a:ext>
              </a:extLst>
            </xdr:cNvPr>
            <xdr:cNvSpPr txBox="1"/>
          </xdr:nvSpPr>
          <xdr:spPr>
            <a:xfrm>
              <a:off x="742950" y="28522612"/>
              <a:ext cx="1188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DD2D9110-5101-4341-ABB9-E967059B2516}"/>
                </a:ext>
              </a:extLst>
            </xdr:cNvPr>
            <xdr:cNvSpPr txBox="1"/>
          </xdr:nvSpPr>
          <xdr:spPr>
            <a:xfrm>
              <a:off x="742950" y="28522612"/>
              <a:ext cx="1188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160</xdr:row>
      <xdr:rowOff>23812</xdr:rowOff>
    </xdr:from>
    <xdr:ext cx="1127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FB6D2BA5-5D38-4911-9BB3-1CFBF5535742}"/>
                </a:ext>
              </a:extLst>
            </xdr:cNvPr>
            <xdr:cNvSpPr txBox="1"/>
          </xdr:nvSpPr>
          <xdr:spPr>
            <a:xfrm>
              <a:off x="771525" y="31237237"/>
              <a:ext cx="112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𝑣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FB6D2BA5-5D38-4911-9BB3-1CFBF5535742}"/>
                </a:ext>
              </a:extLst>
            </xdr:cNvPr>
            <xdr:cNvSpPr txBox="1"/>
          </xdr:nvSpPr>
          <xdr:spPr>
            <a:xfrm>
              <a:off x="771525" y="31237237"/>
              <a:ext cx="112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𝑣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165</xdr:row>
      <xdr:rowOff>23812</xdr:rowOff>
    </xdr:from>
    <xdr:ext cx="145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108F6BDB-6119-4035-A5DA-5856BC897DE9}"/>
                </a:ext>
              </a:extLst>
            </xdr:cNvPr>
            <xdr:cNvSpPr txBox="1"/>
          </xdr:nvSpPr>
          <xdr:spPr>
            <a:xfrm>
              <a:off x="771525" y="32208787"/>
              <a:ext cx="145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108F6BDB-6119-4035-A5DA-5856BC897DE9}"/>
                </a:ext>
              </a:extLst>
            </xdr:cNvPr>
            <xdr:cNvSpPr txBox="1"/>
          </xdr:nvSpPr>
          <xdr:spPr>
            <a:xfrm>
              <a:off x="771525" y="32208787"/>
              <a:ext cx="145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𝑣′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57150</xdr:colOff>
      <xdr:row>151</xdr:row>
      <xdr:rowOff>1</xdr:rowOff>
    </xdr:from>
    <xdr:ext cx="533400" cy="1785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3EB336E9-00C4-4CC9-AC61-E6857C9D04FD}"/>
                </a:ext>
              </a:extLst>
            </xdr:cNvPr>
            <xdr:cNvSpPr txBox="1"/>
          </xdr:nvSpPr>
          <xdr:spPr>
            <a:xfrm flipH="1">
              <a:off x="2336800" y="28390851"/>
              <a:ext cx="533400" cy="1785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3EB336E9-00C4-4CC9-AC61-E6857C9D04FD}"/>
                </a:ext>
              </a:extLst>
            </xdr:cNvPr>
            <xdr:cNvSpPr txBox="1"/>
          </xdr:nvSpPr>
          <xdr:spPr>
            <a:xfrm flipH="1">
              <a:off x="2336800" y="28390851"/>
              <a:ext cx="533400" cy="1785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166</xdr:row>
      <xdr:rowOff>23812</xdr:rowOff>
    </xdr:from>
    <xdr:ext cx="145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082883A5-0891-4B7C-81F8-06A5C5EB4EF2}"/>
                </a:ext>
              </a:extLst>
            </xdr:cNvPr>
            <xdr:cNvSpPr txBox="1"/>
          </xdr:nvSpPr>
          <xdr:spPr>
            <a:xfrm>
              <a:off x="771525" y="32208787"/>
              <a:ext cx="145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082883A5-0891-4B7C-81F8-06A5C5EB4EF2}"/>
                </a:ext>
              </a:extLst>
            </xdr:cNvPr>
            <xdr:cNvSpPr txBox="1"/>
          </xdr:nvSpPr>
          <xdr:spPr>
            <a:xfrm>
              <a:off x="771525" y="32208787"/>
              <a:ext cx="145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𝑣′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167</xdr:row>
      <xdr:rowOff>23812</xdr:rowOff>
    </xdr:from>
    <xdr:ext cx="145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67211031-1552-4921-8772-C52DEE2F0E8E}"/>
                </a:ext>
              </a:extLst>
            </xdr:cNvPr>
            <xdr:cNvSpPr txBox="1"/>
          </xdr:nvSpPr>
          <xdr:spPr>
            <a:xfrm>
              <a:off x="771525" y="32208787"/>
              <a:ext cx="145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67211031-1552-4921-8772-C52DEE2F0E8E}"/>
                </a:ext>
              </a:extLst>
            </xdr:cNvPr>
            <xdr:cNvSpPr txBox="1"/>
          </xdr:nvSpPr>
          <xdr:spPr>
            <a:xfrm>
              <a:off x="771525" y="32208787"/>
              <a:ext cx="145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𝑣′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168</xdr:row>
      <xdr:rowOff>23812</xdr:rowOff>
    </xdr:from>
    <xdr:ext cx="145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4301049F-D980-4261-B325-CCE9082AADFB}"/>
                </a:ext>
              </a:extLst>
            </xdr:cNvPr>
            <xdr:cNvSpPr txBox="1"/>
          </xdr:nvSpPr>
          <xdr:spPr>
            <a:xfrm>
              <a:off x="771525" y="32608837"/>
              <a:ext cx="145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4301049F-D980-4261-B325-CCE9082AADFB}"/>
                </a:ext>
              </a:extLst>
            </xdr:cNvPr>
            <xdr:cNvSpPr txBox="1"/>
          </xdr:nvSpPr>
          <xdr:spPr>
            <a:xfrm>
              <a:off x="771525" y="32608837"/>
              <a:ext cx="145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𝑣′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6</xdr:col>
      <xdr:colOff>0</xdr:colOff>
      <xdr:row>93</xdr:row>
      <xdr:rowOff>0</xdr:rowOff>
    </xdr:from>
    <xdr:to>
      <xdr:col>9</xdr:col>
      <xdr:colOff>270163</xdr:colOff>
      <xdr:row>99</xdr:row>
      <xdr:rowOff>137680</xdr:rowOff>
    </xdr:to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95F0C73D-28B2-4DC8-AC46-AB59DB273FAF}"/>
            </a:ext>
          </a:extLst>
        </xdr:cNvPr>
        <xdr:cNvSpPr txBox="1"/>
      </xdr:nvSpPr>
      <xdr:spPr>
        <a:xfrm>
          <a:off x="4527550" y="17538700"/>
          <a:ext cx="2518063" cy="125528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>
              <a:solidFill>
                <a:schemeClr val="accent2"/>
              </a:solidFill>
            </a:rPr>
            <a:t>Comentário:</a:t>
          </a:r>
        </a:p>
        <a:p>
          <a:r>
            <a:rPr lang="pt-P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Confirma-se que os valores</a:t>
          </a:r>
          <a:r>
            <a:rPr lang="pt-PT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das tensões e das frequência calculados aproximam-se dos valores obtidos experimentalmente (no caso da frequência, lidos no gerador).</a:t>
          </a:r>
          <a:endParaRPr lang="pt-PT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60</xdr:row>
      <xdr:rowOff>0</xdr:rowOff>
    </xdr:from>
    <xdr:to>
      <xdr:col>9</xdr:col>
      <xdr:colOff>270163</xdr:colOff>
      <xdr:row>66</xdr:row>
      <xdr:rowOff>137680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33707D1-8975-406E-BA8A-B21A2D27D65F}"/>
            </a:ext>
          </a:extLst>
        </xdr:cNvPr>
        <xdr:cNvSpPr txBox="1"/>
      </xdr:nvSpPr>
      <xdr:spPr>
        <a:xfrm>
          <a:off x="4527550" y="11360150"/>
          <a:ext cx="2518063" cy="125528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>
              <a:solidFill>
                <a:schemeClr val="accent2"/>
              </a:solidFill>
            </a:rPr>
            <a:t>Comentário:</a:t>
          </a:r>
        </a:p>
        <a:p>
          <a:r>
            <a:rPr lang="pt-P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Confirma-se que os valores</a:t>
          </a:r>
          <a:r>
            <a:rPr lang="pt-PT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das tensões e das frequência calculados aproximam-se dos valores obtidos experimentalmente (no caso da frequência, lidos no gerador).</a:t>
          </a:r>
          <a:endParaRPr lang="pt-PT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126</xdr:row>
      <xdr:rowOff>0</xdr:rowOff>
    </xdr:from>
    <xdr:to>
      <xdr:col>9</xdr:col>
      <xdr:colOff>270163</xdr:colOff>
      <xdr:row>132</xdr:row>
      <xdr:rowOff>137680</xdr:rowOff>
    </xdr:to>
    <xdr:sp macro="" textlink="">
      <xdr:nvSpPr>
        <xdr:cNvPr id="63" name="CaixaDeTexto 62">
          <a:extLst>
            <a:ext uri="{FF2B5EF4-FFF2-40B4-BE49-F238E27FC236}">
              <a16:creationId xmlns:a16="http://schemas.microsoft.com/office/drawing/2014/main" id="{5A5F6926-350B-4E84-B2B5-E49B9FB1C039}"/>
            </a:ext>
          </a:extLst>
        </xdr:cNvPr>
        <xdr:cNvSpPr txBox="1"/>
      </xdr:nvSpPr>
      <xdr:spPr>
        <a:xfrm>
          <a:off x="4527550" y="23717250"/>
          <a:ext cx="2518063" cy="125528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>
              <a:solidFill>
                <a:schemeClr val="accent2"/>
              </a:solidFill>
            </a:rPr>
            <a:t>Comentário:</a:t>
          </a:r>
        </a:p>
        <a:p>
          <a:r>
            <a:rPr lang="pt-P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Confirma-se que os valores</a:t>
          </a:r>
          <a:r>
            <a:rPr lang="pt-PT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das tensões e das frequência calculados aproximam-se dos valores obtidos experimentalmente (no caso da frequência, lidos no gerador).</a:t>
          </a:r>
          <a:endParaRPr lang="pt-PT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171</xdr:row>
      <xdr:rowOff>0</xdr:rowOff>
    </xdr:from>
    <xdr:to>
      <xdr:col>6</xdr:col>
      <xdr:colOff>326447</xdr:colOff>
      <xdr:row>190</xdr:row>
      <xdr:rowOff>101311</xdr:rowOff>
    </xdr:to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F2518CC1-CFF3-48AC-8229-CA00C03540B9}"/>
            </a:ext>
          </a:extLst>
        </xdr:cNvPr>
        <xdr:cNvSpPr txBox="1"/>
      </xdr:nvSpPr>
      <xdr:spPr>
        <a:xfrm>
          <a:off x="749300" y="32131000"/>
          <a:ext cx="4104697" cy="3600161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>
              <a:solidFill>
                <a:schemeClr val="accent2"/>
              </a:solidFill>
            </a:rPr>
            <a:t>Resposta às</a:t>
          </a:r>
          <a:r>
            <a:rPr lang="pt-PT" sz="1100" b="1" u="sng" baseline="0">
              <a:solidFill>
                <a:schemeClr val="accent2"/>
              </a:solidFill>
            </a:rPr>
            <a:t> perguntas apresentadas</a:t>
          </a:r>
          <a:r>
            <a:rPr lang="pt-PT" sz="1100" b="1" u="sng">
              <a:solidFill>
                <a:schemeClr val="accent2"/>
              </a:solidFill>
            </a:rPr>
            <a:t>:</a:t>
          </a:r>
        </a:p>
        <a:p>
          <a:endParaRPr lang="pt-PT" sz="1100" b="1" u="sng">
            <a:solidFill>
              <a:sysClr val="windowText" lastClr="000000"/>
            </a:solidFill>
          </a:endParaRPr>
        </a:p>
        <a:p>
          <a:r>
            <a:rPr lang="pt-P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 Ao variar a força com que friccionamos a barra, verificamos que a característica de onda que varia é a amplitude, pois a amplitude da onda visualizada irá aumentar.</a:t>
          </a:r>
        </a:p>
        <a:p>
          <a:endParaRPr lang="pt-PT" sz="1100" b="0" i="0" u="sng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Para podermos variar a frequência do som produzido no tubo temos que aumentar ou diminuir a espessura da barra.</a:t>
          </a:r>
        </a:p>
        <a:p>
          <a:endParaRPr lang="pt-PT" sz="1100" b="0" i="0" u="sng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A existência de ondas estacionárias no tubo deve-se ao facto de que existe uma reflexão destas na extremidade fechada do tubo. Ora, como continuamos a imitir ondas da extremidade da barra, a uma certa distância a sobreposição das ondas irá dar origem a uma onda estacionária.</a:t>
          </a:r>
        </a:p>
        <a:p>
          <a:endParaRPr lang="pt-PT" sz="1100" b="0" i="0" u="sng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Sabemos que a velocidade de propagação depende sempre da temperatura pois quanto maior a temperatura, maior vai ser a vibração das partículas no meio. Ora, por isso, a propagação das variações da densidade e pressão, ou seja, as ondas sonoras, é muito mais rápida.</a:t>
          </a:r>
          <a:endParaRPr lang="pt-PT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192</xdr:row>
      <xdr:rowOff>0</xdr:rowOff>
    </xdr:from>
    <xdr:to>
      <xdr:col>6</xdr:col>
      <xdr:colOff>307397</xdr:colOff>
      <xdr:row>206</xdr:row>
      <xdr:rowOff>38100</xdr:rowOff>
    </xdr:to>
    <xdr:sp macro="" textlink="">
      <xdr:nvSpPr>
        <xdr:cNvPr id="70" name="CaixaDeTexto 69">
          <a:extLst>
            <a:ext uri="{FF2B5EF4-FFF2-40B4-BE49-F238E27FC236}">
              <a16:creationId xmlns:a16="http://schemas.microsoft.com/office/drawing/2014/main" id="{D755BE59-A388-444D-A45D-77D87E81E13D}"/>
            </a:ext>
          </a:extLst>
        </xdr:cNvPr>
        <xdr:cNvSpPr txBox="1"/>
      </xdr:nvSpPr>
      <xdr:spPr>
        <a:xfrm>
          <a:off x="749300" y="35998150"/>
          <a:ext cx="4085647" cy="261620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>
              <a:solidFill>
                <a:schemeClr val="accent2"/>
              </a:solidFill>
            </a:rPr>
            <a:t>Comentário final:</a:t>
          </a:r>
        </a:p>
        <a:p>
          <a:endParaRPr lang="pt-PT" sz="1100" b="0" u="none">
            <a:solidFill>
              <a:sysClr val="windowText" lastClr="000000"/>
            </a:solidFill>
          </a:endParaRPr>
        </a:p>
        <a:p>
          <a:r>
            <a:rPr lang="pt-PT" sz="1100" b="0" u="none">
              <a:solidFill>
                <a:sysClr val="windowText" lastClr="000000"/>
              </a:solidFill>
            </a:rPr>
            <a:t>Relativamente</a:t>
          </a:r>
          <a:r>
            <a:rPr lang="pt-PT" sz="1100" b="0" u="none" baseline="0">
              <a:solidFill>
                <a:sysClr val="windowText" lastClr="000000"/>
              </a:solidFill>
            </a:rPr>
            <a:t> à parte A, os valores obtidos </a:t>
          </a:r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 tensões e das frequências estiveram mais próximos dos valores calculados do que na parte B. Isto pode ser explicado pelo facto de que no tubo é bastante complicado achar um comprimento onde estejam presentes ondas estacionárias e também devido à humidade presente no ambiente onde foi realizada a experiência, que fixou o pó nas paredes internas do tubo, o que impossibilita observar corretamente o comprimento de onda.</a:t>
          </a: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Já na parte A, a dificuldade em atingir a frequência correspondente à amplitude máxima/minima  (antinodos) da onda estacionária, o que acarreta um certo erro de medição considerável.</a:t>
          </a:r>
        </a:p>
        <a:p>
          <a:r>
            <a:rPr lang="pt-P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PT" sz="1100" b="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6068-250C-41ED-AE7F-E85FCB838704}">
  <dimension ref="A1:J169"/>
  <sheetViews>
    <sheetView showGridLines="0" tabSelected="1" topLeftCell="A19" workbookViewId="0">
      <selection activeCell="B29" sqref="B29"/>
    </sheetView>
  </sheetViews>
  <sheetFormatPr defaultRowHeight="14.5" x14ac:dyDescent="0.35"/>
  <cols>
    <col min="1" max="2" width="10.7265625" customWidth="1"/>
    <col min="3" max="3" width="11.1796875" customWidth="1"/>
    <col min="4" max="38" width="10.7265625" customWidth="1"/>
  </cols>
  <sheetData>
    <row r="1" spans="1:8" ht="15" thickBot="1" x14ac:dyDescent="0.4">
      <c r="E1" s="1"/>
    </row>
    <row r="2" spans="1:8" x14ac:dyDescent="0.35">
      <c r="E2" s="1"/>
      <c r="F2" s="48" t="s">
        <v>0</v>
      </c>
      <c r="G2" s="49"/>
      <c r="H2" s="50"/>
    </row>
    <row r="3" spans="1:8" x14ac:dyDescent="0.35">
      <c r="E3" s="1"/>
      <c r="F3" s="51"/>
      <c r="G3" s="52"/>
      <c r="H3" s="53"/>
    </row>
    <row r="4" spans="1:8" x14ac:dyDescent="0.35">
      <c r="E4" s="1"/>
      <c r="F4" s="51"/>
      <c r="G4" s="52"/>
      <c r="H4" s="53"/>
    </row>
    <row r="5" spans="1:8" x14ac:dyDescent="0.35">
      <c r="E5" s="1"/>
      <c r="F5" s="51"/>
      <c r="G5" s="52"/>
      <c r="H5" s="53"/>
    </row>
    <row r="6" spans="1:8" ht="15" thickBot="1" x14ac:dyDescent="0.4">
      <c r="E6" s="1"/>
      <c r="F6" s="54"/>
      <c r="G6" s="55"/>
      <c r="H6" s="56"/>
    </row>
    <row r="7" spans="1:8" x14ac:dyDescent="0.35">
      <c r="E7" s="1"/>
    </row>
    <row r="8" spans="1:8" ht="15" thickBot="1" x14ac:dyDescent="0.4">
      <c r="E8" s="1"/>
    </row>
    <row r="9" spans="1:8" ht="24" thickBot="1" x14ac:dyDescent="0.6">
      <c r="B9" s="57" t="s">
        <v>3</v>
      </c>
      <c r="C9" s="58"/>
      <c r="D9" s="58"/>
      <c r="E9" s="59"/>
    </row>
    <row r="10" spans="1:8" x14ac:dyDescent="0.35">
      <c r="E10" s="1"/>
    </row>
    <row r="11" spans="1:8" ht="15" thickBot="1" x14ac:dyDescent="0.4">
      <c r="E11" s="1"/>
    </row>
    <row r="12" spans="1:8" ht="16" thickBot="1" x14ac:dyDescent="0.4">
      <c r="A12" s="13" t="s">
        <v>6</v>
      </c>
      <c r="B12" s="14"/>
      <c r="C12" s="15"/>
      <c r="E12" s="1"/>
    </row>
    <row r="13" spans="1:8" x14ac:dyDescent="0.35">
      <c r="B13" s="2"/>
      <c r="E13" s="1"/>
    </row>
    <row r="14" spans="1:8" x14ac:dyDescent="0.35">
      <c r="E14" s="1"/>
    </row>
    <row r="15" spans="1:8" x14ac:dyDescent="0.35">
      <c r="B15" s="3" t="s">
        <v>9</v>
      </c>
      <c r="C15" s="3"/>
      <c r="D15" s="3"/>
      <c r="E15" s="3"/>
    </row>
    <row r="16" spans="1:8" ht="15" thickBot="1" x14ac:dyDescent="0.4">
      <c r="D16" s="1"/>
    </row>
    <row r="17" spans="2:4" ht="15" thickBot="1" x14ac:dyDescent="0.4">
      <c r="B17" s="16" t="s">
        <v>1</v>
      </c>
      <c r="C17" s="17" t="s">
        <v>2</v>
      </c>
      <c r="D17" s="1"/>
    </row>
    <row r="18" spans="2:4" x14ac:dyDescent="0.35">
      <c r="B18" s="4"/>
      <c r="C18" s="5">
        <v>99.89</v>
      </c>
      <c r="D18" s="1"/>
    </row>
    <row r="19" spans="2:4" x14ac:dyDescent="0.35">
      <c r="B19" s="4"/>
      <c r="C19" s="6">
        <v>99.98</v>
      </c>
      <c r="D19" s="1"/>
    </row>
    <row r="20" spans="2:4" x14ac:dyDescent="0.35">
      <c r="B20" s="9"/>
      <c r="C20" s="10">
        <v>99.86</v>
      </c>
      <c r="D20" s="1"/>
    </row>
    <row r="21" spans="2:4" ht="15" thickBot="1" x14ac:dyDescent="0.4">
      <c r="B21" s="7"/>
      <c r="C21" s="8">
        <v>42.64</v>
      </c>
      <c r="D21" s="1"/>
    </row>
    <row r="24" spans="2:4" x14ac:dyDescent="0.35">
      <c r="B24" s="3" t="s">
        <v>4</v>
      </c>
    </row>
    <row r="25" spans="2:4" ht="15" thickBot="1" x14ac:dyDescent="0.4"/>
    <row r="26" spans="2:4" ht="15" thickBot="1" x14ac:dyDescent="0.4">
      <c r="B26" s="12" t="s">
        <v>5</v>
      </c>
      <c r="C26" s="11">
        <v>2.0129999999999999</v>
      </c>
    </row>
    <row r="29" spans="2:4" x14ac:dyDescent="0.35">
      <c r="B29" s="3" t="s">
        <v>8</v>
      </c>
    </row>
    <row r="30" spans="2:4" ht="15" thickBot="1" x14ac:dyDescent="0.4"/>
    <row r="31" spans="2:4" ht="15" thickBot="1" x14ac:dyDescent="0.4">
      <c r="B31" s="12" t="s">
        <v>7</v>
      </c>
      <c r="C31" s="11">
        <v>0.22</v>
      </c>
    </row>
    <row r="33" spans="2:6" ht="15" thickBot="1" x14ac:dyDescent="0.4"/>
    <row r="34" spans="2:6" ht="15" thickBot="1" x14ac:dyDescent="0.4">
      <c r="B34" s="18" t="s">
        <v>10</v>
      </c>
      <c r="C34" s="19"/>
      <c r="D34" s="19"/>
      <c r="E34" s="19"/>
      <c r="F34" s="20"/>
    </row>
    <row r="37" spans="2:6" ht="18.5" x14ac:dyDescent="0.45">
      <c r="B37" s="26" t="s">
        <v>18</v>
      </c>
      <c r="C37" s="27"/>
      <c r="D37" s="27"/>
    </row>
    <row r="38" spans="2:6" ht="15" thickBot="1" x14ac:dyDescent="0.4"/>
    <row r="39" spans="2:6" ht="15" thickBot="1" x14ac:dyDescent="0.4">
      <c r="B39" s="21" t="s">
        <v>11</v>
      </c>
      <c r="C39" s="17"/>
    </row>
    <row r="40" spans="2:6" x14ac:dyDescent="0.35">
      <c r="B40" s="5">
        <v>38.35</v>
      </c>
      <c r="C40" s="22">
        <v>2</v>
      </c>
    </row>
    <row r="41" spans="2:6" x14ac:dyDescent="0.35">
      <c r="B41" s="6">
        <v>57.64</v>
      </c>
      <c r="C41" s="23">
        <v>3</v>
      </c>
    </row>
    <row r="42" spans="2:6" x14ac:dyDescent="0.35">
      <c r="B42" s="10">
        <v>75.56</v>
      </c>
      <c r="C42" s="24">
        <v>4</v>
      </c>
    </row>
    <row r="43" spans="2:6" x14ac:dyDescent="0.35">
      <c r="B43" s="10">
        <v>94.4</v>
      </c>
      <c r="C43" s="24">
        <v>5</v>
      </c>
    </row>
    <row r="44" spans="2:6" ht="15" thickBot="1" x14ac:dyDescent="0.4">
      <c r="B44" s="8">
        <v>113.47</v>
      </c>
      <c r="C44" s="25">
        <v>6</v>
      </c>
    </row>
    <row r="53" spans="2:6" x14ac:dyDescent="0.35">
      <c r="B53" t="s">
        <v>12</v>
      </c>
      <c r="F53" t="s">
        <v>13</v>
      </c>
    </row>
    <row r="55" spans="2:6" ht="15" thickBot="1" x14ac:dyDescent="0.4"/>
    <row r="56" spans="2:6" ht="15" thickBot="1" x14ac:dyDescent="0.4">
      <c r="C56" s="35">
        <v>18.7</v>
      </c>
    </row>
    <row r="59" spans="2:6" x14ac:dyDescent="0.35">
      <c r="B59" t="s">
        <v>15</v>
      </c>
    </row>
    <row r="60" spans="2:6" ht="15" thickBot="1" x14ac:dyDescent="0.4"/>
    <row r="61" spans="2:6" ht="15" thickBot="1" x14ac:dyDescent="0.4">
      <c r="B61" s="21" t="s">
        <v>16</v>
      </c>
      <c r="C61" s="17" t="s">
        <v>16</v>
      </c>
      <c r="D61" s="21" t="s">
        <v>11</v>
      </c>
      <c r="E61" s="17" t="s">
        <v>11</v>
      </c>
    </row>
    <row r="62" spans="2:6" x14ac:dyDescent="0.35">
      <c r="B62" s="45">
        <f>(C56 * 2 * $C$26 * SQRT($C$31))^2</f>
        <v>1246.9626202968</v>
      </c>
      <c r="C62" s="45">
        <f xml:space="preserve"> ($C$21+$C$18)* 9.8</f>
        <v>1396.7940000000001</v>
      </c>
      <c r="D62" s="29">
        <f>B40</f>
        <v>38.35</v>
      </c>
      <c r="E62" s="29">
        <f xml:space="preserve"> ( C40 * SQRT($C$62) ) / ( 2 * $C$26 * SQRT($C$31) )</f>
        <v>39.583214986560634</v>
      </c>
    </row>
    <row r="63" spans="2:6" x14ac:dyDescent="0.35">
      <c r="B63" s="46"/>
      <c r="C63" s="46"/>
      <c r="D63" s="30">
        <f>B41</f>
        <v>57.64</v>
      </c>
      <c r="E63" s="30">
        <f xml:space="preserve"> ( C41 * SQRT($C$62) ) / ( 2 * $C$26 * SQRT($C$31) )</f>
        <v>59.374822479840951</v>
      </c>
    </row>
    <row r="64" spans="2:6" x14ac:dyDescent="0.35">
      <c r="B64" s="46"/>
      <c r="C64" s="46"/>
      <c r="D64" s="31">
        <f>B42</f>
        <v>75.56</v>
      </c>
      <c r="E64" s="31">
        <f t="shared" ref="E64" si="0" xml:space="preserve"> ( C42 * SQRT($C$62) ) / ( 2 * $C$26 * SQRT($C$31) )</f>
        <v>79.166429973121268</v>
      </c>
    </row>
    <row r="65" spans="2:5" x14ac:dyDescent="0.35">
      <c r="B65" s="46"/>
      <c r="C65" s="46"/>
      <c r="D65" s="31">
        <f t="shared" ref="D65" si="1">B43</f>
        <v>94.4</v>
      </c>
      <c r="E65" s="31">
        <f xml:space="preserve"> ( C43 * SQRT($C$62) ) / ( 2 * $C$26 * SQRT($C$31) )</f>
        <v>98.958037466401578</v>
      </c>
    </row>
    <row r="66" spans="2:5" ht="15" thickBot="1" x14ac:dyDescent="0.4">
      <c r="B66" s="47"/>
      <c r="C66" s="47"/>
      <c r="D66" s="32">
        <f>B44</f>
        <v>113.47</v>
      </c>
      <c r="E66" s="32">
        <f xml:space="preserve"> ( C44 * SQRT($C$62) ) / ( 2 * $C$26 * SQRT($C$31) )</f>
        <v>118.7496449596819</v>
      </c>
    </row>
    <row r="70" spans="2:5" ht="18.5" x14ac:dyDescent="0.45">
      <c r="B70" s="26" t="s">
        <v>17</v>
      </c>
      <c r="C70" s="27"/>
      <c r="D70" s="27"/>
    </row>
    <row r="71" spans="2:5" ht="15" thickBot="1" x14ac:dyDescent="0.4"/>
    <row r="72" spans="2:5" ht="15" thickBot="1" x14ac:dyDescent="0.4">
      <c r="B72" s="21" t="s">
        <v>11</v>
      </c>
      <c r="C72" s="17"/>
    </row>
    <row r="73" spans="2:5" x14ac:dyDescent="0.35">
      <c r="B73" s="5">
        <v>25.79</v>
      </c>
      <c r="C73" s="22">
        <v>1</v>
      </c>
    </row>
    <row r="74" spans="2:5" x14ac:dyDescent="0.35">
      <c r="B74" s="6">
        <v>51.38</v>
      </c>
      <c r="C74" s="23">
        <v>2</v>
      </c>
    </row>
    <row r="75" spans="2:5" x14ac:dyDescent="0.35">
      <c r="B75" s="10">
        <v>75.63</v>
      </c>
      <c r="C75" s="24">
        <v>3</v>
      </c>
    </row>
    <row r="76" spans="2:5" x14ac:dyDescent="0.35">
      <c r="B76" s="10">
        <v>100.37</v>
      </c>
      <c r="C76" s="24">
        <v>4</v>
      </c>
    </row>
    <row r="77" spans="2:5" ht="15" thickBot="1" x14ac:dyDescent="0.4">
      <c r="B77" s="8">
        <v>125.58</v>
      </c>
      <c r="C77" s="25">
        <v>5</v>
      </c>
    </row>
    <row r="86" spans="2:6" x14ac:dyDescent="0.35">
      <c r="B86" t="s">
        <v>12</v>
      </c>
      <c r="F86" t="s">
        <v>13</v>
      </c>
    </row>
    <row r="88" spans="2:6" ht="15" thickBot="1" x14ac:dyDescent="0.4"/>
    <row r="89" spans="2:6" ht="15" thickBot="1" x14ac:dyDescent="0.4">
      <c r="B89" t="s">
        <v>14</v>
      </c>
      <c r="C89" s="35">
        <v>24.856999999999999</v>
      </c>
    </row>
    <row r="92" spans="2:6" x14ac:dyDescent="0.35">
      <c r="B92" t="s">
        <v>15</v>
      </c>
    </row>
    <row r="93" spans="2:6" ht="15" thickBot="1" x14ac:dyDescent="0.4"/>
    <row r="94" spans="2:6" ht="15" thickBot="1" x14ac:dyDescent="0.4">
      <c r="B94" s="21" t="s">
        <v>16</v>
      </c>
      <c r="C94" s="17" t="s">
        <v>16</v>
      </c>
      <c r="D94" s="21" t="s">
        <v>11</v>
      </c>
      <c r="E94" s="17" t="s">
        <v>11</v>
      </c>
    </row>
    <row r="95" spans="2:6" x14ac:dyDescent="0.35">
      <c r="B95" s="45">
        <f>(C89 * 2 * $C$26 * SQRT($C$31))^2</f>
        <v>2203.2696219194149</v>
      </c>
      <c r="C95" s="45">
        <f xml:space="preserve"> ($C$21+$C$18+$C$19)* 9.8</f>
        <v>2376.598</v>
      </c>
      <c r="D95" s="29">
        <f>B73</f>
        <v>25.79</v>
      </c>
      <c r="E95" s="29">
        <f xml:space="preserve"> ( C73 * SQRT($C$95) ) / ( 2 * $C$26 * SQRT($C$31) )</f>
        <v>25.816225904057664</v>
      </c>
    </row>
    <row r="96" spans="2:6" x14ac:dyDescent="0.35">
      <c r="B96" s="46"/>
      <c r="C96" s="46"/>
      <c r="D96" s="30">
        <f>B74</f>
        <v>51.38</v>
      </c>
      <c r="E96" s="30">
        <f xml:space="preserve"> ( C74 * SQRT($C$95) ) / ( 2 * $C$26 * SQRT($C$31) )</f>
        <v>51.632451808115327</v>
      </c>
    </row>
    <row r="97" spans="2:10" x14ac:dyDescent="0.35">
      <c r="B97" s="46"/>
      <c r="C97" s="46"/>
      <c r="D97" s="31">
        <f>B75</f>
        <v>75.63</v>
      </c>
      <c r="E97" s="31">
        <f xml:space="preserve"> ( C75 * SQRT($C$95) ) / ( 2 * $C$26 * SQRT($C$31) )</f>
        <v>77.44867771217298</v>
      </c>
    </row>
    <row r="98" spans="2:10" x14ac:dyDescent="0.35">
      <c r="B98" s="46"/>
      <c r="C98" s="46"/>
      <c r="D98" s="31">
        <f>B76</f>
        <v>100.37</v>
      </c>
      <c r="E98" s="31">
        <f xml:space="preserve"> ( C76 * SQRT($C$95) ) / ( 2 * $C$26 * SQRT($C$31) )</f>
        <v>103.26490361623065</v>
      </c>
    </row>
    <row r="99" spans="2:10" ht="15" thickBot="1" x14ac:dyDescent="0.4">
      <c r="B99" s="47"/>
      <c r="C99" s="47"/>
      <c r="D99" s="32">
        <f>B77</f>
        <v>125.58</v>
      </c>
      <c r="E99" s="32">
        <f t="shared" ref="E99" si="2" xml:space="preserve"> ( C77 * SQRT($C$95) ) / ( 2 * $C$26 * SQRT($C$31) )</f>
        <v>129.0811295202883</v>
      </c>
    </row>
    <row r="100" spans="2:10" x14ac:dyDescent="0.35">
      <c r="J100" s="28"/>
    </row>
    <row r="103" spans="2:10" ht="18.5" x14ac:dyDescent="0.45">
      <c r="B103" s="26" t="s">
        <v>20</v>
      </c>
    </row>
    <row r="104" spans="2:10" ht="15" thickBot="1" x14ac:dyDescent="0.4"/>
    <row r="105" spans="2:10" ht="15" thickBot="1" x14ac:dyDescent="0.4">
      <c r="B105" s="21" t="s">
        <v>11</v>
      </c>
      <c r="C105" s="17"/>
    </row>
    <row r="106" spans="2:10" x14ac:dyDescent="0.35">
      <c r="B106" s="5">
        <v>30.11</v>
      </c>
      <c r="C106" s="22">
        <v>1</v>
      </c>
    </row>
    <row r="107" spans="2:10" x14ac:dyDescent="0.35">
      <c r="B107" s="6">
        <v>60</v>
      </c>
      <c r="C107" s="23">
        <v>2</v>
      </c>
    </row>
    <row r="108" spans="2:10" x14ac:dyDescent="0.35">
      <c r="B108" s="10">
        <v>89.81</v>
      </c>
      <c r="C108" s="24">
        <v>3</v>
      </c>
    </row>
    <row r="109" spans="2:10" x14ac:dyDescent="0.35">
      <c r="B109" s="10">
        <v>119.23</v>
      </c>
      <c r="C109" s="24">
        <v>4</v>
      </c>
    </row>
    <row r="110" spans="2:10" ht="15" thickBot="1" x14ac:dyDescent="0.4">
      <c r="B110" s="8">
        <v>149.68</v>
      </c>
      <c r="C110" s="25">
        <v>5</v>
      </c>
    </row>
    <row r="119" spans="2:6" x14ac:dyDescent="0.35">
      <c r="B119" t="s">
        <v>12</v>
      </c>
      <c r="F119" t="s">
        <v>13</v>
      </c>
    </row>
    <row r="121" spans="2:6" ht="15" thickBot="1" x14ac:dyDescent="0.4"/>
    <row r="122" spans="2:6" ht="15" thickBot="1" x14ac:dyDescent="0.4">
      <c r="B122" t="s">
        <v>14</v>
      </c>
      <c r="C122" s="35">
        <v>29.837</v>
      </c>
    </row>
    <row r="125" spans="2:6" x14ac:dyDescent="0.35">
      <c r="B125" t="s">
        <v>15</v>
      </c>
    </row>
    <row r="126" spans="2:6" ht="15" thickBot="1" x14ac:dyDescent="0.4"/>
    <row r="127" spans="2:6" ht="15" thickBot="1" x14ac:dyDescent="0.4">
      <c r="B127" s="21" t="s">
        <v>16</v>
      </c>
      <c r="C127" s="17" t="s">
        <v>16</v>
      </c>
      <c r="D127" s="21" t="s">
        <v>11</v>
      </c>
      <c r="E127" s="17" t="s">
        <v>11</v>
      </c>
    </row>
    <row r="128" spans="2:6" x14ac:dyDescent="0.35">
      <c r="B128" s="45">
        <f>(C122 * 2 * $C$26 * SQRT($C$31))^2</f>
        <v>3174.5380033471815</v>
      </c>
      <c r="C128" s="45">
        <f xml:space="preserve"> ($C$21+$C$18+$C$19+$C$20)* 9.8</f>
        <v>3355.2260000000001</v>
      </c>
      <c r="D128" s="29">
        <f>B106</f>
        <v>30.11</v>
      </c>
      <c r="E128" s="29">
        <f xml:space="preserve"> ( C106 * SQRT($C$128) ) / ( 2 * $C$26 * SQRT($C$31) )</f>
        <v>30.674378933914063</v>
      </c>
    </row>
    <row r="129" spans="1:5" x14ac:dyDescent="0.35">
      <c r="B129" s="46"/>
      <c r="C129" s="46"/>
      <c r="D129" s="30">
        <f>B107</f>
        <v>60</v>
      </c>
      <c r="E129" s="30">
        <f xml:space="preserve"> ( C107 * SQRT($C$128) ) / ( 2 * $C$26 * SQRT($C$31) )</f>
        <v>61.348757867828127</v>
      </c>
    </row>
    <row r="130" spans="1:5" x14ac:dyDescent="0.35">
      <c r="B130" s="46"/>
      <c r="C130" s="46"/>
      <c r="D130" s="31">
        <f>B108</f>
        <v>89.81</v>
      </c>
      <c r="E130" s="31">
        <f xml:space="preserve"> ( C108 * SQRT($C$128) ) / ( 2 * $C$26 * SQRT($C$31) )</f>
        <v>92.023136801742183</v>
      </c>
    </row>
    <row r="131" spans="1:5" x14ac:dyDescent="0.35">
      <c r="B131" s="46"/>
      <c r="C131" s="46"/>
      <c r="D131" s="31">
        <f t="shared" ref="D131" si="3">B109</f>
        <v>119.23</v>
      </c>
      <c r="E131" s="31">
        <f t="shared" ref="E131:E132" si="4" xml:space="preserve"> ( C109 * SQRT($C$128) ) / ( 2 * $C$26 * SQRT($C$31) )</f>
        <v>122.69751573565625</v>
      </c>
    </row>
    <row r="132" spans="1:5" ht="15" thickBot="1" x14ac:dyDescent="0.4">
      <c r="B132" s="47"/>
      <c r="C132" s="47"/>
      <c r="D132" s="32">
        <f>B110</f>
        <v>149.68</v>
      </c>
      <c r="E132" s="32">
        <f t="shared" si="4"/>
        <v>153.37189466957031</v>
      </c>
    </row>
    <row r="136" spans="1:5" ht="15" thickBot="1" x14ac:dyDescent="0.4"/>
    <row r="137" spans="1:5" ht="16" thickBot="1" x14ac:dyDescent="0.4">
      <c r="A137" s="13" t="s">
        <v>19</v>
      </c>
      <c r="B137" s="14"/>
      <c r="C137" s="15"/>
    </row>
    <row r="140" spans="1:5" x14ac:dyDescent="0.35">
      <c r="B140" s="3" t="s">
        <v>21</v>
      </c>
    </row>
    <row r="141" spans="1:5" ht="15" thickBot="1" x14ac:dyDescent="0.4"/>
    <row r="142" spans="1:5" ht="15" thickBot="1" x14ac:dyDescent="0.4">
      <c r="B142" s="12" t="s">
        <v>5</v>
      </c>
      <c r="C142" s="11">
        <v>1.133</v>
      </c>
    </row>
    <row r="145" spans="2:8" x14ac:dyDescent="0.35">
      <c r="B145" s="3" t="s">
        <v>22</v>
      </c>
    </row>
    <row r="146" spans="2:8" ht="15" thickBot="1" x14ac:dyDescent="0.4"/>
    <row r="147" spans="2:8" ht="15" thickBot="1" x14ac:dyDescent="0.4">
      <c r="B147" s="33" t="s">
        <v>23</v>
      </c>
      <c r="C147" s="40">
        <v>20.8</v>
      </c>
    </row>
    <row r="150" spans="2:8" x14ac:dyDescent="0.35">
      <c r="B150" s="34" t="s">
        <v>24</v>
      </c>
      <c r="C150" s="34"/>
      <c r="D150" s="34"/>
      <c r="E150" s="34"/>
      <c r="F150" s="34"/>
      <c r="G150" s="34"/>
      <c r="H150" s="34"/>
    </row>
    <row r="151" spans="2:8" ht="15" thickBot="1" x14ac:dyDescent="0.4"/>
    <row r="152" spans="2:8" ht="15" thickBot="1" x14ac:dyDescent="0.4">
      <c r="B152" s="21" t="s">
        <v>30</v>
      </c>
      <c r="C152" s="17" t="s">
        <v>25</v>
      </c>
      <c r="D152" s="17"/>
    </row>
    <row r="153" spans="2:8" x14ac:dyDescent="0.35">
      <c r="B153" s="36">
        <v>0.81100000000000005</v>
      </c>
      <c r="C153" s="22">
        <v>22</v>
      </c>
      <c r="D153" s="41">
        <f xml:space="preserve"> (B153 / C153) * 2</f>
        <v>7.3727272727272739E-2</v>
      </c>
    </row>
    <row r="154" spans="2:8" x14ac:dyDescent="0.35">
      <c r="B154" s="37">
        <v>0.81</v>
      </c>
      <c r="C154" s="23">
        <v>22</v>
      </c>
      <c r="D154" s="42">
        <f t="shared" ref="D154:D156" si="5" xml:space="preserve"> (B154 / C154) * 2</f>
        <v>7.3636363636363639E-2</v>
      </c>
    </row>
    <row r="155" spans="2:8" x14ac:dyDescent="0.35">
      <c r="B155" s="38">
        <v>0.8115</v>
      </c>
      <c r="C155" s="24">
        <v>22</v>
      </c>
      <c r="D155" s="43">
        <f t="shared" si="5"/>
        <v>7.3772727272727268E-2</v>
      </c>
    </row>
    <row r="156" spans="2:8" ht="15" thickBot="1" x14ac:dyDescent="0.4">
      <c r="B156" s="39">
        <v>0.8125</v>
      </c>
      <c r="C156" s="25">
        <v>22</v>
      </c>
      <c r="D156" s="44">
        <f t="shared" si="5"/>
        <v>7.3863636363636367E-2</v>
      </c>
    </row>
    <row r="159" spans="2:8" x14ac:dyDescent="0.35">
      <c r="B159" t="s">
        <v>26</v>
      </c>
    </row>
    <row r="160" spans="2:8" ht="15" thickBot="1" x14ac:dyDescent="0.4"/>
    <row r="161" spans="2:3" ht="15" thickBot="1" x14ac:dyDescent="0.4">
      <c r="B161" s="12" t="s">
        <v>28</v>
      </c>
      <c r="C161" s="11">
        <f xml:space="preserve"> 331.45 + (0.6*C147)</f>
        <v>343.93</v>
      </c>
    </row>
    <row r="164" spans="2:3" x14ac:dyDescent="0.35">
      <c r="B164" t="s">
        <v>27</v>
      </c>
    </row>
    <row r="165" spans="2:3" ht="15" thickBot="1" x14ac:dyDescent="0.4"/>
    <row r="166" spans="2:3" ht="15" thickBot="1" x14ac:dyDescent="0.4">
      <c r="B166" s="12" t="s">
        <v>28</v>
      </c>
      <c r="C166" s="11">
        <f xml:space="preserve"> ($C$142 / D153) *$C$161</f>
        <v>5285.3262515413062</v>
      </c>
    </row>
    <row r="167" spans="2:3" ht="15" thickBot="1" x14ac:dyDescent="0.4">
      <c r="B167" s="12" t="s">
        <v>28</v>
      </c>
      <c r="C167" s="11">
        <f xml:space="preserve"> ($C$142 / D154) *$C$161</f>
        <v>5291.8513456790124</v>
      </c>
    </row>
    <row r="168" spans="2:3" ht="15" thickBot="1" x14ac:dyDescent="0.4">
      <c r="B168" s="12" t="s">
        <v>29</v>
      </c>
      <c r="C168" s="11">
        <f xml:space="preserve"> ($C$142 / D155) *$C$161</f>
        <v>5282.0697350585342</v>
      </c>
    </row>
    <row r="169" spans="2:3" ht="15" thickBot="1" x14ac:dyDescent="0.4">
      <c r="B169" s="12" t="s">
        <v>29</v>
      </c>
      <c r="C169" s="11">
        <f xml:space="preserve"> ($C$142 / D156) *$C$161</f>
        <v>5275.568726153846</v>
      </c>
    </row>
  </sheetData>
  <mergeCells count="8">
    <mergeCell ref="B128:B132"/>
    <mergeCell ref="C128:C132"/>
    <mergeCell ref="F2:H6"/>
    <mergeCell ref="B9:E9"/>
    <mergeCell ref="B62:B66"/>
    <mergeCell ref="C62:C66"/>
    <mergeCell ref="B95:B99"/>
    <mergeCell ref="C95:C99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Ferreira</dc:creator>
  <cp:lastModifiedBy>Beatriz Demétrio</cp:lastModifiedBy>
  <dcterms:created xsi:type="dcterms:W3CDTF">2020-11-16T10:26:59Z</dcterms:created>
  <dcterms:modified xsi:type="dcterms:W3CDTF">2022-01-03T23:53:19Z</dcterms:modified>
</cp:coreProperties>
</file>