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\Desktop\Escola\Ano Atual\Labratório Mecânica Newtoniana\TP6\"/>
    </mc:Choice>
  </mc:AlternateContent>
  <xr:revisionPtr revIDLastSave="0" documentId="13_ncr:1_{20ECC501-EC86-4E24-8BAF-E1FE68277BA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 ª Parte" sheetId="1" r:id="rId1"/>
    <sheet name="2 ª Parte (Registo)" sheetId="2" r:id="rId2"/>
    <sheet name="2 ª Parte (Análise)" sheetId="3" r:id="rId3"/>
  </sheets>
  <definedNames>
    <definedName name="solver_adj" localSheetId="2" hidden="1">'2 ª Parte (Análise)'!$N$3:$N$5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'2 ª Parte (Análise)'!$H$3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Q6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3" i="3"/>
  <c r="D3" i="3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73" i="2"/>
  <c r="E74" i="2"/>
  <c r="E72" i="2"/>
  <c r="E69" i="2"/>
  <c r="E70" i="2"/>
  <c r="E68" i="2"/>
  <c r="E65" i="2"/>
  <c r="E66" i="2"/>
  <c r="E64" i="2"/>
  <c r="E61" i="2"/>
  <c r="E62" i="2"/>
  <c r="E60" i="2"/>
  <c r="E57" i="2"/>
  <c r="E58" i="2"/>
  <c r="E56" i="2"/>
  <c r="E53" i="2"/>
  <c r="E54" i="2"/>
  <c r="E52" i="2"/>
  <c r="E50" i="2"/>
  <c r="E49" i="2"/>
  <c r="E48" i="2"/>
  <c r="E45" i="2"/>
  <c r="E46" i="2"/>
  <c r="E44" i="2"/>
  <c r="E41" i="2"/>
  <c r="E42" i="2"/>
  <c r="E40" i="2"/>
  <c r="E37" i="2"/>
  <c r="E38" i="2"/>
  <c r="E36" i="2"/>
  <c r="E33" i="2"/>
  <c r="E34" i="2"/>
  <c r="E32" i="2"/>
  <c r="E29" i="2"/>
  <c r="E30" i="2"/>
  <c r="E28" i="2"/>
  <c r="E25" i="2"/>
  <c r="E26" i="2"/>
  <c r="E24" i="2"/>
  <c r="E21" i="2"/>
  <c r="E22" i="2"/>
  <c r="E20" i="2"/>
  <c r="E17" i="2"/>
  <c r="E18" i="2"/>
  <c r="E16" i="2"/>
  <c r="E13" i="2"/>
  <c r="E14" i="2"/>
  <c r="E12" i="2"/>
  <c r="E9" i="2"/>
  <c r="E10" i="2"/>
  <c r="E8" i="2"/>
  <c r="D73" i="2"/>
  <c r="D74" i="2"/>
  <c r="D72" i="2"/>
  <c r="D69" i="2"/>
  <c r="D70" i="2"/>
  <c r="D68" i="2"/>
  <c r="D65" i="2"/>
  <c r="D66" i="2"/>
  <c r="D64" i="2"/>
  <c r="D61" i="2"/>
  <c r="D62" i="2"/>
  <c r="D60" i="2"/>
  <c r="D57" i="2"/>
  <c r="D58" i="2"/>
  <c r="D56" i="2"/>
  <c r="D53" i="2"/>
  <c r="D54" i="2"/>
  <c r="D52" i="2"/>
  <c r="D49" i="2"/>
  <c r="D50" i="2"/>
  <c r="D48" i="2"/>
  <c r="D45" i="2"/>
  <c r="D46" i="2"/>
  <c r="D44" i="2"/>
  <c r="D41" i="2"/>
  <c r="D42" i="2"/>
  <c r="D40" i="2"/>
  <c r="D37" i="2"/>
  <c r="D38" i="2"/>
  <c r="D36" i="2"/>
  <c r="D33" i="2"/>
  <c r="D34" i="2"/>
  <c r="D32" i="2"/>
  <c r="D29" i="2"/>
  <c r="D30" i="2"/>
  <c r="D28" i="2"/>
  <c r="D25" i="2"/>
  <c r="D26" i="2"/>
  <c r="D24" i="2"/>
  <c r="D21" i="2"/>
  <c r="D22" i="2"/>
  <c r="D20" i="2"/>
  <c r="D17" i="2"/>
  <c r="D18" i="2"/>
  <c r="D16" i="2"/>
  <c r="D13" i="2"/>
  <c r="D14" i="2"/>
  <c r="D12" i="2"/>
  <c r="E5" i="2"/>
  <c r="E6" i="2"/>
  <c r="E4" i="2"/>
  <c r="D9" i="2"/>
  <c r="D10" i="2"/>
  <c r="D8" i="2"/>
  <c r="D5" i="2"/>
  <c r="D6" i="2"/>
  <c r="D4" i="2"/>
  <c r="Q10" i="1"/>
  <c r="R10" i="1" s="1"/>
  <c r="P10" i="1"/>
  <c r="L10" i="1"/>
  <c r="M10" i="1" s="1"/>
  <c r="D9" i="1"/>
  <c r="E9" i="1" s="1"/>
  <c r="K10" i="1"/>
  <c r="H4" i="1"/>
  <c r="C9" i="1"/>
  <c r="Q9" i="1" l="1"/>
  <c r="R9" i="1" s="1"/>
  <c r="Q8" i="1"/>
  <c r="R8" i="1" s="1"/>
  <c r="Q7" i="1"/>
  <c r="R7" i="1" s="1"/>
  <c r="Q6" i="1"/>
  <c r="R6" i="1" s="1"/>
  <c r="Q5" i="1"/>
  <c r="R5" i="1" s="1"/>
  <c r="L9" i="1"/>
  <c r="M9" i="1" s="1"/>
  <c r="L8" i="1"/>
  <c r="M8" i="1" s="1"/>
  <c r="L7" i="1"/>
  <c r="M7" i="1" s="1"/>
  <c r="L6" i="1"/>
  <c r="M6" i="1" s="1"/>
  <c r="L5" i="1"/>
  <c r="M5" i="1" s="1"/>
  <c r="D8" i="1"/>
  <c r="E8" i="1" s="1"/>
  <c r="D5" i="1"/>
  <c r="E5" i="1" s="1"/>
  <c r="D6" i="1"/>
  <c r="E6" i="1" s="1"/>
  <c r="D7" i="1"/>
  <c r="E7" i="1" s="1"/>
  <c r="D4" i="1"/>
  <c r="E4" i="1" s="1"/>
  <c r="H3" i="3" l="1"/>
</calcChain>
</file>

<file path=xl/sharedStrings.xml><?xml version="1.0" encoding="utf-8"?>
<sst xmlns="http://schemas.openxmlformats.org/spreadsheetml/2006/main" count="43" uniqueCount="29">
  <si>
    <t>Periodo (s)</t>
  </si>
  <si>
    <t>Tempo de 10 oscilações (s)</t>
  </si>
  <si>
    <t>Ferquência (Hz)</t>
  </si>
  <si>
    <t>Pêndulo direita</t>
  </si>
  <si>
    <t>Medidas</t>
  </si>
  <si>
    <t>Valor médio:</t>
  </si>
  <si>
    <t>Massa parafuso (kg)</t>
  </si>
  <si>
    <t>Massa blocos (kg)</t>
  </si>
  <si>
    <t xml:space="preserve">(M)assa total (kg) </t>
  </si>
  <si>
    <t>M colocado na extremidade inferior do pêndulo</t>
  </si>
  <si>
    <t>M colocado na extremidade superior do pêndulo</t>
  </si>
  <si>
    <t>Pêndulo de Excitação</t>
  </si>
  <si>
    <t>Ensaio</t>
  </si>
  <si>
    <t>D (m)</t>
  </si>
  <si>
    <t>L (m)</t>
  </si>
  <si>
    <t>Pêndulo esquerda</t>
  </si>
  <si>
    <t>mac (Kg)</t>
  </si>
  <si>
    <t>Desvio²</t>
  </si>
  <si>
    <t>Chi²</t>
  </si>
  <si>
    <t>Parâmetros da função gaussiana: G(x):A*exp(-(x-X)^2/2*σ^2)</t>
  </si>
  <si>
    <t>A</t>
  </si>
  <si>
    <t>X</t>
  </si>
  <si>
    <t>σ</t>
  </si>
  <si>
    <t>Função gausseana ajustada</t>
  </si>
  <si>
    <t>Ferquência (Hz) v₁</t>
  </si>
  <si>
    <t>Ferquência (Hz) v₂</t>
  </si>
  <si>
    <t>Ferquência (Hz) v₀</t>
  </si>
  <si>
    <t>Amplitude maxima (m)</t>
  </si>
  <si>
    <t>Amplitude máxima ajustada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</si>
</sst>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/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6" borderId="5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Amplitude máxima de ressonância em função da ferquencia de excitação</a:t>
            </a:r>
          </a:p>
        </c:rich>
      </c:tx>
      <c:layout>
        <c:manualLayout>
          <c:xMode val="edge"/>
          <c:yMode val="edge"/>
          <c:x val="0.129208442694663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515588662361735E-2"/>
          <c:y val="0.27342592592592591"/>
          <c:w val="0.90513404714965351"/>
          <c:h val="0.619174686497521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 ª Parte (Análise)'!$E$3:$E$20</c:f>
              <c:numCache>
                <c:formatCode>0.00</c:formatCode>
                <c:ptCount val="18"/>
                <c:pt idx="0">
                  <c:v>0.52541655063584891</c:v>
                </c:pt>
                <c:pt idx="1">
                  <c:v>0.54545814524431768</c:v>
                </c:pt>
                <c:pt idx="2">
                  <c:v>0.56286757356731798</c:v>
                </c:pt>
                <c:pt idx="3">
                  <c:v>0.5802751265851146</c:v>
                </c:pt>
                <c:pt idx="4">
                  <c:v>0.6012072241060048</c:v>
                </c:pt>
                <c:pt idx="5">
                  <c:v>0.60729243656072918</c:v>
                </c:pt>
                <c:pt idx="6">
                  <c:v>0.61224998753055015</c:v>
                </c:pt>
                <c:pt idx="7">
                  <c:v>0.61983999182066818</c:v>
                </c:pt>
                <c:pt idx="8">
                  <c:v>0.6237060041407867</c:v>
                </c:pt>
                <c:pt idx="9">
                  <c:v>0.62893081761006286</c:v>
                </c:pt>
                <c:pt idx="10">
                  <c:v>0.63291139240506322</c:v>
                </c:pt>
                <c:pt idx="11">
                  <c:v>0.6396646524035059</c:v>
                </c:pt>
                <c:pt idx="12">
                  <c:v>0.66227101971263702</c:v>
                </c:pt>
                <c:pt idx="13">
                  <c:v>0.67878151843005596</c:v>
                </c:pt>
                <c:pt idx="14">
                  <c:v>0.72116220067424308</c:v>
                </c:pt>
                <c:pt idx="15">
                  <c:v>0.73892519970951343</c:v>
                </c:pt>
                <c:pt idx="16">
                  <c:v>0.76923076923076916</c:v>
                </c:pt>
                <c:pt idx="17">
                  <c:v>0.79788359788359797</c:v>
                </c:pt>
              </c:numCache>
            </c:numRef>
          </c:xVal>
          <c:yVal>
            <c:numRef>
              <c:f>'2 ª Parte (Análise)'!$D$3:$D$20</c:f>
              <c:numCache>
                <c:formatCode>0.000</c:formatCode>
                <c:ptCount val="18"/>
                <c:pt idx="0">
                  <c:v>6.7100434677696372E-2</c:v>
                </c:pt>
                <c:pt idx="1">
                  <c:v>7.3129949340378156E-2</c:v>
                </c:pt>
                <c:pt idx="2">
                  <c:v>8.2184285002150193E-2</c:v>
                </c:pt>
                <c:pt idx="3">
                  <c:v>9.7305373689266117E-2</c:v>
                </c:pt>
                <c:pt idx="4">
                  <c:v>0.11652311445844944</c:v>
                </c:pt>
                <c:pt idx="5">
                  <c:v>0.12768722839683366</c:v>
                </c:pt>
                <c:pt idx="6">
                  <c:v>0.13786360182367938</c:v>
                </c:pt>
                <c:pt idx="7">
                  <c:v>0.16445909093233008</c:v>
                </c:pt>
                <c:pt idx="8">
                  <c:v>0.17165682217014272</c:v>
                </c:pt>
                <c:pt idx="9">
                  <c:v>0.18196952904019847</c:v>
                </c:pt>
                <c:pt idx="10">
                  <c:v>0.20062869383424711</c:v>
                </c:pt>
                <c:pt idx="11">
                  <c:v>0.23098110478714334</c:v>
                </c:pt>
                <c:pt idx="12">
                  <c:v>0.41456615405177277</c:v>
                </c:pt>
                <c:pt idx="13">
                  <c:v>0.44897354800702743</c:v>
                </c:pt>
                <c:pt idx="14">
                  <c:v>0.25002267054863991</c:v>
                </c:pt>
                <c:pt idx="15">
                  <c:v>0.13582614814306407</c:v>
                </c:pt>
                <c:pt idx="16">
                  <c:v>0.11247067111386154</c:v>
                </c:pt>
                <c:pt idx="17">
                  <c:v>9.3269049843188095E-2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2-4C9C-A6B9-7DAB5C09F296}"/>
            </c:ext>
          </c:extLst>
        </c:ser>
        <c:ser>
          <c:idx val="1"/>
          <c:order val="1"/>
          <c:tx>
            <c:strRef>
              <c:f>'2 ª Parte (Análise)'!$Q$4:$Q$31</c:f>
              <c:strCache>
                <c:ptCount val="28"/>
                <c:pt idx="0">
                  <c:v>0,53</c:v>
                </c:pt>
                <c:pt idx="1">
                  <c:v>0,54</c:v>
                </c:pt>
                <c:pt idx="2">
                  <c:v>0,55</c:v>
                </c:pt>
                <c:pt idx="3">
                  <c:v>0,56</c:v>
                </c:pt>
                <c:pt idx="4">
                  <c:v>0,57</c:v>
                </c:pt>
                <c:pt idx="5">
                  <c:v>0,58</c:v>
                </c:pt>
                <c:pt idx="6">
                  <c:v>0,59</c:v>
                </c:pt>
                <c:pt idx="7">
                  <c:v>0,6</c:v>
                </c:pt>
                <c:pt idx="8">
                  <c:v>0,61</c:v>
                </c:pt>
                <c:pt idx="9">
                  <c:v>0,62</c:v>
                </c:pt>
                <c:pt idx="10">
                  <c:v>0,63</c:v>
                </c:pt>
                <c:pt idx="11">
                  <c:v>0,64</c:v>
                </c:pt>
                <c:pt idx="12">
                  <c:v>0,65</c:v>
                </c:pt>
                <c:pt idx="13">
                  <c:v>0,66</c:v>
                </c:pt>
                <c:pt idx="14">
                  <c:v>0,67</c:v>
                </c:pt>
                <c:pt idx="15">
                  <c:v>0,68</c:v>
                </c:pt>
                <c:pt idx="16">
                  <c:v>0,69</c:v>
                </c:pt>
                <c:pt idx="17">
                  <c:v>0,7</c:v>
                </c:pt>
                <c:pt idx="18">
                  <c:v>0,71</c:v>
                </c:pt>
                <c:pt idx="19">
                  <c:v>0,72</c:v>
                </c:pt>
                <c:pt idx="20">
                  <c:v>0,73</c:v>
                </c:pt>
                <c:pt idx="21">
                  <c:v>0,74</c:v>
                </c:pt>
                <c:pt idx="22">
                  <c:v>0,75</c:v>
                </c:pt>
                <c:pt idx="23">
                  <c:v>0,76</c:v>
                </c:pt>
                <c:pt idx="24">
                  <c:v>0,77</c:v>
                </c:pt>
                <c:pt idx="25">
                  <c:v>0,78</c:v>
                </c:pt>
                <c:pt idx="26">
                  <c:v>0,79</c:v>
                </c:pt>
                <c:pt idx="27">
                  <c:v>0,8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ª Parte (Análise)'!$Q$4:$Q$31</c:f>
              <c:numCache>
                <c:formatCode>General</c:formatCode>
                <c:ptCount val="28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0.57000000000000006</c:v>
                </c:pt>
                <c:pt idx="5">
                  <c:v>0.58000000000000007</c:v>
                </c:pt>
                <c:pt idx="6">
                  <c:v>0.59000000000000008</c:v>
                </c:pt>
                <c:pt idx="7">
                  <c:v>0.60000000000000009</c:v>
                </c:pt>
                <c:pt idx="8">
                  <c:v>0.6100000000000001</c:v>
                </c:pt>
                <c:pt idx="9">
                  <c:v>0.62000000000000011</c:v>
                </c:pt>
                <c:pt idx="10">
                  <c:v>0.63000000000000012</c:v>
                </c:pt>
                <c:pt idx="11">
                  <c:v>0.64000000000000012</c:v>
                </c:pt>
                <c:pt idx="12">
                  <c:v>0.65000000000000013</c:v>
                </c:pt>
                <c:pt idx="13">
                  <c:v>0.66000000000000014</c:v>
                </c:pt>
                <c:pt idx="14">
                  <c:v>0.67000000000000015</c:v>
                </c:pt>
                <c:pt idx="15">
                  <c:v>0.68000000000000016</c:v>
                </c:pt>
                <c:pt idx="16">
                  <c:v>0.69000000000000017</c:v>
                </c:pt>
                <c:pt idx="17">
                  <c:v>0.70000000000000018</c:v>
                </c:pt>
                <c:pt idx="18">
                  <c:v>0.71000000000000019</c:v>
                </c:pt>
                <c:pt idx="19">
                  <c:v>0.7200000000000002</c:v>
                </c:pt>
                <c:pt idx="20">
                  <c:v>0.7300000000000002</c:v>
                </c:pt>
                <c:pt idx="21">
                  <c:v>0.74000000000000021</c:v>
                </c:pt>
                <c:pt idx="22">
                  <c:v>0.75000000000000022</c:v>
                </c:pt>
                <c:pt idx="23">
                  <c:v>0.76000000000000023</c:v>
                </c:pt>
                <c:pt idx="24">
                  <c:v>0.77000000000000024</c:v>
                </c:pt>
                <c:pt idx="25">
                  <c:v>0.78000000000000025</c:v>
                </c:pt>
                <c:pt idx="26">
                  <c:v>0.79000000000000026</c:v>
                </c:pt>
                <c:pt idx="27">
                  <c:v>0.80000000000000027</c:v>
                </c:pt>
              </c:numCache>
            </c:numRef>
          </c:xVal>
          <c:yVal>
            <c:numRef>
              <c:f>'2 ª Parte (Análise)'!$R$4:$R$31</c:f>
              <c:numCache>
                <c:formatCode>0.000</c:formatCode>
                <c:ptCount val="28"/>
                <c:pt idx="0">
                  <c:v>2.2698598342908321E-3</c:v>
                </c:pt>
                <c:pt idx="1">
                  <c:v>4.4006550586954867E-3</c:v>
                </c:pt>
                <c:pt idx="2">
                  <c:v>8.1535907234669136E-3</c:v>
                </c:pt>
                <c:pt idx="3">
                  <c:v>1.4437559240302936E-2</c:v>
                </c:pt>
                <c:pt idx="4">
                  <c:v>2.443160184616619E-2</c:v>
                </c:pt>
                <c:pt idx="5">
                  <c:v>3.9511489028880582E-2</c:v>
                </c:pt>
                <c:pt idx="6">
                  <c:v>6.106721904379158E-2</c:v>
                </c:pt>
                <c:pt idx="7">
                  <c:v>9.0199925907391718E-2</c:v>
                </c:pt>
                <c:pt idx="8">
                  <c:v>0.12732612151390604</c:v>
                </c:pt>
                <c:pt idx="9">
                  <c:v>0.17176794950086041</c:v>
                </c:pt>
                <c:pt idx="10">
                  <c:v>0.22145222283107782</c:v>
                </c:pt>
                <c:pt idx="11">
                  <c:v>0.27285458006325491</c:v>
                </c:pt>
                <c:pt idx="12">
                  <c:v>0.32128891652254959</c:v>
                </c:pt>
                <c:pt idx="13">
                  <c:v>0.36155430037566155</c:v>
                </c:pt>
                <c:pt idx="14">
                  <c:v>0.38883433799971223</c:v>
                </c:pt>
                <c:pt idx="15">
                  <c:v>0.39964002846024305</c:v>
                </c:pt>
                <c:pt idx="16">
                  <c:v>0.39254246337144877</c:v>
                </c:pt>
                <c:pt idx="17">
                  <c:v>0.3684831196345203</c:v>
                </c:pt>
                <c:pt idx="18">
                  <c:v>0.33056878607740925</c:v>
                </c:pt>
                <c:pt idx="19">
                  <c:v>0.28341274736805178</c:v>
                </c:pt>
                <c:pt idx="20">
                  <c:v>0.2322149674586679</c:v>
                </c:pt>
                <c:pt idx="21">
                  <c:v>0.1818336804184203</c:v>
                </c:pt>
                <c:pt idx="22">
                  <c:v>0.13607293150020841</c:v>
                </c:pt>
                <c:pt idx="23">
                  <c:v>9.7315595539112232E-2</c:v>
                </c:pt>
                <c:pt idx="24">
                  <c:v>6.6512985179952758E-2</c:v>
                </c:pt>
                <c:pt idx="25">
                  <c:v>4.3445392657154018E-2</c:v>
                </c:pt>
                <c:pt idx="26">
                  <c:v>2.7120288497426252E-2</c:v>
                </c:pt>
                <c:pt idx="27">
                  <c:v>1.6179242154243628E-2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2-4032-91B5-FEBA22DE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17360"/>
        <c:axId val="242415280"/>
      </c:scatterChart>
      <c:valAx>
        <c:axId val="2424173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5280"/>
        <c:crosses val="autoZero"/>
        <c:crossBetween val="midCat"/>
      </c:valAx>
      <c:valAx>
        <c:axId val="2424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73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114300</xdr:rowOff>
    </xdr:from>
    <xdr:to>
      <xdr:col>8</xdr:col>
      <xdr:colOff>361950</xdr:colOff>
      <xdr:row>17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EB42B03-705D-4097-A35E-F677A0848B59}"/>
                </a:ext>
              </a:extLst>
            </xdr:cNvPr>
            <xdr:cNvSpPr txBox="1"/>
          </xdr:nvSpPr>
          <xdr:spPr>
            <a:xfrm>
              <a:off x="1171575" y="2019300"/>
              <a:ext cx="6610350" cy="1390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Verifica-se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então que: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  <m:sSub>
                      <m:sSubPr>
                        <m:ctrlP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P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  <m:sSub>
                      <m:sSubPr>
                        <m:ctrlP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Ou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seja a </a:t>
              </a:r>
              <a:r>
                <a:rPr lang="pt-PT" sz="16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ferquência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do pêndulo depende do centro de massa da barra, quanto mais o centro de massa está afastado do eixo de oscilação menor a ferquência. </a:t>
              </a:r>
            </a:p>
            <a:p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EB42B03-705D-4097-A35E-F677A0848B59}"/>
                </a:ext>
              </a:extLst>
            </xdr:cNvPr>
            <xdr:cNvSpPr txBox="1"/>
          </xdr:nvSpPr>
          <xdr:spPr>
            <a:xfrm>
              <a:off x="1171575" y="2019300"/>
              <a:ext cx="6610350" cy="1390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Verifica-se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então que:</a:t>
              </a:r>
            </a:p>
            <a:p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𝑣_1&gt;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𝑣_0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𝑣_2</a:t>
              </a:r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Ou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seja a </a:t>
              </a:r>
              <a:r>
                <a:rPr lang="pt-PT" sz="16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ferquência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do pêndulo depende do centro de massa da barra, quanto mais o centro de massa está afastado do eixo de oscilação menor a ferquência. </a:t>
              </a:r>
            </a:p>
            <a:p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147637</xdr:rowOff>
    </xdr:from>
    <xdr:to>
      <xdr:col>6</xdr:col>
      <xdr:colOff>609600</xdr:colOff>
      <xdr:row>35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E09A78-6D09-4C07-A678-35D7322D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5</xdr:row>
      <xdr:rowOff>66675</xdr:rowOff>
    </xdr:from>
    <xdr:to>
      <xdr:col>15</xdr:col>
      <xdr:colOff>523875</xdr:colOff>
      <xdr:row>21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3499D5-5E44-4344-B817-ABD1DAB2B7B0}"/>
                </a:ext>
              </a:extLst>
            </xdr:cNvPr>
            <xdr:cNvSpPr txBox="1"/>
          </xdr:nvSpPr>
          <xdr:spPr>
            <a:xfrm>
              <a:off x="6800850" y="1019175"/>
              <a:ext cx="8181975" cy="3038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Com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a construção do grafico da amplitude maxima em função da ferquência vemos que os pontos experimentais descrevem uma função gausseana.</a:t>
              </a:r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Por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isso, a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partir do solver, ajusta-se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uma função gausseana aos pontos experimentais. Como resultado obtimos que a amplitude maxima do ajuste é 40 cm cuja ferquência correspondente do pêndulo de excitação é 0,68 Hz. Na 1ª parte, quando o CM está nas extremidadedes: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0,53 &gt; </m:t>
                    </m:r>
                    <m:r>
                      <a:rPr lang="pt-PT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r>
                      <a:rPr lang="pt-PT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16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&gt;</m:t>
                    </m:r>
                    <m:r>
                      <a:rPr lang="pt-PT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0,79</m:t>
                    </m:r>
                  </m:oMath>
                </m:oMathPara>
              </a14:m>
              <a:endParaRPr lang="pt-PT" sz="16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6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Sendo assim o valor médio entre estes valores 0,66 Hz que é proximo de 0,68 Hz. </a:t>
              </a: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Tendo em conta o ajuste verifica-se que os valores experimetais fogem ao ajuste, muito secalhar devido á dificuldade no registo de D.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3499D5-5E44-4344-B817-ABD1DAB2B7B0}"/>
                </a:ext>
              </a:extLst>
            </xdr:cNvPr>
            <xdr:cNvSpPr txBox="1"/>
          </xdr:nvSpPr>
          <xdr:spPr>
            <a:xfrm>
              <a:off x="6800850" y="1019175"/>
              <a:ext cx="8181975" cy="3038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Com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a construção do grafico da amplitude maxima em função da ferquência vemos que os pontos experimentais descrevem uma função gausseana.</a:t>
              </a:r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Por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isso, a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partir do solver, ajusta-se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uma função gausseana aos pontos experimentais. Como resultado obtimos que a amplitude maxima do ajuste é 40 cm cuja ferquência correspondente do pêndulo de excitação é 0,68 Hz. Na 1ª parte, quando o CM está nas extremidadedes:</a:t>
              </a:r>
            </a:p>
            <a:p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0,53 &gt; 𝑣 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0,79</a:t>
              </a:r>
              <a:endParaRPr lang="pt-PT" sz="16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6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Sendo assim o valor médio entre estes valores 0,66 Hz que é proximo de 0,68 Hz. </a:t>
              </a: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Tendo em conta o ajuste verifica-se que os valores experimetais fogem ao ajuste, muito secalhar devido á dificuldade no registo de 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"/>
  <sheetViews>
    <sheetView workbookViewId="0">
      <selection activeCell="H22" sqref="H2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10.7109375" bestFit="1" customWidth="1"/>
    <col min="5" max="5" width="17.5703125" bestFit="1" customWidth="1"/>
    <col min="7" max="7" width="18.7109375" bestFit="1" customWidth="1"/>
    <col min="9" max="9" width="9.140625" customWidth="1"/>
    <col min="10" max="10" width="12.42578125" bestFit="1" customWidth="1"/>
    <col min="11" max="11" width="24.85546875" bestFit="1" customWidth="1"/>
    <col min="12" max="12" width="10.7109375" bestFit="1" customWidth="1"/>
    <col min="13" max="13" width="17.5703125" bestFit="1" customWidth="1"/>
    <col min="15" max="15" width="12.42578125" bestFit="1" customWidth="1"/>
    <col min="16" max="16" width="24.85546875" bestFit="1" customWidth="1"/>
    <col min="17" max="17" width="10.7109375" bestFit="1" customWidth="1"/>
    <col min="18" max="18" width="17.5703125" bestFit="1" customWidth="1"/>
  </cols>
  <sheetData>
    <row r="2" spans="2:18" x14ac:dyDescent="0.25">
      <c r="B2" s="17" t="s">
        <v>3</v>
      </c>
      <c r="C2" s="17"/>
      <c r="D2" s="17"/>
      <c r="E2" s="17"/>
      <c r="G2" s="2" t="s">
        <v>7</v>
      </c>
      <c r="H2" s="1">
        <v>1.8846099999999999</v>
      </c>
      <c r="J2" s="17" t="s">
        <v>9</v>
      </c>
      <c r="K2" s="17"/>
      <c r="L2" s="17"/>
      <c r="M2" s="17"/>
      <c r="O2" s="18" t="s">
        <v>10</v>
      </c>
      <c r="P2" s="19"/>
      <c r="Q2" s="19"/>
      <c r="R2" s="20"/>
    </row>
    <row r="3" spans="2:18" x14ac:dyDescent="0.25">
      <c r="B3" s="2" t="s">
        <v>4</v>
      </c>
      <c r="C3" s="2" t="s">
        <v>1</v>
      </c>
      <c r="D3" s="2" t="s">
        <v>0</v>
      </c>
      <c r="E3" s="2" t="s">
        <v>26</v>
      </c>
      <c r="G3" s="2" t="s">
        <v>6</v>
      </c>
      <c r="H3" s="1">
        <v>0.11907</v>
      </c>
      <c r="J3" s="17" t="s">
        <v>15</v>
      </c>
      <c r="K3" s="17"/>
      <c r="L3" s="17"/>
      <c r="M3" s="17"/>
      <c r="O3" s="17" t="s">
        <v>15</v>
      </c>
      <c r="P3" s="17"/>
      <c r="Q3" s="17"/>
      <c r="R3" s="17"/>
    </row>
    <row r="4" spans="2:18" x14ac:dyDescent="0.25">
      <c r="B4" s="3">
        <v>1</v>
      </c>
      <c r="C4" s="3">
        <v>16.7</v>
      </c>
      <c r="D4" s="3">
        <f>C4/10</f>
        <v>1.67</v>
      </c>
      <c r="E4" s="10">
        <f>1/D4</f>
        <v>0.5988023952095809</v>
      </c>
      <c r="G4" s="2" t="s">
        <v>8</v>
      </c>
      <c r="H4" s="1">
        <f>H3+H2</f>
        <v>2.0036799999999997</v>
      </c>
      <c r="J4" s="2" t="s">
        <v>4</v>
      </c>
      <c r="K4" s="2" t="s">
        <v>1</v>
      </c>
      <c r="L4" s="2" t="s">
        <v>0</v>
      </c>
      <c r="M4" s="2" t="s">
        <v>24</v>
      </c>
      <c r="O4" s="2" t="s">
        <v>4</v>
      </c>
      <c r="P4" s="2" t="s">
        <v>1</v>
      </c>
      <c r="Q4" s="2" t="s">
        <v>0</v>
      </c>
      <c r="R4" s="2" t="s">
        <v>25</v>
      </c>
    </row>
    <row r="5" spans="2:18" x14ac:dyDescent="0.25">
      <c r="B5" s="3">
        <v>2</v>
      </c>
      <c r="C5" s="3">
        <v>16.399999999999999</v>
      </c>
      <c r="D5" s="3">
        <f t="shared" ref="D5:D8" si="0">C5/10</f>
        <v>1.64</v>
      </c>
      <c r="E5" s="10">
        <f t="shared" ref="E5:E9" si="1">1/D5</f>
        <v>0.6097560975609756</v>
      </c>
      <c r="J5" s="3">
        <v>1</v>
      </c>
      <c r="K5" s="3">
        <v>19.100000000000001</v>
      </c>
      <c r="L5" s="3">
        <f>K5/10</f>
        <v>1.9100000000000001</v>
      </c>
      <c r="M5" s="10">
        <f>1/L5</f>
        <v>0.52356020942408377</v>
      </c>
      <c r="O5" s="3">
        <v>1</v>
      </c>
      <c r="P5" s="3">
        <v>12.6</v>
      </c>
      <c r="Q5" s="3">
        <f>P5/10</f>
        <v>1.26</v>
      </c>
      <c r="R5" s="10">
        <f>1/Q5</f>
        <v>0.79365079365079361</v>
      </c>
    </row>
    <row r="6" spans="2:18" x14ac:dyDescent="0.25">
      <c r="B6" s="3">
        <v>3</v>
      </c>
      <c r="C6" s="3">
        <v>16.5</v>
      </c>
      <c r="D6" s="3">
        <f t="shared" si="0"/>
        <v>1.65</v>
      </c>
      <c r="E6" s="10">
        <f t="shared" si="1"/>
        <v>0.60606060606060608</v>
      </c>
      <c r="J6" s="3">
        <v>2</v>
      </c>
      <c r="K6" s="3">
        <v>18.8</v>
      </c>
      <c r="L6" s="3">
        <f t="shared" ref="L6:L9" si="2">K6/10</f>
        <v>1.8800000000000001</v>
      </c>
      <c r="M6" s="10">
        <f t="shared" ref="M6:M10" si="3">1/L6</f>
        <v>0.53191489361702127</v>
      </c>
      <c r="O6" s="3">
        <v>2</v>
      </c>
      <c r="P6" s="3">
        <v>12.7</v>
      </c>
      <c r="Q6" s="3">
        <f t="shared" ref="Q6:Q9" si="4">P6/10</f>
        <v>1.27</v>
      </c>
      <c r="R6" s="10">
        <f t="shared" ref="R6:R10" si="5">1/Q6</f>
        <v>0.78740157480314954</v>
      </c>
    </row>
    <row r="7" spans="2:18" x14ac:dyDescent="0.25">
      <c r="B7" s="3">
        <v>4</v>
      </c>
      <c r="C7" s="3">
        <v>16.5</v>
      </c>
      <c r="D7" s="3">
        <f t="shared" si="0"/>
        <v>1.65</v>
      </c>
      <c r="E7" s="10">
        <f t="shared" si="1"/>
        <v>0.60606060606060608</v>
      </c>
      <c r="J7" s="3">
        <v>3</v>
      </c>
      <c r="K7" s="3">
        <v>19</v>
      </c>
      <c r="L7" s="3">
        <f t="shared" si="2"/>
        <v>1.9</v>
      </c>
      <c r="M7" s="10">
        <f t="shared" si="3"/>
        <v>0.52631578947368418</v>
      </c>
      <c r="O7" s="3">
        <v>3</v>
      </c>
      <c r="P7" s="3">
        <v>12.7</v>
      </c>
      <c r="Q7" s="3">
        <f t="shared" si="4"/>
        <v>1.27</v>
      </c>
      <c r="R7" s="10">
        <f t="shared" si="5"/>
        <v>0.78740157480314954</v>
      </c>
    </row>
    <row r="8" spans="2:18" x14ac:dyDescent="0.25">
      <c r="B8" s="3">
        <v>5</v>
      </c>
      <c r="C8" s="3">
        <v>16.8</v>
      </c>
      <c r="D8" s="3">
        <f t="shared" si="0"/>
        <v>1.6800000000000002</v>
      </c>
      <c r="E8" s="10">
        <f t="shared" si="1"/>
        <v>0.59523809523809523</v>
      </c>
      <c r="J8" s="3">
        <v>4</v>
      </c>
      <c r="K8" s="3">
        <v>19</v>
      </c>
      <c r="L8" s="3">
        <f t="shared" si="2"/>
        <v>1.9</v>
      </c>
      <c r="M8" s="10">
        <f t="shared" si="3"/>
        <v>0.52631578947368418</v>
      </c>
      <c r="O8" s="3">
        <v>4</v>
      </c>
      <c r="P8" s="3">
        <v>12.6</v>
      </c>
      <c r="Q8" s="3">
        <f t="shared" si="4"/>
        <v>1.26</v>
      </c>
      <c r="R8" s="10">
        <f t="shared" si="5"/>
        <v>0.79365079365079361</v>
      </c>
    </row>
    <row r="9" spans="2:18" x14ac:dyDescent="0.25">
      <c r="B9" s="2" t="s">
        <v>5</v>
      </c>
      <c r="C9" s="7">
        <f>AVERAGE(C4:C8)</f>
        <v>16.579999999999998</v>
      </c>
      <c r="D9" s="10">
        <f>C9/10</f>
        <v>1.6579999999999999</v>
      </c>
      <c r="E9" s="10">
        <f t="shared" si="1"/>
        <v>0.60313630880579017</v>
      </c>
      <c r="J9" s="3">
        <v>5</v>
      </c>
      <c r="K9" s="3">
        <v>19.100000000000001</v>
      </c>
      <c r="L9" s="3">
        <f t="shared" si="2"/>
        <v>1.9100000000000001</v>
      </c>
      <c r="M9" s="10">
        <f t="shared" si="3"/>
        <v>0.52356020942408377</v>
      </c>
      <c r="O9" s="3">
        <v>5</v>
      </c>
      <c r="P9" s="3">
        <v>12.6</v>
      </c>
      <c r="Q9" s="3">
        <f t="shared" si="4"/>
        <v>1.26</v>
      </c>
      <c r="R9" s="10">
        <f t="shared" si="5"/>
        <v>0.79365079365079361</v>
      </c>
    </row>
    <row r="10" spans="2:18" x14ac:dyDescent="0.25">
      <c r="J10" s="2" t="s">
        <v>5</v>
      </c>
      <c r="K10" s="3">
        <f>AVERAGE(K5:K9)</f>
        <v>19</v>
      </c>
      <c r="L10" s="3">
        <f>K10/10</f>
        <v>1.9</v>
      </c>
      <c r="M10" s="10">
        <f t="shared" si="3"/>
        <v>0.52631578947368418</v>
      </c>
      <c r="O10" s="2" t="s">
        <v>5</v>
      </c>
      <c r="P10" s="7">
        <f>AVERAGE(P5:P9)</f>
        <v>12.64</v>
      </c>
      <c r="Q10" s="10">
        <f>P10/10</f>
        <v>1.264</v>
      </c>
      <c r="R10" s="10">
        <f t="shared" si="5"/>
        <v>0.79113924050632911</v>
      </c>
    </row>
  </sheetData>
  <mergeCells count="5">
    <mergeCell ref="B2:E2"/>
    <mergeCell ref="J3:M3"/>
    <mergeCell ref="O3:R3"/>
    <mergeCell ref="J2:M2"/>
    <mergeCell ref="O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7FD3-C2ED-4909-BC8B-73E635527D19}">
  <dimension ref="B2:E75"/>
  <sheetViews>
    <sheetView topLeftCell="A43" workbookViewId="0">
      <selection activeCell="E77" sqref="E77"/>
    </sheetView>
  </sheetViews>
  <sheetFormatPr defaultRowHeight="15" x14ac:dyDescent="0.25"/>
  <cols>
    <col min="1" max="1" width="9.28515625" customWidth="1"/>
    <col min="2" max="2" width="3.7109375" customWidth="1"/>
    <col min="3" max="3" width="26.140625" bestFit="1" customWidth="1"/>
    <col min="4" max="4" width="10.7109375" bestFit="1" customWidth="1"/>
    <col min="5" max="5" width="15" bestFit="1" customWidth="1"/>
    <col min="6" max="6" width="24.85546875" bestFit="1" customWidth="1"/>
    <col min="7" max="7" width="10.7109375" bestFit="1" customWidth="1"/>
    <col min="8" max="8" width="15" bestFit="1" customWidth="1"/>
  </cols>
  <sheetData>
    <row r="2" spans="2:5" x14ac:dyDescent="0.25">
      <c r="C2" s="25" t="s">
        <v>11</v>
      </c>
      <c r="D2" s="25"/>
      <c r="E2" s="25"/>
    </row>
    <row r="3" spans="2:5" x14ac:dyDescent="0.25">
      <c r="C3" s="4" t="s">
        <v>1</v>
      </c>
      <c r="D3" s="4" t="s">
        <v>0</v>
      </c>
      <c r="E3" s="4" t="s">
        <v>2</v>
      </c>
    </row>
    <row r="4" spans="2:5" x14ac:dyDescent="0.25">
      <c r="B4" s="24">
        <v>1</v>
      </c>
      <c r="C4" s="13">
        <v>19</v>
      </c>
      <c r="D4" s="12">
        <f>C4/10</f>
        <v>1.9</v>
      </c>
      <c r="E4" s="12">
        <f>1/D4</f>
        <v>0.52631578947368418</v>
      </c>
    </row>
    <row r="5" spans="2:5" x14ac:dyDescent="0.25">
      <c r="B5" s="24"/>
      <c r="C5" s="13">
        <v>19.2</v>
      </c>
      <c r="D5" s="12">
        <f t="shared" ref="D5:D6" si="0">C5/10</f>
        <v>1.92</v>
      </c>
      <c r="E5" s="12">
        <f t="shared" ref="E5:E6" si="1">1/D5</f>
        <v>0.52083333333333337</v>
      </c>
    </row>
    <row r="6" spans="2:5" x14ac:dyDescent="0.25">
      <c r="B6" s="24"/>
      <c r="C6" s="13">
        <v>18.899999999999999</v>
      </c>
      <c r="D6" s="12">
        <f t="shared" si="0"/>
        <v>1.89</v>
      </c>
      <c r="E6" s="12">
        <f t="shared" si="1"/>
        <v>0.52910052910052918</v>
      </c>
    </row>
    <row r="7" spans="2:5" x14ac:dyDescent="0.25">
      <c r="B7" s="21"/>
      <c r="C7" s="22"/>
      <c r="D7" s="22"/>
      <c r="E7" s="23"/>
    </row>
    <row r="8" spans="2:5" x14ac:dyDescent="0.25">
      <c r="B8" s="24">
        <v>2</v>
      </c>
      <c r="C8" s="13">
        <v>18.399999999999999</v>
      </c>
      <c r="D8" s="12">
        <f>C8/10</f>
        <v>1.8399999999999999</v>
      </c>
      <c r="E8" s="12">
        <f>1/D8</f>
        <v>0.5434782608695653</v>
      </c>
    </row>
    <row r="9" spans="2:5" x14ac:dyDescent="0.25">
      <c r="B9" s="24"/>
      <c r="C9" s="13">
        <v>18.3</v>
      </c>
      <c r="D9" s="12">
        <f t="shared" ref="D9:D10" si="2">C9/10</f>
        <v>1.83</v>
      </c>
      <c r="E9" s="12">
        <f t="shared" ref="E9:E10" si="3">1/D9</f>
        <v>0.54644808743169393</v>
      </c>
    </row>
    <row r="10" spans="2:5" x14ac:dyDescent="0.25">
      <c r="B10" s="24"/>
      <c r="C10" s="13">
        <v>18.3</v>
      </c>
      <c r="D10" s="12">
        <f t="shared" si="2"/>
        <v>1.83</v>
      </c>
      <c r="E10" s="12">
        <f t="shared" si="3"/>
        <v>0.54644808743169393</v>
      </c>
    </row>
    <row r="11" spans="2:5" x14ac:dyDescent="0.25">
      <c r="B11" s="21"/>
      <c r="C11" s="22"/>
      <c r="D11" s="22"/>
      <c r="E11" s="23"/>
    </row>
    <row r="12" spans="2:5" x14ac:dyDescent="0.25">
      <c r="B12" s="24">
        <v>3</v>
      </c>
      <c r="C12" s="13">
        <v>17.7</v>
      </c>
      <c r="D12" s="12">
        <f>C12/10</f>
        <v>1.77</v>
      </c>
      <c r="E12" s="12">
        <f>1/D12</f>
        <v>0.56497175141242939</v>
      </c>
    </row>
    <row r="13" spans="2:5" x14ac:dyDescent="0.25">
      <c r="B13" s="24"/>
      <c r="C13" s="13">
        <v>17.7</v>
      </c>
      <c r="D13" s="12">
        <f t="shared" ref="D13:D14" si="4">C13/10</f>
        <v>1.77</v>
      </c>
      <c r="E13" s="12">
        <f t="shared" ref="E13:E14" si="5">1/D13</f>
        <v>0.56497175141242939</v>
      </c>
    </row>
    <row r="14" spans="2:5" x14ac:dyDescent="0.25">
      <c r="B14" s="24"/>
      <c r="C14" s="13">
        <v>17.899999999999999</v>
      </c>
      <c r="D14" s="12">
        <f t="shared" si="4"/>
        <v>1.7899999999999998</v>
      </c>
      <c r="E14" s="12">
        <f t="shared" si="5"/>
        <v>0.55865921787709505</v>
      </c>
    </row>
    <row r="15" spans="2:5" x14ac:dyDescent="0.25">
      <c r="B15" s="21"/>
      <c r="C15" s="22"/>
      <c r="D15" s="22"/>
      <c r="E15" s="23"/>
    </row>
    <row r="16" spans="2:5" x14ac:dyDescent="0.25">
      <c r="B16" s="24">
        <v>4</v>
      </c>
      <c r="C16" s="13">
        <v>17.2</v>
      </c>
      <c r="D16" s="12">
        <f>C16/10</f>
        <v>1.72</v>
      </c>
      <c r="E16" s="12">
        <f>1/D16</f>
        <v>0.58139534883720934</v>
      </c>
    </row>
    <row r="17" spans="2:5" x14ac:dyDescent="0.25">
      <c r="B17" s="24"/>
      <c r="C17" s="13">
        <v>17.3</v>
      </c>
      <c r="D17" s="12">
        <f t="shared" ref="D17:D18" si="6">C17/10</f>
        <v>1.73</v>
      </c>
      <c r="E17" s="12">
        <f t="shared" ref="E17:E18" si="7">1/D17</f>
        <v>0.5780346820809249</v>
      </c>
    </row>
    <row r="18" spans="2:5" x14ac:dyDescent="0.25">
      <c r="B18" s="24"/>
      <c r="C18" s="13">
        <v>17.2</v>
      </c>
      <c r="D18" s="12">
        <f t="shared" si="6"/>
        <v>1.72</v>
      </c>
      <c r="E18" s="12">
        <f t="shared" si="7"/>
        <v>0.58139534883720934</v>
      </c>
    </row>
    <row r="19" spans="2:5" x14ac:dyDescent="0.25">
      <c r="B19" s="21"/>
      <c r="C19" s="22"/>
      <c r="D19" s="22"/>
      <c r="E19" s="23"/>
    </row>
    <row r="20" spans="2:5" x14ac:dyDescent="0.25">
      <c r="B20" s="24">
        <v>5</v>
      </c>
      <c r="C20" s="13">
        <v>16.7</v>
      </c>
      <c r="D20" s="12">
        <f>C20/10</f>
        <v>1.67</v>
      </c>
      <c r="E20" s="12">
        <f>1/D20</f>
        <v>0.5988023952095809</v>
      </c>
    </row>
    <row r="21" spans="2:5" x14ac:dyDescent="0.25">
      <c r="B21" s="24"/>
      <c r="C21" s="13">
        <v>16.600000000000001</v>
      </c>
      <c r="D21" s="12">
        <f t="shared" ref="D21:D22" si="8">C21/10</f>
        <v>1.6600000000000001</v>
      </c>
      <c r="E21" s="12">
        <f t="shared" ref="E21:E22" si="9">1/D21</f>
        <v>0.60240963855421681</v>
      </c>
    </row>
    <row r="22" spans="2:5" x14ac:dyDescent="0.25">
      <c r="B22" s="24"/>
      <c r="C22" s="13">
        <v>16.600000000000001</v>
      </c>
      <c r="D22" s="12">
        <f t="shared" si="8"/>
        <v>1.6600000000000001</v>
      </c>
      <c r="E22" s="12">
        <f t="shared" si="9"/>
        <v>0.60240963855421681</v>
      </c>
    </row>
    <row r="23" spans="2:5" x14ac:dyDescent="0.25">
      <c r="B23" s="21"/>
      <c r="C23" s="22"/>
      <c r="D23" s="22"/>
      <c r="E23" s="23"/>
    </row>
    <row r="24" spans="2:5" x14ac:dyDescent="0.25">
      <c r="B24" s="24">
        <v>6</v>
      </c>
      <c r="C24" s="13">
        <v>16.399999999999999</v>
      </c>
      <c r="D24" s="12">
        <f>C24/10</f>
        <v>1.64</v>
      </c>
      <c r="E24" s="12">
        <f>1/D24</f>
        <v>0.6097560975609756</v>
      </c>
    </row>
    <row r="25" spans="2:5" x14ac:dyDescent="0.25">
      <c r="B25" s="24"/>
      <c r="C25" s="13">
        <v>16.5</v>
      </c>
      <c r="D25" s="12">
        <f t="shared" ref="D25:D26" si="10">C25/10</f>
        <v>1.65</v>
      </c>
      <c r="E25" s="12">
        <f t="shared" ref="E25:E26" si="11">1/D25</f>
        <v>0.60606060606060608</v>
      </c>
    </row>
    <row r="26" spans="2:5" x14ac:dyDescent="0.25">
      <c r="B26" s="24"/>
      <c r="C26" s="13">
        <v>16.5</v>
      </c>
      <c r="D26" s="12">
        <f t="shared" si="10"/>
        <v>1.65</v>
      </c>
      <c r="E26" s="12">
        <f t="shared" si="11"/>
        <v>0.60606060606060608</v>
      </c>
    </row>
    <row r="27" spans="2:5" x14ac:dyDescent="0.25">
      <c r="B27" s="14"/>
      <c r="C27" s="15"/>
      <c r="D27" s="15"/>
      <c r="E27" s="15"/>
    </row>
    <row r="28" spans="2:5" x14ac:dyDescent="0.25">
      <c r="B28" s="24">
        <v>7</v>
      </c>
      <c r="C28" s="13">
        <v>16.399999999999999</v>
      </c>
      <c r="D28" s="12">
        <f>C28/10</f>
        <v>1.64</v>
      </c>
      <c r="E28" s="12">
        <f>1/D28</f>
        <v>0.6097560975609756</v>
      </c>
    </row>
    <row r="29" spans="2:5" x14ac:dyDescent="0.25">
      <c r="B29" s="24"/>
      <c r="C29" s="13">
        <v>16.3</v>
      </c>
      <c r="D29" s="12">
        <f t="shared" ref="D29:D30" si="12">C29/10</f>
        <v>1.6300000000000001</v>
      </c>
      <c r="E29" s="12">
        <f t="shared" ref="E29:E30" si="13">1/D29</f>
        <v>0.61349693251533743</v>
      </c>
    </row>
    <row r="30" spans="2:5" x14ac:dyDescent="0.25">
      <c r="B30" s="24"/>
      <c r="C30" s="13">
        <v>16.3</v>
      </c>
      <c r="D30" s="12">
        <f t="shared" si="12"/>
        <v>1.6300000000000001</v>
      </c>
      <c r="E30" s="12">
        <f t="shared" si="13"/>
        <v>0.61349693251533743</v>
      </c>
    </row>
    <row r="31" spans="2:5" x14ac:dyDescent="0.25">
      <c r="B31" s="21"/>
      <c r="C31" s="22"/>
      <c r="D31" s="22"/>
      <c r="E31" s="23"/>
    </row>
    <row r="32" spans="2:5" x14ac:dyDescent="0.25">
      <c r="B32" s="24">
        <v>8</v>
      </c>
      <c r="C32" s="13">
        <v>16.100000000000001</v>
      </c>
      <c r="D32" s="12">
        <f>C32/10</f>
        <v>1.61</v>
      </c>
      <c r="E32" s="12">
        <f>1/D32</f>
        <v>0.6211180124223602</v>
      </c>
    </row>
    <row r="33" spans="2:5" x14ac:dyDescent="0.25">
      <c r="B33" s="24"/>
      <c r="C33" s="13">
        <v>16.100000000000001</v>
      </c>
      <c r="D33" s="12">
        <f t="shared" ref="D33:D34" si="14">C33/10</f>
        <v>1.61</v>
      </c>
      <c r="E33" s="12">
        <f t="shared" ref="E33:E34" si="15">1/D33</f>
        <v>0.6211180124223602</v>
      </c>
    </row>
    <row r="34" spans="2:5" x14ac:dyDescent="0.25">
      <c r="B34" s="24"/>
      <c r="C34" s="13">
        <v>16.2</v>
      </c>
      <c r="D34" s="12">
        <f t="shared" si="14"/>
        <v>1.6199999999999999</v>
      </c>
      <c r="E34" s="12">
        <f t="shared" si="15"/>
        <v>0.61728395061728403</v>
      </c>
    </row>
    <row r="35" spans="2:5" x14ac:dyDescent="0.25">
      <c r="B35" s="21"/>
      <c r="C35" s="22"/>
      <c r="D35" s="22"/>
      <c r="E35" s="23"/>
    </row>
    <row r="36" spans="2:5" x14ac:dyDescent="0.25">
      <c r="B36" s="24">
        <v>9</v>
      </c>
      <c r="C36" s="13">
        <v>16.100000000000001</v>
      </c>
      <c r="D36" s="12">
        <f>C36/10</f>
        <v>1.61</v>
      </c>
      <c r="E36" s="12">
        <f>1/D36</f>
        <v>0.6211180124223602</v>
      </c>
    </row>
    <row r="37" spans="2:5" x14ac:dyDescent="0.25">
      <c r="B37" s="24"/>
      <c r="C37" s="13">
        <v>16</v>
      </c>
      <c r="D37" s="12">
        <f t="shared" ref="D37:D38" si="16">C37/10</f>
        <v>1.6</v>
      </c>
      <c r="E37" s="12">
        <f t="shared" ref="E37:E38" si="17">1/D37</f>
        <v>0.625</v>
      </c>
    </row>
    <row r="38" spans="2:5" x14ac:dyDescent="0.25">
      <c r="B38" s="24"/>
      <c r="C38" s="13">
        <v>16</v>
      </c>
      <c r="D38" s="12">
        <f t="shared" si="16"/>
        <v>1.6</v>
      </c>
      <c r="E38" s="12">
        <f t="shared" si="17"/>
        <v>0.625</v>
      </c>
    </row>
    <row r="39" spans="2:5" x14ac:dyDescent="0.25">
      <c r="B39" s="21"/>
      <c r="C39" s="22"/>
      <c r="D39" s="22"/>
      <c r="E39" s="23"/>
    </row>
    <row r="40" spans="2:5" x14ac:dyDescent="0.25">
      <c r="B40" s="24">
        <v>10</v>
      </c>
      <c r="C40" s="13">
        <v>15.9</v>
      </c>
      <c r="D40" s="12">
        <f>C40/10</f>
        <v>1.59</v>
      </c>
      <c r="E40" s="12">
        <f>1/D40</f>
        <v>0.62893081761006286</v>
      </c>
    </row>
    <row r="41" spans="2:5" x14ac:dyDescent="0.25">
      <c r="B41" s="24"/>
      <c r="C41" s="13">
        <v>15.9</v>
      </c>
      <c r="D41" s="12">
        <f t="shared" ref="D41:D42" si="18">C41/10</f>
        <v>1.59</v>
      </c>
      <c r="E41" s="12">
        <f t="shared" ref="E41:E42" si="19">1/D41</f>
        <v>0.62893081761006286</v>
      </c>
    </row>
    <row r="42" spans="2:5" x14ac:dyDescent="0.25">
      <c r="B42" s="24"/>
      <c r="C42" s="13">
        <v>15.9</v>
      </c>
      <c r="D42" s="12">
        <f t="shared" si="18"/>
        <v>1.59</v>
      </c>
      <c r="E42" s="12">
        <f t="shared" si="19"/>
        <v>0.62893081761006286</v>
      </c>
    </row>
    <row r="43" spans="2:5" x14ac:dyDescent="0.25">
      <c r="B43" s="21"/>
      <c r="C43" s="22"/>
      <c r="D43" s="22"/>
      <c r="E43" s="23"/>
    </row>
    <row r="44" spans="2:5" x14ac:dyDescent="0.25">
      <c r="B44" s="24">
        <v>11</v>
      </c>
      <c r="C44" s="13">
        <v>15.8</v>
      </c>
      <c r="D44" s="12">
        <f>C44/10</f>
        <v>1.58</v>
      </c>
      <c r="E44" s="12">
        <f>1/D44</f>
        <v>0.63291139240506322</v>
      </c>
    </row>
    <row r="45" spans="2:5" x14ac:dyDescent="0.25">
      <c r="B45" s="24"/>
      <c r="C45" s="13">
        <v>15.8</v>
      </c>
      <c r="D45" s="12">
        <f t="shared" ref="D45:D46" si="20">C45/10</f>
        <v>1.58</v>
      </c>
      <c r="E45" s="12">
        <f t="shared" ref="E45:E46" si="21">1/D45</f>
        <v>0.63291139240506322</v>
      </c>
    </row>
    <row r="46" spans="2:5" x14ac:dyDescent="0.25">
      <c r="B46" s="24"/>
      <c r="C46" s="13">
        <v>15.8</v>
      </c>
      <c r="D46" s="12">
        <f t="shared" si="20"/>
        <v>1.58</v>
      </c>
      <c r="E46" s="12">
        <f t="shared" si="21"/>
        <v>0.63291139240506322</v>
      </c>
    </row>
    <row r="47" spans="2:5" x14ac:dyDescent="0.25">
      <c r="B47" s="21"/>
      <c r="C47" s="22"/>
      <c r="D47" s="22"/>
      <c r="E47" s="23"/>
    </row>
    <row r="48" spans="2:5" x14ac:dyDescent="0.25">
      <c r="B48" s="24">
        <v>12</v>
      </c>
      <c r="C48" s="13">
        <v>15.6</v>
      </c>
      <c r="D48" s="12">
        <f>C48/10</f>
        <v>1.56</v>
      </c>
      <c r="E48" s="12">
        <f>1/D48</f>
        <v>0.64102564102564097</v>
      </c>
    </row>
    <row r="49" spans="2:5" x14ac:dyDescent="0.25">
      <c r="B49" s="24"/>
      <c r="C49" s="13">
        <v>15.6</v>
      </c>
      <c r="D49" s="12">
        <f t="shared" ref="D49:D50" si="22">C49/10</f>
        <v>1.56</v>
      </c>
      <c r="E49" s="12">
        <f>1/D49</f>
        <v>0.64102564102564097</v>
      </c>
    </row>
    <row r="50" spans="2:5" x14ac:dyDescent="0.25">
      <c r="B50" s="24"/>
      <c r="C50" s="13">
        <v>15.7</v>
      </c>
      <c r="D50" s="12">
        <f t="shared" si="22"/>
        <v>1.5699999999999998</v>
      </c>
      <c r="E50" s="12">
        <f>1/D50</f>
        <v>0.63694267515923575</v>
      </c>
    </row>
    <row r="51" spans="2:5" x14ac:dyDescent="0.25">
      <c r="B51" s="21"/>
      <c r="C51" s="22"/>
      <c r="D51" s="22"/>
      <c r="E51" s="23"/>
    </row>
    <row r="52" spans="2:5" x14ac:dyDescent="0.25">
      <c r="B52" s="24">
        <v>13</v>
      </c>
      <c r="C52" s="13">
        <v>15.1</v>
      </c>
      <c r="D52" s="12">
        <f>C52/10</f>
        <v>1.51</v>
      </c>
      <c r="E52" s="12">
        <f>1/D52</f>
        <v>0.66225165562913912</v>
      </c>
    </row>
    <row r="53" spans="2:5" x14ac:dyDescent="0.25">
      <c r="B53" s="24"/>
      <c r="C53" s="13">
        <v>15</v>
      </c>
      <c r="D53" s="12">
        <f t="shared" ref="D53:D54" si="23">C53/10</f>
        <v>1.5</v>
      </c>
      <c r="E53" s="12">
        <f t="shared" ref="E53:E54" si="24">1/D53</f>
        <v>0.66666666666666663</v>
      </c>
    </row>
    <row r="54" spans="2:5" x14ac:dyDescent="0.25">
      <c r="B54" s="24"/>
      <c r="C54" s="13">
        <v>15.2</v>
      </c>
      <c r="D54" s="12">
        <f t="shared" si="23"/>
        <v>1.52</v>
      </c>
      <c r="E54" s="12">
        <f t="shared" si="24"/>
        <v>0.65789473684210531</v>
      </c>
    </row>
    <row r="55" spans="2:5" x14ac:dyDescent="0.25">
      <c r="B55" s="21"/>
      <c r="C55" s="22"/>
      <c r="D55" s="22"/>
      <c r="E55" s="23"/>
    </row>
    <row r="56" spans="2:5" x14ac:dyDescent="0.25">
      <c r="B56" s="24">
        <v>14</v>
      </c>
      <c r="C56" s="13">
        <v>14.7</v>
      </c>
      <c r="D56" s="12">
        <f>C56/10</f>
        <v>1.47</v>
      </c>
      <c r="E56" s="12">
        <f>1/D56</f>
        <v>0.68027210884353739</v>
      </c>
    </row>
    <row r="57" spans="2:5" x14ac:dyDescent="0.25">
      <c r="B57" s="24"/>
      <c r="C57" s="13">
        <v>14.9</v>
      </c>
      <c r="D57" s="12">
        <f t="shared" ref="D57:D58" si="25">C57/10</f>
        <v>1.49</v>
      </c>
      <c r="E57" s="12">
        <f t="shared" ref="E57:E58" si="26">1/D57</f>
        <v>0.67114093959731547</v>
      </c>
    </row>
    <row r="58" spans="2:5" x14ac:dyDescent="0.25">
      <c r="B58" s="24"/>
      <c r="C58" s="13">
        <v>14.6</v>
      </c>
      <c r="D58" s="12">
        <f t="shared" si="25"/>
        <v>1.46</v>
      </c>
      <c r="E58" s="12">
        <f t="shared" si="26"/>
        <v>0.68493150684931503</v>
      </c>
    </row>
    <row r="59" spans="2:5" x14ac:dyDescent="0.25">
      <c r="B59" s="21"/>
      <c r="C59" s="22"/>
      <c r="D59" s="22"/>
      <c r="E59" s="23"/>
    </row>
    <row r="60" spans="2:5" x14ac:dyDescent="0.25">
      <c r="B60" s="24">
        <v>15</v>
      </c>
      <c r="C60" s="13">
        <v>13.9</v>
      </c>
      <c r="D60" s="12">
        <f>C60/10</f>
        <v>1.3900000000000001</v>
      </c>
      <c r="E60" s="12">
        <f>1/D60</f>
        <v>0.71942446043165464</v>
      </c>
    </row>
    <row r="61" spans="2:5" x14ac:dyDescent="0.25">
      <c r="B61" s="24"/>
      <c r="C61" s="13">
        <v>13.8</v>
      </c>
      <c r="D61" s="12">
        <f t="shared" ref="D61:D62" si="27">C61/10</f>
        <v>1.3800000000000001</v>
      </c>
      <c r="E61" s="12">
        <f t="shared" ref="E61:E62" si="28">1/D61</f>
        <v>0.72463768115942018</v>
      </c>
    </row>
    <row r="62" spans="2:5" x14ac:dyDescent="0.25">
      <c r="B62" s="24"/>
      <c r="C62" s="13">
        <v>13.9</v>
      </c>
      <c r="D62" s="12">
        <f t="shared" si="27"/>
        <v>1.3900000000000001</v>
      </c>
      <c r="E62" s="12">
        <f t="shared" si="28"/>
        <v>0.71942446043165464</v>
      </c>
    </row>
    <row r="63" spans="2:5" x14ac:dyDescent="0.25">
      <c r="B63" s="21"/>
      <c r="C63" s="22"/>
      <c r="D63" s="22"/>
      <c r="E63" s="23"/>
    </row>
    <row r="64" spans="2:5" x14ac:dyDescent="0.25">
      <c r="B64" s="26">
        <v>16</v>
      </c>
      <c r="C64" s="13">
        <v>13.5</v>
      </c>
      <c r="D64" s="12">
        <f>C64/10</f>
        <v>1.35</v>
      </c>
      <c r="E64" s="12">
        <f>1/D64</f>
        <v>0.7407407407407407</v>
      </c>
    </row>
    <row r="65" spans="2:5" x14ac:dyDescent="0.25">
      <c r="B65" s="27"/>
      <c r="C65" s="13">
        <v>13.6</v>
      </c>
      <c r="D65" s="12">
        <f t="shared" ref="D65:D66" si="29">C65/10</f>
        <v>1.3599999999999999</v>
      </c>
      <c r="E65" s="12">
        <f t="shared" ref="E65:E66" si="30">1/D65</f>
        <v>0.73529411764705888</v>
      </c>
    </row>
    <row r="66" spans="2:5" x14ac:dyDescent="0.25">
      <c r="B66" s="28"/>
      <c r="C66" s="13">
        <v>13.5</v>
      </c>
      <c r="D66" s="12">
        <f t="shared" si="29"/>
        <v>1.35</v>
      </c>
      <c r="E66" s="12">
        <f t="shared" si="30"/>
        <v>0.7407407407407407</v>
      </c>
    </row>
    <row r="67" spans="2:5" x14ac:dyDescent="0.25">
      <c r="B67" s="21"/>
      <c r="C67" s="22"/>
      <c r="D67" s="22"/>
      <c r="E67" s="23"/>
    </row>
    <row r="68" spans="2:5" x14ac:dyDescent="0.25">
      <c r="B68" s="24">
        <v>17</v>
      </c>
      <c r="C68" s="13">
        <v>13</v>
      </c>
      <c r="D68" s="12">
        <f>C68/10</f>
        <v>1.3</v>
      </c>
      <c r="E68" s="12">
        <f>1/D68</f>
        <v>0.76923076923076916</v>
      </c>
    </row>
    <row r="69" spans="2:5" x14ac:dyDescent="0.25">
      <c r="B69" s="24"/>
      <c r="C69" s="13">
        <v>13</v>
      </c>
      <c r="D69" s="12">
        <f t="shared" ref="D69:D70" si="31">C69/10</f>
        <v>1.3</v>
      </c>
      <c r="E69" s="12">
        <f t="shared" ref="E69:E70" si="32">1/D69</f>
        <v>0.76923076923076916</v>
      </c>
    </row>
    <row r="70" spans="2:5" x14ac:dyDescent="0.25">
      <c r="B70" s="24"/>
      <c r="C70" s="13">
        <v>13</v>
      </c>
      <c r="D70" s="12">
        <f t="shared" si="31"/>
        <v>1.3</v>
      </c>
      <c r="E70" s="12">
        <f t="shared" si="32"/>
        <v>0.76923076923076916</v>
      </c>
    </row>
    <row r="71" spans="2:5" x14ac:dyDescent="0.25">
      <c r="B71" s="21"/>
      <c r="C71" s="22"/>
      <c r="D71" s="22"/>
      <c r="E71" s="23"/>
    </row>
    <row r="72" spans="2:5" x14ac:dyDescent="0.25">
      <c r="B72" s="24">
        <v>18</v>
      </c>
      <c r="C72" s="13">
        <v>12.5</v>
      </c>
      <c r="D72" s="12">
        <f>C72/10</f>
        <v>1.25</v>
      </c>
      <c r="E72" s="12">
        <f>1/D72</f>
        <v>0.8</v>
      </c>
    </row>
    <row r="73" spans="2:5" x14ac:dyDescent="0.25">
      <c r="B73" s="24"/>
      <c r="C73" s="13">
        <v>12.6</v>
      </c>
      <c r="D73" s="12">
        <f t="shared" ref="D73:D74" si="33">C73/10</f>
        <v>1.26</v>
      </c>
      <c r="E73" s="12">
        <f t="shared" ref="E73:E74" si="34">1/D73</f>
        <v>0.79365079365079361</v>
      </c>
    </row>
    <row r="74" spans="2:5" x14ac:dyDescent="0.25">
      <c r="B74" s="24"/>
      <c r="C74" s="13">
        <v>12.5</v>
      </c>
      <c r="D74" s="12">
        <f t="shared" si="33"/>
        <v>1.25</v>
      </c>
      <c r="E74" s="12">
        <f t="shared" si="34"/>
        <v>0.8</v>
      </c>
    </row>
    <row r="75" spans="2:5" x14ac:dyDescent="0.25">
      <c r="B75" s="21"/>
      <c r="C75" s="22"/>
      <c r="D75" s="22"/>
      <c r="E75" s="23"/>
    </row>
  </sheetData>
  <mergeCells count="36">
    <mergeCell ref="B64:B66"/>
    <mergeCell ref="B68:B70"/>
    <mergeCell ref="B72:B74"/>
    <mergeCell ref="B44:B46"/>
    <mergeCell ref="B47:E47"/>
    <mergeCell ref="C2:E2"/>
    <mergeCell ref="B4:B6"/>
    <mergeCell ref="B8:B10"/>
    <mergeCell ref="B12:B14"/>
    <mergeCell ref="B16:B18"/>
    <mergeCell ref="B20:B22"/>
    <mergeCell ref="B7:E7"/>
    <mergeCell ref="B11:E11"/>
    <mergeCell ref="B15:E15"/>
    <mergeCell ref="B19:E19"/>
    <mergeCell ref="B24:B26"/>
    <mergeCell ref="B28:B30"/>
    <mergeCell ref="B32:B34"/>
    <mergeCell ref="B36:B38"/>
    <mergeCell ref="B40:B42"/>
    <mergeCell ref="B63:E63"/>
    <mergeCell ref="B67:E67"/>
    <mergeCell ref="B71:E71"/>
    <mergeCell ref="B75:E75"/>
    <mergeCell ref="B23:E23"/>
    <mergeCell ref="B31:E31"/>
    <mergeCell ref="B35:E35"/>
    <mergeCell ref="B39:E39"/>
    <mergeCell ref="B43:E43"/>
    <mergeCell ref="B60:B62"/>
    <mergeCell ref="B48:B50"/>
    <mergeCell ref="B52:B54"/>
    <mergeCell ref="B56:B58"/>
    <mergeCell ref="B51:E51"/>
    <mergeCell ref="B55:E55"/>
    <mergeCell ref="B59:E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11D0-8116-4FBF-850D-635B009EA718}">
  <dimension ref="B2:R31"/>
  <sheetViews>
    <sheetView tabSelected="1" topLeftCell="B1" workbookViewId="0">
      <selection activeCell="E3" sqref="E3"/>
    </sheetView>
  </sheetViews>
  <sheetFormatPr defaultRowHeight="15" x14ac:dyDescent="0.25"/>
  <cols>
    <col min="2" max="2" width="6.7109375" bestFit="1" customWidth="1"/>
    <col min="3" max="3" width="6" bestFit="1" customWidth="1"/>
    <col min="4" max="4" width="23" bestFit="1" customWidth="1"/>
    <col min="5" max="5" width="15" bestFit="1" customWidth="1"/>
    <col min="6" max="6" width="31.140625" bestFit="1" customWidth="1"/>
    <col min="7" max="7" width="9.5703125" bestFit="1" customWidth="1"/>
    <col min="8" max="8" width="15" customWidth="1"/>
    <col min="10" max="10" width="8.5703125" bestFit="1" customWidth="1"/>
    <col min="13" max="13" width="27.42578125" customWidth="1"/>
    <col min="14" max="14" width="28.7109375" customWidth="1"/>
    <col min="17" max="17" width="15" bestFit="1" customWidth="1"/>
    <col min="18" max="18" width="30" bestFit="1" customWidth="1"/>
  </cols>
  <sheetData>
    <row r="2" spans="2:18" x14ac:dyDescent="0.25">
      <c r="B2" s="5" t="s">
        <v>12</v>
      </c>
      <c r="C2" s="5" t="s">
        <v>13</v>
      </c>
      <c r="D2" s="5" t="s">
        <v>27</v>
      </c>
      <c r="E2" s="5" t="s">
        <v>2</v>
      </c>
      <c r="F2" s="5" t="s">
        <v>28</v>
      </c>
      <c r="G2" s="5" t="s">
        <v>17</v>
      </c>
      <c r="H2" s="5" t="s">
        <v>18</v>
      </c>
      <c r="J2" s="8" t="s">
        <v>16</v>
      </c>
      <c r="K2" s="9">
        <v>0.10002999999999999</v>
      </c>
      <c r="M2" s="29" t="s">
        <v>19</v>
      </c>
      <c r="N2" s="29"/>
      <c r="Q2" s="29" t="s">
        <v>23</v>
      </c>
      <c r="R2" s="29"/>
    </row>
    <row r="3" spans="2:18" x14ac:dyDescent="0.25">
      <c r="B3" s="5">
        <v>1</v>
      </c>
      <c r="C3" s="6">
        <v>6.7000000000000004E-2</v>
      </c>
      <c r="D3" s="30">
        <f>TAN(C3/$K$3)</f>
        <v>6.7100434677696372E-2</v>
      </c>
      <c r="E3" s="11">
        <f>AVERAGE('2 ª Parte (Registo)'!E4:E6)</f>
        <v>0.52541655063584891</v>
      </c>
      <c r="F3" s="30">
        <f>$N$3*(EXP((-1*(E3-$N$4)^2)/(2*$N$5^2)))</f>
        <v>1.6505813902877226E-3</v>
      </c>
      <c r="G3" s="31">
        <f>(F3-D3)^2</f>
        <v>4.2836832953433174E-3</v>
      </c>
      <c r="H3" s="11">
        <f>SUM(G3:G20)</f>
        <v>3.6857868118251633E-2</v>
      </c>
      <c r="J3" s="5" t="s">
        <v>14</v>
      </c>
      <c r="K3" s="6">
        <v>1</v>
      </c>
      <c r="M3" s="5" t="s">
        <v>20</v>
      </c>
      <c r="N3" s="30">
        <v>0.39973931684481334</v>
      </c>
      <c r="Q3" s="16" t="s">
        <v>2</v>
      </c>
      <c r="R3" s="16" t="s">
        <v>28</v>
      </c>
    </row>
    <row r="4" spans="2:18" x14ac:dyDescent="0.25">
      <c r="B4" s="5">
        <v>2</v>
      </c>
      <c r="C4" s="6">
        <v>7.2999999999999995E-2</v>
      </c>
      <c r="D4" s="30">
        <f t="shared" ref="D4:D20" si="0">TAN(C4/$K$3)</f>
        <v>7.3129949340378156E-2</v>
      </c>
      <c r="E4" s="11">
        <f>AVERAGE('2 ª Parte (Registo)'!E8:E10)</f>
        <v>0.54545814524431768</v>
      </c>
      <c r="F4" s="30">
        <f t="shared" ref="F4:F20" si="1">$N$3*(EXP((-1*(E4-$N$4)^2)/(2*$N$5^2)))</f>
        <v>6.1964631610534927E-3</v>
      </c>
      <c r="G4" s="31">
        <f t="shared" ref="G4:G20" si="2">(F4-D4)^2</f>
        <v>4.4800915721178464E-3</v>
      </c>
      <c r="M4" s="5" t="s">
        <v>21</v>
      </c>
      <c r="N4" s="30">
        <v>0.68104690761634634</v>
      </c>
      <c r="Q4" s="6">
        <v>0.53</v>
      </c>
      <c r="R4" s="30">
        <f>$N$3*(EXP((-1*(Q4-$N$4)^2)/(2*$N$5^2)))</f>
        <v>2.2698598342908321E-3</v>
      </c>
    </row>
    <row r="5" spans="2:18" x14ac:dyDescent="0.25">
      <c r="B5" s="5">
        <v>3</v>
      </c>
      <c r="C5" s="6">
        <v>8.2000000000000003E-2</v>
      </c>
      <c r="D5" s="30">
        <f t="shared" si="0"/>
        <v>8.2184285002150193E-2</v>
      </c>
      <c r="E5" s="11">
        <f>AVERAGE('2 ª Parte (Registo)'!E12:E14)</f>
        <v>0.56286757356731798</v>
      </c>
      <c r="F5" s="30">
        <f t="shared" si="1"/>
        <v>1.6866271055864617E-2</v>
      </c>
      <c r="G5" s="31">
        <f t="shared" si="2"/>
        <v>4.2664429458871564E-3</v>
      </c>
      <c r="M5" s="5" t="s">
        <v>22</v>
      </c>
      <c r="N5" s="30">
        <v>4.6968382208568742E-2</v>
      </c>
      <c r="Q5" s="6">
        <f>Q4+0.01</f>
        <v>0.54</v>
      </c>
      <c r="R5" s="30">
        <f t="shared" ref="R5:R31" si="3">$N$3*(EXP((-1*(Q5-$N$4)^2)/(2*$N$5^2)))</f>
        <v>4.4006550586954867E-3</v>
      </c>
    </row>
    <row r="6" spans="2:18" x14ac:dyDescent="0.25">
      <c r="B6" s="5">
        <v>4</v>
      </c>
      <c r="C6" s="6">
        <v>9.7000000000000003E-2</v>
      </c>
      <c r="D6" s="30">
        <f t="shared" si="0"/>
        <v>9.7305373689266117E-2</v>
      </c>
      <c r="E6" s="11">
        <f>AVERAGE('2 ª Parte (Registo)'!E16:E18)</f>
        <v>0.5802751265851146</v>
      </c>
      <c r="F6" s="30">
        <f t="shared" si="1"/>
        <v>4.0011882686918465E-2</v>
      </c>
      <c r="G6" s="31">
        <f t="shared" si="2"/>
        <v>3.2825441112360912E-3</v>
      </c>
      <c r="Q6" s="6">
        <f t="shared" ref="Q6:Q46" si="4">Q5+0.01</f>
        <v>0.55000000000000004</v>
      </c>
      <c r="R6" s="30">
        <f t="shared" si="3"/>
        <v>8.1535907234669136E-3</v>
      </c>
    </row>
    <row r="7" spans="2:18" x14ac:dyDescent="0.25">
      <c r="B7" s="5">
        <v>5</v>
      </c>
      <c r="C7" s="6">
        <v>0.11600000000000001</v>
      </c>
      <c r="D7" s="30">
        <f t="shared" si="0"/>
        <v>0.11652311445844944</v>
      </c>
      <c r="E7" s="11">
        <f>AVERAGE('2 ª Parte (Registo)'!E20:E22)</f>
        <v>0.6012072241060048</v>
      </c>
      <c r="F7" s="30">
        <f t="shared" si="1"/>
        <v>9.4259373911039251E-2</v>
      </c>
      <c r="G7" s="31">
        <f t="shared" si="2"/>
        <v>4.9567414316239664E-4</v>
      </c>
      <c r="Q7" s="6">
        <f t="shared" si="4"/>
        <v>0.56000000000000005</v>
      </c>
      <c r="R7" s="30">
        <f t="shared" si="3"/>
        <v>1.4437559240302936E-2</v>
      </c>
    </row>
    <row r="8" spans="2:18" x14ac:dyDescent="0.25">
      <c r="B8" s="5">
        <v>6</v>
      </c>
      <c r="C8" s="6">
        <v>0.127</v>
      </c>
      <c r="D8" s="30">
        <f t="shared" si="0"/>
        <v>0.12768722839683366</v>
      </c>
      <c r="E8" s="11">
        <f>AVERAGE('2 ª Parte (Registo)'!E24:E26)</f>
        <v>0.60729243656072918</v>
      </c>
      <c r="F8" s="30">
        <f t="shared" si="1"/>
        <v>0.11649995622711821</v>
      </c>
      <c r="G8" s="31">
        <f t="shared" si="2"/>
        <v>1.2515505859928979E-4</v>
      </c>
      <c r="Q8" s="6">
        <f t="shared" si="4"/>
        <v>0.57000000000000006</v>
      </c>
      <c r="R8" s="30">
        <f t="shared" si="3"/>
        <v>2.443160184616619E-2</v>
      </c>
    </row>
    <row r="9" spans="2:18" x14ac:dyDescent="0.25">
      <c r="B9" s="5">
        <v>7</v>
      </c>
      <c r="C9" s="6">
        <v>0.13700000000000001</v>
      </c>
      <c r="D9" s="30">
        <f t="shared" si="0"/>
        <v>0.13786360182367938</v>
      </c>
      <c r="E9" s="11">
        <f>AVERAGE('2 ª Parte (Registo)'!E28:E30)</f>
        <v>0.61224998753055015</v>
      </c>
      <c r="F9" s="30">
        <f t="shared" si="1"/>
        <v>0.13673802914103506</v>
      </c>
      <c r="G9" s="31">
        <f t="shared" si="2"/>
        <v>1.2669138639151341E-6</v>
      </c>
      <c r="Q9" s="6">
        <f t="shared" si="4"/>
        <v>0.58000000000000007</v>
      </c>
      <c r="R9" s="30">
        <f t="shared" si="3"/>
        <v>3.9511489028880582E-2</v>
      </c>
    </row>
    <row r="10" spans="2:18" x14ac:dyDescent="0.25">
      <c r="B10" s="5">
        <v>8</v>
      </c>
      <c r="C10" s="6">
        <v>0.16300000000000001</v>
      </c>
      <c r="D10" s="30">
        <f t="shared" si="0"/>
        <v>0.16445909093233008</v>
      </c>
      <c r="E10" s="11">
        <f>AVERAGE('2 ª Parte (Registo)'!E32:E34)</f>
        <v>0.61983999182066818</v>
      </c>
      <c r="F10" s="30">
        <f t="shared" si="1"/>
        <v>0.17100807273990851</v>
      </c>
      <c r="G10" s="31">
        <f t="shared" si="2"/>
        <v>4.2889162715993242E-5</v>
      </c>
      <c r="Q10" s="6">
        <f t="shared" si="4"/>
        <v>0.59000000000000008</v>
      </c>
      <c r="R10" s="30">
        <f t="shared" si="3"/>
        <v>6.106721904379158E-2</v>
      </c>
    </row>
    <row r="11" spans="2:18" x14ac:dyDescent="0.25">
      <c r="B11" s="5">
        <v>9</v>
      </c>
      <c r="C11" s="6">
        <v>0.17</v>
      </c>
      <c r="D11" s="30">
        <f t="shared" si="0"/>
        <v>0.17165682217014272</v>
      </c>
      <c r="E11" s="11">
        <f>AVERAGE('2 ª Parte (Registo)'!E36:E38)</f>
        <v>0.6237060041407867</v>
      </c>
      <c r="F11" s="30">
        <f t="shared" si="1"/>
        <v>0.18972712523650831</v>
      </c>
      <c r="G11" s="31">
        <f t="shared" si="2"/>
        <v>3.2653585291030161E-4</v>
      </c>
      <c r="Q11" s="6">
        <f t="shared" si="4"/>
        <v>0.60000000000000009</v>
      </c>
      <c r="R11" s="30">
        <f t="shared" si="3"/>
        <v>9.0199925907391718E-2</v>
      </c>
    </row>
    <row r="12" spans="2:18" x14ac:dyDescent="0.25">
      <c r="B12" s="5">
        <v>10</v>
      </c>
      <c r="C12" s="6">
        <v>0.18</v>
      </c>
      <c r="D12" s="30">
        <f t="shared" si="0"/>
        <v>0.18196952904019847</v>
      </c>
      <c r="E12" s="11">
        <f>AVERAGE('2 ª Parte (Registo)'!E40:E42)</f>
        <v>0.62893081761006286</v>
      </c>
      <c r="F12" s="30">
        <f t="shared" si="1"/>
        <v>0.215984615817714</v>
      </c>
      <c r="G12" s="31">
        <f t="shared" si="2"/>
        <v>1.1570261284819115E-3</v>
      </c>
      <c r="Q12" s="6">
        <f t="shared" si="4"/>
        <v>0.6100000000000001</v>
      </c>
      <c r="R12" s="30">
        <f t="shared" si="3"/>
        <v>0.12732612151390604</v>
      </c>
    </row>
    <row r="13" spans="2:18" x14ac:dyDescent="0.25">
      <c r="B13" s="5">
        <v>11</v>
      </c>
      <c r="C13" s="6">
        <v>0.19800000000000001</v>
      </c>
      <c r="D13" s="30">
        <f t="shared" si="0"/>
        <v>0.20062869383424711</v>
      </c>
      <c r="E13" s="11">
        <f>AVERAGE('2 ª Parte (Registo)'!E44:E46)</f>
        <v>0.63291139240506322</v>
      </c>
      <c r="F13" s="30">
        <f t="shared" si="1"/>
        <v>0.23643055971150675</v>
      </c>
      <c r="G13" s="31">
        <f t="shared" si="2"/>
        <v>1.2817736002932883E-3</v>
      </c>
      <c r="Q13" s="6">
        <f t="shared" si="4"/>
        <v>0.62000000000000011</v>
      </c>
      <c r="R13" s="30">
        <f t="shared" si="3"/>
        <v>0.17176794950086041</v>
      </c>
    </row>
    <row r="14" spans="2:18" x14ac:dyDescent="0.25">
      <c r="B14" s="5">
        <v>12</v>
      </c>
      <c r="C14" s="6">
        <v>0.22700000000000001</v>
      </c>
      <c r="D14" s="30">
        <f t="shared" si="0"/>
        <v>0.23098110478714334</v>
      </c>
      <c r="E14" s="11">
        <f>AVERAGE('2 ª Parte (Registo)'!E48:E50)</f>
        <v>0.6396646524035059</v>
      </c>
      <c r="F14" s="30">
        <f t="shared" si="1"/>
        <v>0.27115043572457265</v>
      </c>
      <c r="G14" s="31">
        <f t="shared" si="2"/>
        <v>1.613575147960715E-3</v>
      </c>
      <c r="Q14" s="6">
        <f t="shared" si="4"/>
        <v>0.63000000000000012</v>
      </c>
      <c r="R14" s="30">
        <f t="shared" si="3"/>
        <v>0.22145222283107782</v>
      </c>
    </row>
    <row r="15" spans="2:18" x14ac:dyDescent="0.25">
      <c r="B15" s="5">
        <v>13</v>
      </c>
      <c r="C15" s="6">
        <v>0.39300000000000002</v>
      </c>
      <c r="D15" s="30">
        <f t="shared" si="0"/>
        <v>0.41456615405177277</v>
      </c>
      <c r="E15" s="11">
        <f>AVERAGE('2 ª Parte (Registo)'!E52:E54)</f>
        <v>0.66227101971263702</v>
      </c>
      <c r="F15" s="30">
        <f t="shared" si="1"/>
        <v>0.36904191816563292</v>
      </c>
      <c r="G15" s="31">
        <f t="shared" si="2"/>
        <v>2.0724560530169037E-3</v>
      </c>
      <c r="Q15" s="6">
        <f t="shared" si="4"/>
        <v>0.64000000000000012</v>
      </c>
      <c r="R15" s="30">
        <f t="shared" si="3"/>
        <v>0.27285458006325491</v>
      </c>
    </row>
    <row r="16" spans="2:18" x14ac:dyDescent="0.25">
      <c r="B16" s="5">
        <v>14</v>
      </c>
      <c r="C16" s="6">
        <v>0.42199999999999999</v>
      </c>
      <c r="D16" s="30">
        <f t="shared" si="0"/>
        <v>0.44897354800702743</v>
      </c>
      <c r="E16" s="11">
        <f>AVERAGE('2 ª Parte (Registo)'!E56:E58)</f>
        <v>0.67878151843005596</v>
      </c>
      <c r="F16" s="30">
        <f t="shared" si="1"/>
        <v>0.39927462103324701</v>
      </c>
      <c r="G16" s="31">
        <f t="shared" si="2"/>
        <v>2.469983342345159E-3</v>
      </c>
      <c r="Q16" s="6">
        <f t="shared" si="4"/>
        <v>0.65000000000000013</v>
      </c>
      <c r="R16" s="30">
        <f t="shared" si="3"/>
        <v>0.32128891652254959</v>
      </c>
    </row>
    <row r="17" spans="2:18" x14ac:dyDescent="0.25">
      <c r="B17" s="5">
        <v>15</v>
      </c>
      <c r="C17" s="6">
        <v>0.245</v>
      </c>
      <c r="D17" s="30">
        <f t="shared" si="0"/>
        <v>0.25002267054863991</v>
      </c>
      <c r="E17" s="11">
        <f>AVERAGE('2 ª Parte (Registo)'!E60:E62)</f>
        <v>0.72116220067424308</v>
      </c>
      <c r="F17" s="30">
        <f t="shared" si="1"/>
        <v>0.2775709386572503</v>
      </c>
      <c r="G17" s="31">
        <f t="shared" si="2"/>
        <v>7.5890707578388E-4</v>
      </c>
      <c r="Q17" s="6">
        <f t="shared" si="4"/>
        <v>0.66000000000000014</v>
      </c>
      <c r="R17" s="30">
        <f t="shared" si="3"/>
        <v>0.36155430037566155</v>
      </c>
    </row>
    <row r="18" spans="2:18" x14ac:dyDescent="0.25">
      <c r="B18" s="5">
        <v>16</v>
      </c>
      <c r="C18" s="6">
        <v>0.13500000000000001</v>
      </c>
      <c r="D18" s="30">
        <f t="shared" si="0"/>
        <v>0.13582614814306407</v>
      </c>
      <c r="E18" s="11">
        <f>AVERAGE('2 ª Parte (Registo)'!E64:E66)</f>
        <v>0.73892519970951343</v>
      </c>
      <c r="F18" s="30">
        <f t="shared" si="1"/>
        <v>0.18708314797991776</v>
      </c>
      <c r="G18" s="31">
        <f t="shared" si="2"/>
        <v>2.6272800322752199E-3</v>
      </c>
      <c r="Q18" s="6">
        <f t="shared" si="4"/>
        <v>0.67000000000000015</v>
      </c>
      <c r="R18" s="30">
        <f t="shared" si="3"/>
        <v>0.38883433799971223</v>
      </c>
    </row>
    <row r="19" spans="2:18" x14ac:dyDescent="0.25">
      <c r="B19" s="5">
        <v>17</v>
      </c>
      <c r="C19" s="6">
        <v>0.112</v>
      </c>
      <c r="D19" s="30">
        <f t="shared" si="0"/>
        <v>0.11247067111386154</v>
      </c>
      <c r="E19" s="11">
        <f>AVERAGE('2 ª Parte (Registo)'!E68:E70)</f>
        <v>0.76923076923076916</v>
      </c>
      <c r="F19" s="30">
        <f t="shared" si="1"/>
        <v>6.8599178536659824E-2</v>
      </c>
      <c r="G19" s="31">
        <f t="shared" si="2"/>
        <v>1.9247078609514652E-3</v>
      </c>
      <c r="Q19" s="6">
        <f t="shared" si="4"/>
        <v>0.68000000000000016</v>
      </c>
      <c r="R19" s="30">
        <f t="shared" si="3"/>
        <v>0.39964002846024305</v>
      </c>
    </row>
    <row r="20" spans="2:18" x14ac:dyDescent="0.25">
      <c r="B20" s="5">
        <v>18</v>
      </c>
      <c r="C20" s="6">
        <v>9.2999999999999999E-2</v>
      </c>
      <c r="D20" s="30">
        <f t="shared" si="0"/>
        <v>9.3269049843188095E-2</v>
      </c>
      <c r="E20" s="11">
        <f>AVERAGE('2 ª Parte (Registo)'!E72:E74)</f>
        <v>0.79788359788359797</v>
      </c>
      <c r="F20" s="30">
        <f t="shared" si="1"/>
        <v>1.8116699106123412E-2</v>
      </c>
      <c r="G20" s="31">
        <f t="shared" si="2"/>
        <v>5.6478758213067857E-3</v>
      </c>
      <c r="Q20" s="6">
        <f t="shared" si="4"/>
        <v>0.69000000000000017</v>
      </c>
      <c r="R20" s="30">
        <f t="shared" si="3"/>
        <v>0.39254246337144877</v>
      </c>
    </row>
    <row r="21" spans="2:18" x14ac:dyDescent="0.25">
      <c r="Q21" s="6">
        <f t="shared" si="4"/>
        <v>0.70000000000000018</v>
      </c>
      <c r="R21" s="30">
        <f t="shared" si="3"/>
        <v>0.3684831196345203</v>
      </c>
    </row>
    <row r="22" spans="2:18" x14ac:dyDescent="0.25">
      <c r="Q22" s="6">
        <f t="shared" si="4"/>
        <v>0.71000000000000019</v>
      </c>
      <c r="R22" s="30">
        <f t="shared" si="3"/>
        <v>0.33056878607740925</v>
      </c>
    </row>
    <row r="23" spans="2:18" x14ac:dyDescent="0.25">
      <c r="Q23" s="6">
        <f t="shared" si="4"/>
        <v>0.7200000000000002</v>
      </c>
      <c r="R23" s="30">
        <f t="shared" si="3"/>
        <v>0.28341274736805178</v>
      </c>
    </row>
    <row r="24" spans="2:18" x14ac:dyDescent="0.25">
      <c r="Q24" s="6">
        <f t="shared" si="4"/>
        <v>0.7300000000000002</v>
      </c>
      <c r="R24" s="30">
        <f t="shared" si="3"/>
        <v>0.2322149674586679</v>
      </c>
    </row>
    <row r="25" spans="2:18" x14ac:dyDescent="0.25">
      <c r="Q25" s="6">
        <f t="shared" si="4"/>
        <v>0.74000000000000021</v>
      </c>
      <c r="R25" s="30">
        <f t="shared" si="3"/>
        <v>0.1818336804184203</v>
      </c>
    </row>
    <row r="26" spans="2:18" x14ac:dyDescent="0.25">
      <c r="Q26" s="6">
        <f t="shared" si="4"/>
        <v>0.75000000000000022</v>
      </c>
      <c r="R26" s="30">
        <f t="shared" si="3"/>
        <v>0.13607293150020841</v>
      </c>
    </row>
    <row r="27" spans="2:18" x14ac:dyDescent="0.25">
      <c r="Q27" s="6">
        <f t="shared" si="4"/>
        <v>0.76000000000000023</v>
      </c>
      <c r="R27" s="30">
        <f t="shared" si="3"/>
        <v>9.7315595539112232E-2</v>
      </c>
    </row>
    <row r="28" spans="2:18" x14ac:dyDescent="0.25">
      <c r="Q28" s="6">
        <f t="shared" si="4"/>
        <v>0.77000000000000024</v>
      </c>
      <c r="R28" s="30">
        <f t="shared" si="3"/>
        <v>6.6512985179952758E-2</v>
      </c>
    </row>
    <row r="29" spans="2:18" x14ac:dyDescent="0.25">
      <c r="Q29" s="6">
        <f t="shared" si="4"/>
        <v>0.78000000000000025</v>
      </c>
      <c r="R29" s="30">
        <f t="shared" si="3"/>
        <v>4.3445392657154018E-2</v>
      </c>
    </row>
    <row r="30" spans="2:18" x14ac:dyDescent="0.25">
      <c r="Q30" s="6">
        <f t="shared" si="4"/>
        <v>0.79000000000000026</v>
      </c>
      <c r="R30" s="30">
        <f t="shared" si="3"/>
        <v>2.7120288497426252E-2</v>
      </c>
    </row>
    <row r="31" spans="2:18" x14ac:dyDescent="0.25">
      <c r="Q31" s="6">
        <f t="shared" si="4"/>
        <v>0.80000000000000027</v>
      </c>
      <c r="R31" s="30">
        <f t="shared" si="3"/>
        <v>1.6179242154243628E-2</v>
      </c>
    </row>
  </sheetData>
  <mergeCells count="2">
    <mergeCell ref="M2:N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 ª Parte</vt:lpstr>
      <vt:lpstr>2 ª Parte (Registo)</vt:lpstr>
      <vt:lpstr>2 ª Parte (Análise)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2021-11-10T14:31:35Z</dcterms:modified>
</cp:coreProperties>
</file>