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a92839_uminho_pt/Documents/Uminho/2º ano/2º semestre/2. Laboratório de Eletromagnetismo/Apontamentos/Aulas/TP5 - 20-04-2021 (presencial)/"/>
    </mc:Choice>
  </mc:AlternateContent>
  <xr:revisionPtr revIDLastSave="55" documentId="8_{BEB03268-FF09-437A-B73F-7FFCCBB0ECDE}" xr6:coauthVersionLast="46" xr6:coauthVersionMax="46" xr10:uidLastSave="{186B2AA5-331B-4FE4-A268-12EB9F7A2D62}"/>
  <bookViews>
    <workbookView xWindow="-110" yWindow="-110" windowWidth="19420" windowHeight="10420" xr2:uid="{84EC00E8-B7D4-44D0-BE8B-5141C4C2B23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G30" i="1"/>
  <c r="G31" i="1"/>
  <c r="G32" i="1"/>
  <c r="G33" i="1"/>
  <c r="G34" i="1"/>
  <c r="G35" i="1"/>
  <c r="G28" i="1"/>
  <c r="G16" i="1"/>
  <c r="G17" i="1"/>
  <c r="G18" i="1"/>
  <c r="G19" i="1"/>
  <c r="G15" i="1"/>
  <c r="E34" i="1"/>
  <c r="I48" i="1"/>
  <c r="I47" i="1"/>
  <c r="I46" i="1"/>
  <c r="I45" i="1"/>
  <c r="I44" i="1"/>
  <c r="I43" i="1"/>
  <c r="I42" i="1"/>
  <c r="E48" i="1"/>
  <c r="E47" i="1"/>
  <c r="E46" i="1"/>
  <c r="E44" i="1"/>
  <c r="E43" i="1"/>
  <c r="E42" i="1"/>
  <c r="E35" i="1"/>
  <c r="E33" i="1"/>
  <c r="E32" i="1"/>
  <c r="E31" i="1"/>
  <c r="E29" i="1"/>
  <c r="D34" i="1"/>
  <c r="D33" i="1"/>
  <c r="D32" i="1"/>
  <c r="D31" i="1"/>
  <c r="D29" i="1"/>
  <c r="D28" i="1"/>
  <c r="E27" i="1"/>
  <c r="D27" i="1"/>
  <c r="D14" i="1"/>
  <c r="D20" i="1"/>
  <c r="E19" i="1"/>
  <c r="D19" i="1"/>
  <c r="E18" i="1"/>
  <c r="D18" i="1"/>
  <c r="E17" i="1"/>
  <c r="D17" i="1"/>
  <c r="E16" i="1"/>
  <c r="D16" i="1"/>
  <c r="E15" i="1"/>
  <c r="D15" i="1"/>
  <c r="E14" i="1"/>
  <c r="G21" i="1" l="1"/>
  <c r="G36" i="1"/>
</calcChain>
</file>

<file path=xl/sharedStrings.xml><?xml version="1.0" encoding="utf-8"?>
<sst xmlns="http://schemas.openxmlformats.org/spreadsheetml/2006/main" count="46" uniqueCount="28">
  <si>
    <t>T5 - Refração da luz, lentes e  Princípio de funcionamento de um microscópio</t>
  </si>
  <si>
    <t>incerteza</t>
  </si>
  <si>
    <t>Ângulo de refração</t>
  </si>
  <si>
    <r>
      <t xml:space="preserve">• </t>
    </r>
    <r>
      <rPr>
        <b/>
        <u/>
        <sz val="11"/>
        <color theme="1"/>
        <rFont val="Calibri"/>
        <family val="2"/>
        <scheme val="minor"/>
      </rPr>
      <t>Parte 1 : Medida do ângulo de refração ar/acrílico</t>
    </r>
    <r>
      <rPr>
        <sz val="11"/>
        <color theme="1"/>
        <rFont val="Calibri"/>
        <family val="2"/>
        <scheme val="minor"/>
      </rPr>
      <t xml:space="preserve"> </t>
    </r>
  </si>
  <si>
    <t>Comentários</t>
  </si>
  <si>
    <t>Temos aqui uma reflexão</t>
  </si>
  <si>
    <t>Existe aqui uma reflexão total</t>
  </si>
  <si>
    <t>1º</t>
  </si>
  <si>
    <t>2º</t>
  </si>
  <si>
    <t>3º</t>
  </si>
  <si>
    <t>4º</t>
  </si>
  <si>
    <t>5º</t>
  </si>
  <si>
    <t>6º</t>
  </si>
  <si>
    <t>7º</t>
  </si>
  <si>
    <t xml:space="preserve">Ângulo de Incidência </t>
  </si>
  <si>
    <r>
      <t xml:space="preserve">• </t>
    </r>
    <r>
      <rPr>
        <b/>
        <u/>
        <sz val="11"/>
        <color theme="1"/>
        <rFont val="Calibri"/>
        <family val="2"/>
        <scheme val="minor"/>
      </rPr>
      <t>Parte 2 : Medida do ângulo de refração acrílico/ar</t>
    </r>
    <r>
      <rPr>
        <sz val="11"/>
        <color theme="1"/>
        <rFont val="Calibri"/>
        <family val="2"/>
        <scheme val="minor"/>
      </rPr>
      <t xml:space="preserve"> </t>
    </r>
  </si>
  <si>
    <t>• Incerteza associada aos ângulos de incidência e refração</t>
  </si>
  <si>
    <t>• Parte 3 : Luz refratada por uma lente: distância focal e aberração esférica</t>
  </si>
  <si>
    <t>Raio de incidência</t>
  </si>
  <si>
    <t>Distância Focal</t>
  </si>
  <si>
    <r>
      <t>Depois de rodar a lente cilíndrica 180</t>
    </r>
    <r>
      <rPr>
        <sz val="11"/>
        <color theme="1"/>
        <rFont val="Calibri"/>
        <family val="2"/>
      </rPr>
      <t>°:</t>
    </r>
  </si>
  <si>
    <t>• Parte 4 : Princípio de funcionamento do microscópio</t>
  </si>
  <si>
    <t>Índice de refração</t>
  </si>
  <si>
    <t>Existe aqui uma reflexão parcial</t>
  </si>
  <si>
    <t>média</t>
  </si>
  <si>
    <t>-</t>
  </si>
  <si>
    <t>Verificamos que este é o valor máximo de incidência</t>
  </si>
  <si>
    <t>André Viegas - A92833                                                                   Carlos Ferreira – A92846
Beatriz Demétrio – A92839                                                            Ano 2 - Turno 1 – Grupo 3
Engenharia Física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</si>
</sst>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u/>
      <sz val="18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/>
      <top style="thin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thin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/>
      <top/>
      <bottom/>
      <diagonal/>
    </border>
    <border>
      <left style="medium">
        <color theme="5" tint="-0.249977111117893"/>
      </left>
      <right/>
      <top style="medium">
        <color theme="5" tint="-0.249977111117893"/>
      </top>
      <bottom/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  <border>
      <left/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  <border>
      <left/>
      <right style="medium">
        <color theme="5" tint="-0.249977111117893"/>
      </right>
      <top/>
      <bottom style="medium">
        <color theme="5" tint="-0.249977111117893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/>
    <xf numFmtId="2" fontId="0" fillId="3" borderId="2" xfId="0" applyNumberFormat="1" applyFill="1" applyBorder="1" applyAlignment="1">
      <alignment horizontal="left" vertical="center"/>
    </xf>
    <xf numFmtId="164" fontId="0" fillId="0" borderId="2" xfId="0" applyNumberFormat="1" applyBorder="1"/>
    <xf numFmtId="0" fontId="0" fillId="0" borderId="0" xfId="0" applyFill="1"/>
    <xf numFmtId="165" fontId="0" fillId="0" borderId="0" xfId="0" applyNumberForma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3" borderId="6" xfId="0" applyNumberFormat="1" applyFill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1" fillId="0" borderId="9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503275</xdr:colOff>
      <xdr:row>5</xdr:row>
      <xdr:rowOff>57347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DE5C87-8CDB-4876-A102-3E633F1D3E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5614"/>
        <a:stretch/>
      </xdr:blipFill>
      <xdr:spPr bwMode="auto">
        <a:xfrm>
          <a:off x="749300" y="190500"/>
          <a:ext cx="1722475" cy="793947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38100</xdr:colOff>
      <xdr:row>14</xdr:row>
      <xdr:rowOff>185737</xdr:rowOff>
    </xdr:from>
    <xdr:ext cx="65" cy="172227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567D729F-9BF9-43B5-A452-B3582EE75684}"/>
            </a:ext>
          </a:extLst>
        </xdr:cNvPr>
        <xdr:cNvSpPr txBox="1"/>
      </xdr:nvSpPr>
      <xdr:spPr>
        <a:xfrm>
          <a:off x="7962900" y="292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13</xdr:col>
      <xdr:colOff>38100</xdr:colOff>
      <xdr:row>12</xdr:row>
      <xdr:rowOff>185737</xdr:rowOff>
    </xdr:from>
    <xdr:ext cx="65" cy="172227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349D8F6A-461B-4BD1-B0A3-63D17B130324}"/>
            </a:ext>
          </a:extLst>
        </xdr:cNvPr>
        <xdr:cNvSpPr txBox="1"/>
      </xdr:nvSpPr>
      <xdr:spPr>
        <a:xfrm>
          <a:off x="7962900" y="2541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13</xdr:col>
      <xdr:colOff>38100</xdr:colOff>
      <xdr:row>13</xdr:row>
      <xdr:rowOff>185737</xdr:rowOff>
    </xdr:from>
    <xdr:ext cx="65" cy="17222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5856AD01-F8D4-457F-8A6D-B3439CCDFD70}"/>
            </a:ext>
          </a:extLst>
        </xdr:cNvPr>
        <xdr:cNvSpPr txBox="1"/>
      </xdr:nvSpPr>
      <xdr:spPr>
        <a:xfrm>
          <a:off x="7962900" y="2732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13</xdr:col>
      <xdr:colOff>28575</xdr:colOff>
      <xdr:row>16</xdr:row>
      <xdr:rowOff>4762</xdr:rowOff>
    </xdr:from>
    <xdr:ext cx="65" cy="172227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168C369B-FE69-4301-A0FE-1BF5EF5A1273}"/>
            </a:ext>
          </a:extLst>
        </xdr:cNvPr>
        <xdr:cNvSpPr txBox="1"/>
      </xdr:nvSpPr>
      <xdr:spPr>
        <a:xfrm>
          <a:off x="7953375" y="3103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13</xdr:col>
      <xdr:colOff>28575</xdr:colOff>
      <xdr:row>17</xdr:row>
      <xdr:rowOff>4762</xdr:rowOff>
    </xdr:from>
    <xdr:ext cx="65" cy="172227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ABB985A2-43B8-4FFC-B5FF-3032E63FD47D}"/>
            </a:ext>
          </a:extLst>
        </xdr:cNvPr>
        <xdr:cNvSpPr txBox="1"/>
      </xdr:nvSpPr>
      <xdr:spPr>
        <a:xfrm>
          <a:off x="7953375" y="3103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13</xdr:col>
      <xdr:colOff>28575</xdr:colOff>
      <xdr:row>18</xdr:row>
      <xdr:rowOff>4762</xdr:rowOff>
    </xdr:from>
    <xdr:ext cx="65" cy="172227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5F83296E-2875-44A5-9317-1ED51112FBC6}"/>
            </a:ext>
          </a:extLst>
        </xdr:cNvPr>
        <xdr:cNvSpPr txBox="1"/>
      </xdr:nvSpPr>
      <xdr:spPr>
        <a:xfrm>
          <a:off x="7953375" y="3103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13</xdr:col>
      <xdr:colOff>28575</xdr:colOff>
      <xdr:row>19</xdr:row>
      <xdr:rowOff>4762</xdr:rowOff>
    </xdr:from>
    <xdr:ext cx="65" cy="172227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A81C8FCD-DFEA-488B-A9C5-53C5EF7E3759}"/>
            </a:ext>
          </a:extLst>
        </xdr:cNvPr>
        <xdr:cNvSpPr txBox="1"/>
      </xdr:nvSpPr>
      <xdr:spPr>
        <a:xfrm>
          <a:off x="7953375" y="3103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38100</xdr:colOff>
      <xdr:row>14</xdr:row>
      <xdr:rowOff>185737</xdr:rowOff>
    </xdr:from>
    <xdr:ext cx="65" cy="172227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C2ACAE5B-1ED7-4D36-BB54-40609F8481B0}"/>
            </a:ext>
          </a:extLst>
        </xdr:cNvPr>
        <xdr:cNvSpPr txBox="1"/>
      </xdr:nvSpPr>
      <xdr:spPr>
        <a:xfrm>
          <a:off x="7766050" y="292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38100</xdr:colOff>
      <xdr:row>12</xdr:row>
      <xdr:rowOff>185737</xdr:rowOff>
    </xdr:from>
    <xdr:ext cx="65" cy="172227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D4BD3312-3C06-4340-BB8E-6CC1DF6EB45E}"/>
            </a:ext>
          </a:extLst>
        </xdr:cNvPr>
        <xdr:cNvSpPr txBox="1"/>
      </xdr:nvSpPr>
      <xdr:spPr>
        <a:xfrm>
          <a:off x="7766050" y="2541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38100</xdr:colOff>
      <xdr:row>13</xdr:row>
      <xdr:rowOff>185737</xdr:rowOff>
    </xdr:from>
    <xdr:ext cx="65" cy="172227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1261522B-C65E-4D27-8EB6-6714D1641D57}"/>
            </a:ext>
          </a:extLst>
        </xdr:cNvPr>
        <xdr:cNvSpPr txBox="1"/>
      </xdr:nvSpPr>
      <xdr:spPr>
        <a:xfrm>
          <a:off x="7766050" y="2732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16</xdr:row>
      <xdr:rowOff>4762</xdr:rowOff>
    </xdr:from>
    <xdr:ext cx="65" cy="172227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C2D876D5-33B1-490C-947F-322A3199A0A0}"/>
            </a:ext>
          </a:extLst>
        </xdr:cNvPr>
        <xdr:cNvSpPr txBox="1"/>
      </xdr:nvSpPr>
      <xdr:spPr>
        <a:xfrm>
          <a:off x="7756525" y="3122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17</xdr:row>
      <xdr:rowOff>4762</xdr:rowOff>
    </xdr:from>
    <xdr:ext cx="65" cy="172227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F0962A09-3B1B-4CA2-8CEB-53AB0A5A8EEB}"/>
            </a:ext>
          </a:extLst>
        </xdr:cNvPr>
        <xdr:cNvSpPr txBox="1"/>
      </xdr:nvSpPr>
      <xdr:spPr>
        <a:xfrm>
          <a:off x="7756525" y="3313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18</xdr:row>
      <xdr:rowOff>4762</xdr:rowOff>
    </xdr:from>
    <xdr:ext cx="65" cy="172227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7FAD30E-7A73-4587-B78A-5665468353A3}"/>
            </a:ext>
          </a:extLst>
        </xdr:cNvPr>
        <xdr:cNvSpPr txBox="1"/>
      </xdr:nvSpPr>
      <xdr:spPr>
        <a:xfrm>
          <a:off x="7756525" y="3503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19</xdr:row>
      <xdr:rowOff>4762</xdr:rowOff>
    </xdr:from>
    <xdr:ext cx="65" cy="172227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C8CCE766-B8CD-4C50-A83B-9EC0113B038B}"/>
            </a:ext>
          </a:extLst>
        </xdr:cNvPr>
        <xdr:cNvSpPr txBox="1"/>
      </xdr:nvSpPr>
      <xdr:spPr>
        <a:xfrm>
          <a:off x="7756525" y="3814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14</xdr:col>
      <xdr:colOff>38100</xdr:colOff>
      <xdr:row>12</xdr:row>
      <xdr:rowOff>185737</xdr:rowOff>
    </xdr:from>
    <xdr:ext cx="65" cy="172227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157A19D-6BC3-44B2-A342-D1EBB72B20AF}"/>
            </a:ext>
          </a:extLst>
        </xdr:cNvPr>
        <xdr:cNvSpPr txBox="1"/>
      </xdr:nvSpPr>
      <xdr:spPr>
        <a:xfrm>
          <a:off x="7766050" y="2541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15</xdr:col>
      <xdr:colOff>38100</xdr:colOff>
      <xdr:row>12</xdr:row>
      <xdr:rowOff>185737</xdr:rowOff>
    </xdr:from>
    <xdr:ext cx="65" cy="172227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840197A-3F0D-4883-9131-89C502DD4A8D}"/>
            </a:ext>
          </a:extLst>
        </xdr:cNvPr>
        <xdr:cNvSpPr txBox="1"/>
      </xdr:nvSpPr>
      <xdr:spPr>
        <a:xfrm>
          <a:off x="7766050" y="2541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38100</xdr:colOff>
      <xdr:row>27</xdr:row>
      <xdr:rowOff>185737</xdr:rowOff>
    </xdr:from>
    <xdr:ext cx="65" cy="172227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87AAE455-D8B0-45DC-843E-4FFA7B08E487}"/>
            </a:ext>
          </a:extLst>
        </xdr:cNvPr>
        <xdr:cNvSpPr txBox="1"/>
      </xdr:nvSpPr>
      <xdr:spPr>
        <a:xfrm>
          <a:off x="1866900" y="292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38100</xdr:colOff>
      <xdr:row>25</xdr:row>
      <xdr:rowOff>185737</xdr:rowOff>
    </xdr:from>
    <xdr:ext cx="65" cy="172227"/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E01E7AC2-8274-464D-90D0-26CD76563B18}"/>
            </a:ext>
          </a:extLst>
        </xdr:cNvPr>
        <xdr:cNvSpPr txBox="1"/>
      </xdr:nvSpPr>
      <xdr:spPr>
        <a:xfrm>
          <a:off x="1866900" y="2541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38100</xdr:colOff>
      <xdr:row>26</xdr:row>
      <xdr:rowOff>185737</xdr:rowOff>
    </xdr:from>
    <xdr:ext cx="65" cy="172227"/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704A2230-4A6C-4320-AC44-044D302E2280}"/>
            </a:ext>
          </a:extLst>
        </xdr:cNvPr>
        <xdr:cNvSpPr txBox="1"/>
      </xdr:nvSpPr>
      <xdr:spPr>
        <a:xfrm>
          <a:off x="1866900" y="2732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29</xdr:row>
      <xdr:rowOff>4762</xdr:rowOff>
    </xdr:from>
    <xdr:ext cx="65" cy="172227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A61A8BB7-32A1-457A-9E90-02AA5BEE80BE}"/>
            </a:ext>
          </a:extLst>
        </xdr:cNvPr>
        <xdr:cNvSpPr txBox="1"/>
      </xdr:nvSpPr>
      <xdr:spPr>
        <a:xfrm>
          <a:off x="1857375" y="3122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30</xdr:row>
      <xdr:rowOff>4762</xdr:rowOff>
    </xdr:from>
    <xdr:ext cx="65" cy="172227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B787AB51-8F55-4215-A9B7-F2272841CB7B}"/>
            </a:ext>
          </a:extLst>
        </xdr:cNvPr>
        <xdr:cNvSpPr txBox="1"/>
      </xdr:nvSpPr>
      <xdr:spPr>
        <a:xfrm>
          <a:off x="1857375" y="3313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31</xdr:row>
      <xdr:rowOff>4762</xdr:rowOff>
    </xdr:from>
    <xdr:ext cx="65" cy="172227"/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8AF383A2-34EF-4C5B-9C65-E0A0ABD5CA87}"/>
            </a:ext>
          </a:extLst>
        </xdr:cNvPr>
        <xdr:cNvSpPr txBox="1"/>
      </xdr:nvSpPr>
      <xdr:spPr>
        <a:xfrm>
          <a:off x="1857375" y="3503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32</xdr:row>
      <xdr:rowOff>4762</xdr:rowOff>
    </xdr:from>
    <xdr:ext cx="65" cy="172227"/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3CB6DD30-687D-47EA-AE96-18CF012A0265}"/>
            </a:ext>
          </a:extLst>
        </xdr:cNvPr>
        <xdr:cNvSpPr txBox="1"/>
      </xdr:nvSpPr>
      <xdr:spPr>
        <a:xfrm>
          <a:off x="1857375" y="3814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33</xdr:row>
      <xdr:rowOff>4762</xdr:rowOff>
    </xdr:from>
    <xdr:ext cx="65" cy="172227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F64D2EF2-0487-4C35-976D-DB4B22ED1993}"/>
            </a:ext>
          </a:extLst>
        </xdr:cNvPr>
        <xdr:cNvSpPr txBox="1"/>
      </xdr:nvSpPr>
      <xdr:spPr>
        <a:xfrm>
          <a:off x="1857375" y="66405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34</xdr:row>
      <xdr:rowOff>4762</xdr:rowOff>
    </xdr:from>
    <xdr:ext cx="65" cy="172227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F10D15E9-18FC-4417-9BA3-9548FB786DFB}"/>
            </a:ext>
          </a:extLst>
        </xdr:cNvPr>
        <xdr:cNvSpPr txBox="1"/>
      </xdr:nvSpPr>
      <xdr:spPr>
        <a:xfrm>
          <a:off x="1857375" y="66405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11</xdr:col>
      <xdr:colOff>57150</xdr:colOff>
      <xdr:row>16</xdr:row>
      <xdr:rowOff>23812</xdr:rowOff>
    </xdr:from>
    <xdr:ext cx="65" cy="172227"/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6829000A-1511-4DF0-94BD-02DC84609734}"/>
            </a:ext>
          </a:extLst>
        </xdr:cNvPr>
        <xdr:cNvSpPr txBox="1"/>
      </xdr:nvSpPr>
      <xdr:spPr>
        <a:xfrm>
          <a:off x="8750300" y="314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14</xdr:col>
      <xdr:colOff>38100</xdr:colOff>
      <xdr:row>11</xdr:row>
      <xdr:rowOff>185737</xdr:rowOff>
    </xdr:from>
    <xdr:ext cx="65" cy="172227"/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BEE7EF23-30E4-441F-81D0-CDEB08789E47}"/>
            </a:ext>
          </a:extLst>
        </xdr:cNvPr>
        <xdr:cNvSpPr txBox="1"/>
      </xdr:nvSpPr>
      <xdr:spPr>
        <a:xfrm>
          <a:off x="9855200" y="292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14</xdr:col>
      <xdr:colOff>28575</xdr:colOff>
      <xdr:row>13</xdr:row>
      <xdr:rowOff>4762</xdr:rowOff>
    </xdr:from>
    <xdr:ext cx="65" cy="172227"/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A4FC23D1-3D74-4B56-B9D7-17F3F4867CB7}"/>
            </a:ext>
          </a:extLst>
        </xdr:cNvPr>
        <xdr:cNvSpPr txBox="1"/>
      </xdr:nvSpPr>
      <xdr:spPr>
        <a:xfrm>
          <a:off x="9845675" y="3122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14</xdr:col>
      <xdr:colOff>28575</xdr:colOff>
      <xdr:row>14</xdr:row>
      <xdr:rowOff>4762</xdr:rowOff>
    </xdr:from>
    <xdr:ext cx="65" cy="172227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263E1DE2-F55A-4EED-B27F-3F58113FD7FA}"/>
            </a:ext>
          </a:extLst>
        </xdr:cNvPr>
        <xdr:cNvSpPr txBox="1"/>
      </xdr:nvSpPr>
      <xdr:spPr>
        <a:xfrm>
          <a:off x="9845675" y="3313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12</xdr:col>
      <xdr:colOff>57150</xdr:colOff>
      <xdr:row>13</xdr:row>
      <xdr:rowOff>23812</xdr:rowOff>
    </xdr:from>
    <xdr:ext cx="65" cy="172227"/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F5CE7D24-9438-4FB2-8F7C-1F946A56FB8E}"/>
            </a:ext>
          </a:extLst>
        </xdr:cNvPr>
        <xdr:cNvSpPr txBox="1"/>
      </xdr:nvSpPr>
      <xdr:spPr>
        <a:xfrm>
          <a:off x="8750300" y="314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12</xdr:col>
      <xdr:colOff>38100</xdr:colOff>
      <xdr:row>13</xdr:row>
      <xdr:rowOff>185737</xdr:rowOff>
    </xdr:from>
    <xdr:ext cx="65" cy="172227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FDD8114F-C0E5-476C-9E21-C65D2AB0118C}"/>
            </a:ext>
          </a:extLst>
        </xdr:cNvPr>
        <xdr:cNvSpPr txBox="1"/>
      </xdr:nvSpPr>
      <xdr:spPr>
        <a:xfrm>
          <a:off x="9855200" y="292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12</xdr:col>
      <xdr:colOff>38100</xdr:colOff>
      <xdr:row>11</xdr:row>
      <xdr:rowOff>185737</xdr:rowOff>
    </xdr:from>
    <xdr:ext cx="65" cy="172227"/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E49AD5FA-CD4D-4E10-938E-C8A104FC9E9C}"/>
            </a:ext>
          </a:extLst>
        </xdr:cNvPr>
        <xdr:cNvSpPr txBox="1"/>
      </xdr:nvSpPr>
      <xdr:spPr>
        <a:xfrm>
          <a:off x="9855200" y="2541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12</xdr:col>
      <xdr:colOff>38100</xdr:colOff>
      <xdr:row>12</xdr:row>
      <xdr:rowOff>185737</xdr:rowOff>
    </xdr:from>
    <xdr:ext cx="65" cy="172227"/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262184FE-4378-44E0-A01F-5D201BF0B191}"/>
            </a:ext>
          </a:extLst>
        </xdr:cNvPr>
        <xdr:cNvSpPr txBox="1"/>
      </xdr:nvSpPr>
      <xdr:spPr>
        <a:xfrm>
          <a:off x="9855200" y="2732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13</xdr:col>
      <xdr:colOff>38100</xdr:colOff>
      <xdr:row>11</xdr:row>
      <xdr:rowOff>185737</xdr:rowOff>
    </xdr:from>
    <xdr:ext cx="65" cy="172227"/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4E0680A7-CD04-48D4-8CB2-90DE72D8C35D}"/>
            </a:ext>
          </a:extLst>
        </xdr:cNvPr>
        <xdr:cNvSpPr txBox="1"/>
      </xdr:nvSpPr>
      <xdr:spPr>
        <a:xfrm>
          <a:off x="11372850" y="2541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13</xdr:col>
      <xdr:colOff>38100</xdr:colOff>
      <xdr:row>10</xdr:row>
      <xdr:rowOff>185737</xdr:rowOff>
    </xdr:from>
    <xdr:ext cx="65" cy="172227"/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CF5E7BB7-CFB9-4217-82C5-B111B8B566AE}"/>
            </a:ext>
          </a:extLst>
        </xdr:cNvPr>
        <xdr:cNvSpPr txBox="1"/>
      </xdr:nvSpPr>
      <xdr:spPr>
        <a:xfrm>
          <a:off x="11372850" y="2351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13</xdr:col>
      <xdr:colOff>28575</xdr:colOff>
      <xdr:row>12</xdr:row>
      <xdr:rowOff>4762</xdr:rowOff>
    </xdr:from>
    <xdr:ext cx="65" cy="172227"/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511F4860-06B6-42AA-972E-6ACE7DC449D6}"/>
            </a:ext>
          </a:extLst>
        </xdr:cNvPr>
        <xdr:cNvSpPr txBox="1"/>
      </xdr:nvSpPr>
      <xdr:spPr>
        <a:xfrm>
          <a:off x="11363325" y="2551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13</xdr:col>
      <xdr:colOff>28575</xdr:colOff>
      <xdr:row>13</xdr:row>
      <xdr:rowOff>4762</xdr:rowOff>
    </xdr:from>
    <xdr:ext cx="65" cy="172227"/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962F3BA4-9B32-4892-849E-1B2DA04DC434}"/>
            </a:ext>
          </a:extLst>
        </xdr:cNvPr>
        <xdr:cNvSpPr txBox="1"/>
      </xdr:nvSpPr>
      <xdr:spPr>
        <a:xfrm>
          <a:off x="11363325" y="2741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11</xdr:col>
      <xdr:colOff>57150</xdr:colOff>
      <xdr:row>12</xdr:row>
      <xdr:rowOff>23812</xdr:rowOff>
    </xdr:from>
    <xdr:ext cx="65" cy="172227"/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908111A1-4D4B-429E-9A49-363F792DC6E5}"/>
            </a:ext>
          </a:extLst>
        </xdr:cNvPr>
        <xdr:cNvSpPr txBox="1"/>
      </xdr:nvSpPr>
      <xdr:spPr>
        <a:xfrm>
          <a:off x="9461500" y="25701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38100</xdr:colOff>
      <xdr:row>42</xdr:row>
      <xdr:rowOff>185737</xdr:rowOff>
    </xdr:from>
    <xdr:ext cx="65" cy="172227"/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4CC1CB13-50FA-4DFF-A53E-2B5BB364E0BA}"/>
            </a:ext>
          </a:extLst>
        </xdr:cNvPr>
        <xdr:cNvSpPr txBox="1"/>
      </xdr:nvSpPr>
      <xdr:spPr>
        <a:xfrm>
          <a:off x="1866900" y="5684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38100</xdr:colOff>
      <xdr:row>40</xdr:row>
      <xdr:rowOff>185737</xdr:rowOff>
    </xdr:from>
    <xdr:ext cx="65" cy="172227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0E36CD15-2650-425A-8D89-3C4396311FF6}"/>
            </a:ext>
          </a:extLst>
        </xdr:cNvPr>
        <xdr:cNvSpPr txBox="1"/>
      </xdr:nvSpPr>
      <xdr:spPr>
        <a:xfrm>
          <a:off x="1866900" y="5303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38100</xdr:colOff>
      <xdr:row>41</xdr:row>
      <xdr:rowOff>185737</xdr:rowOff>
    </xdr:from>
    <xdr:ext cx="65" cy="172227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D9B8A808-805C-45FF-A67C-97FE409B7A33}"/>
            </a:ext>
          </a:extLst>
        </xdr:cNvPr>
        <xdr:cNvSpPr txBox="1"/>
      </xdr:nvSpPr>
      <xdr:spPr>
        <a:xfrm>
          <a:off x="1866900" y="5494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44</xdr:row>
      <xdr:rowOff>4762</xdr:rowOff>
    </xdr:from>
    <xdr:ext cx="65" cy="172227"/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01343536-FE55-44F9-A31A-53C3AF5375D4}"/>
            </a:ext>
          </a:extLst>
        </xdr:cNvPr>
        <xdr:cNvSpPr txBox="1"/>
      </xdr:nvSpPr>
      <xdr:spPr>
        <a:xfrm>
          <a:off x="1857375" y="5884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45</xdr:row>
      <xdr:rowOff>4762</xdr:rowOff>
    </xdr:from>
    <xdr:ext cx="65" cy="172227"/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F25081DB-043D-483F-8263-F3D8BD2FBDBD}"/>
            </a:ext>
          </a:extLst>
        </xdr:cNvPr>
        <xdr:cNvSpPr txBox="1"/>
      </xdr:nvSpPr>
      <xdr:spPr>
        <a:xfrm>
          <a:off x="1857375" y="6075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46</xdr:row>
      <xdr:rowOff>4762</xdr:rowOff>
    </xdr:from>
    <xdr:ext cx="65" cy="172227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DA1727F5-CF31-471A-AB87-E257154DFD94}"/>
            </a:ext>
          </a:extLst>
        </xdr:cNvPr>
        <xdr:cNvSpPr txBox="1"/>
      </xdr:nvSpPr>
      <xdr:spPr>
        <a:xfrm>
          <a:off x="1857375" y="6265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47</xdr:row>
      <xdr:rowOff>4762</xdr:rowOff>
    </xdr:from>
    <xdr:ext cx="65" cy="172227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52594178-9075-47E9-BB66-4EDA77869AA3}"/>
            </a:ext>
          </a:extLst>
        </xdr:cNvPr>
        <xdr:cNvSpPr txBox="1"/>
      </xdr:nvSpPr>
      <xdr:spPr>
        <a:xfrm>
          <a:off x="1857375" y="6456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48</xdr:row>
      <xdr:rowOff>4762</xdr:rowOff>
    </xdr:from>
    <xdr:ext cx="65" cy="172227"/>
    <xdr:sp macro="" textlink="">
      <xdr:nvSpPr>
        <xdr:cNvPr id="55" name="CaixaDeTexto 54">
          <a:extLst>
            <a:ext uri="{FF2B5EF4-FFF2-40B4-BE49-F238E27FC236}">
              <a16:creationId xmlns:a16="http://schemas.microsoft.com/office/drawing/2014/main" id="{05234018-A7CD-49B4-B2EA-918A38DC3C11}"/>
            </a:ext>
          </a:extLst>
        </xdr:cNvPr>
        <xdr:cNvSpPr txBox="1"/>
      </xdr:nvSpPr>
      <xdr:spPr>
        <a:xfrm>
          <a:off x="1857375" y="6831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49</xdr:row>
      <xdr:rowOff>4762</xdr:rowOff>
    </xdr:from>
    <xdr:ext cx="65" cy="172227"/>
    <xdr:sp macro="" textlink="">
      <xdr:nvSpPr>
        <xdr:cNvPr id="56" name="CaixaDeTexto 55">
          <a:extLst>
            <a:ext uri="{FF2B5EF4-FFF2-40B4-BE49-F238E27FC236}">
              <a16:creationId xmlns:a16="http://schemas.microsoft.com/office/drawing/2014/main" id="{E6A4D61B-6406-483E-B5A5-C04AEFA58126}"/>
            </a:ext>
          </a:extLst>
        </xdr:cNvPr>
        <xdr:cNvSpPr txBox="1"/>
      </xdr:nvSpPr>
      <xdr:spPr>
        <a:xfrm>
          <a:off x="1857375" y="7205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7</xdr:col>
      <xdr:colOff>38100</xdr:colOff>
      <xdr:row>42</xdr:row>
      <xdr:rowOff>185737</xdr:rowOff>
    </xdr:from>
    <xdr:ext cx="65" cy="172227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57394E95-4A0A-41B4-91AD-E78881F9C673}"/>
            </a:ext>
          </a:extLst>
        </xdr:cNvPr>
        <xdr:cNvSpPr txBox="1"/>
      </xdr:nvSpPr>
      <xdr:spPr>
        <a:xfrm>
          <a:off x="1866900" y="9431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7</xdr:col>
      <xdr:colOff>38100</xdr:colOff>
      <xdr:row>40</xdr:row>
      <xdr:rowOff>185737</xdr:rowOff>
    </xdr:from>
    <xdr:ext cx="65" cy="172227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FD3A05E8-0B94-46C9-9578-5DAE0736ADC5}"/>
            </a:ext>
          </a:extLst>
        </xdr:cNvPr>
        <xdr:cNvSpPr txBox="1"/>
      </xdr:nvSpPr>
      <xdr:spPr>
        <a:xfrm>
          <a:off x="1866900" y="90566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7</xdr:col>
      <xdr:colOff>38100</xdr:colOff>
      <xdr:row>41</xdr:row>
      <xdr:rowOff>185737</xdr:rowOff>
    </xdr:from>
    <xdr:ext cx="65" cy="172227"/>
    <xdr:sp macro="" textlink="">
      <xdr:nvSpPr>
        <xdr:cNvPr id="59" name="CaixaDeTexto 58">
          <a:extLst>
            <a:ext uri="{FF2B5EF4-FFF2-40B4-BE49-F238E27FC236}">
              <a16:creationId xmlns:a16="http://schemas.microsoft.com/office/drawing/2014/main" id="{BD84D7B2-AAC0-45B7-A6EA-A918D0EA6608}"/>
            </a:ext>
          </a:extLst>
        </xdr:cNvPr>
        <xdr:cNvSpPr txBox="1"/>
      </xdr:nvSpPr>
      <xdr:spPr>
        <a:xfrm>
          <a:off x="1866900" y="92471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7</xdr:col>
      <xdr:colOff>28575</xdr:colOff>
      <xdr:row>44</xdr:row>
      <xdr:rowOff>4762</xdr:rowOff>
    </xdr:from>
    <xdr:ext cx="65" cy="172227"/>
    <xdr:sp macro="" textlink="">
      <xdr:nvSpPr>
        <xdr:cNvPr id="60" name="CaixaDeTexto 59">
          <a:extLst>
            <a:ext uri="{FF2B5EF4-FFF2-40B4-BE49-F238E27FC236}">
              <a16:creationId xmlns:a16="http://schemas.microsoft.com/office/drawing/2014/main" id="{E13CC48F-C772-4449-BDCD-9C8306D9F084}"/>
            </a:ext>
          </a:extLst>
        </xdr:cNvPr>
        <xdr:cNvSpPr txBox="1"/>
      </xdr:nvSpPr>
      <xdr:spPr>
        <a:xfrm>
          <a:off x="1857375" y="9618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7</xdr:col>
      <xdr:colOff>28575</xdr:colOff>
      <xdr:row>45</xdr:row>
      <xdr:rowOff>4762</xdr:rowOff>
    </xdr:from>
    <xdr:ext cx="65" cy="172227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7E9CE037-7F2B-419B-AFC3-CC7332FA4BCB}"/>
            </a:ext>
          </a:extLst>
        </xdr:cNvPr>
        <xdr:cNvSpPr txBox="1"/>
      </xdr:nvSpPr>
      <xdr:spPr>
        <a:xfrm>
          <a:off x="1857375" y="9802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7</xdr:col>
      <xdr:colOff>28575</xdr:colOff>
      <xdr:row>46</xdr:row>
      <xdr:rowOff>4762</xdr:rowOff>
    </xdr:from>
    <xdr:ext cx="65" cy="172227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C21FBDF3-DEE6-43BE-9EB0-A61A7BA738A4}"/>
            </a:ext>
          </a:extLst>
        </xdr:cNvPr>
        <xdr:cNvSpPr txBox="1"/>
      </xdr:nvSpPr>
      <xdr:spPr>
        <a:xfrm>
          <a:off x="1857375" y="99869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7</xdr:col>
      <xdr:colOff>28575</xdr:colOff>
      <xdr:row>47</xdr:row>
      <xdr:rowOff>4762</xdr:rowOff>
    </xdr:from>
    <xdr:ext cx="65" cy="172227"/>
    <xdr:sp macro="" textlink="">
      <xdr:nvSpPr>
        <xdr:cNvPr id="63" name="CaixaDeTexto 62">
          <a:extLst>
            <a:ext uri="{FF2B5EF4-FFF2-40B4-BE49-F238E27FC236}">
              <a16:creationId xmlns:a16="http://schemas.microsoft.com/office/drawing/2014/main" id="{FE714401-4CCE-406C-AD41-AB2A25A09C66}"/>
            </a:ext>
          </a:extLst>
        </xdr:cNvPr>
        <xdr:cNvSpPr txBox="1"/>
      </xdr:nvSpPr>
      <xdr:spPr>
        <a:xfrm>
          <a:off x="1857375" y="10171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7</xdr:col>
      <xdr:colOff>28575</xdr:colOff>
      <xdr:row>48</xdr:row>
      <xdr:rowOff>4762</xdr:rowOff>
    </xdr:from>
    <xdr:ext cx="65" cy="172227"/>
    <xdr:sp macro="" textlink="">
      <xdr:nvSpPr>
        <xdr:cNvPr id="64" name="CaixaDeTexto 63">
          <a:extLst>
            <a:ext uri="{FF2B5EF4-FFF2-40B4-BE49-F238E27FC236}">
              <a16:creationId xmlns:a16="http://schemas.microsoft.com/office/drawing/2014/main" id="{C7EAC85A-87C2-4758-AF52-DA11B2D13876}"/>
            </a:ext>
          </a:extLst>
        </xdr:cNvPr>
        <xdr:cNvSpPr txBox="1"/>
      </xdr:nvSpPr>
      <xdr:spPr>
        <a:xfrm>
          <a:off x="1857375" y="10361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7</xdr:col>
      <xdr:colOff>28575</xdr:colOff>
      <xdr:row>49</xdr:row>
      <xdr:rowOff>4762</xdr:rowOff>
    </xdr:from>
    <xdr:ext cx="65" cy="172227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25ACC4E-4033-42D5-91C8-6762CAE622F7}"/>
            </a:ext>
          </a:extLst>
        </xdr:cNvPr>
        <xdr:cNvSpPr txBox="1"/>
      </xdr:nvSpPr>
      <xdr:spPr>
        <a:xfrm>
          <a:off x="1857375" y="10545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twoCellAnchor>
    <xdr:from>
      <xdr:col>7</xdr:col>
      <xdr:colOff>670560</xdr:colOff>
      <xdr:row>14</xdr:row>
      <xdr:rowOff>0</xdr:rowOff>
    </xdr:from>
    <xdr:to>
      <xdr:col>11</xdr:col>
      <xdr:colOff>495300</xdr:colOff>
      <xdr:row>19</xdr:row>
      <xdr:rowOff>365760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A9971049-5481-4C62-BE8B-9DC9870F16C1}"/>
                </a:ext>
              </a:extLst>
            </xdr:cNvPr>
            <xdr:cNvSpPr txBox="1"/>
          </xdr:nvSpPr>
          <xdr:spPr>
            <a:xfrm>
              <a:off x="7185660" y="2720340"/>
              <a:ext cx="3604260" cy="14020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/>
                <a:t>Para calcular o índice de refração</a:t>
              </a:r>
              <a:r>
                <a:rPr lang="pt-PT" sz="1100" baseline="0"/>
                <a:t> do acrílico utilizou-se a seguinte expressão:</a:t>
              </a: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𝑎𝑐𝑟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í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𝑙𝑖𝑐𝑜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𝑎𝑟</m:t>
                            </m:r>
                          </m:sub>
                        </m:sSub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𝜃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𝑎𝑟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</m:num>
                      <m:den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sin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⁡(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𝑎𝑐𝑟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í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𝑙𝑖𝑐𝑜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 b="0">
                <a:ea typeface="Cambria Math" panose="02040503050406030204" pitchFamily="18" charset="0"/>
              </a:endParaRPr>
            </a:p>
            <a:p>
              <a:pPr algn="l"/>
              <a:r>
                <a:rPr lang="pt-PT" sz="1100"/>
                <a:t>Con</a:t>
              </a:r>
              <a:r>
                <a:rPr lang="pt-PT" sz="1100" baseline="0"/>
                <a:t>siderando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 baseline="0"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r>
                        <a:rPr lang="en-GB" sz="1100" b="0" i="1" baseline="0">
                          <a:latin typeface="Cambria Math" panose="02040503050406030204" pitchFamily="18" charset="0"/>
                        </a:rPr>
                        <m:t>𝑎𝑟</m:t>
                      </m:r>
                    </m:sub>
                  </m:sSub>
                  <m:r>
                    <a:rPr lang="en-GB" sz="1100" b="0" i="1" baseline="0">
                      <a:latin typeface="Cambria Math" panose="02040503050406030204" pitchFamily="18" charset="0"/>
                    </a:rPr>
                    <m:t>=1</m:t>
                  </m:r>
                </m:oMath>
              </a14:m>
              <a:endParaRPr lang="en-GB" sz="1100" b="0" baseline="0"/>
            </a:p>
            <a:p>
              <a:pPr algn="l"/>
              <a:endParaRPr lang="pt-PT" sz="11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A9971049-5481-4C62-BE8B-9DC9870F16C1}"/>
                </a:ext>
              </a:extLst>
            </xdr:cNvPr>
            <xdr:cNvSpPr txBox="1"/>
          </xdr:nvSpPr>
          <xdr:spPr>
            <a:xfrm>
              <a:off x="7185660" y="2720340"/>
              <a:ext cx="3604260" cy="14020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/>
                <a:t>Para calcular o índice de refração</a:t>
              </a:r>
              <a:r>
                <a:rPr lang="pt-PT" sz="1100" baseline="0"/>
                <a:t> do acrílico utilizou-se a seguinte expressão:</a:t>
              </a:r>
            </a:p>
            <a:p>
              <a:pPr algn="ctr"/>
              <a:r>
                <a:rPr lang="en-GB" sz="1100" b="0" i="0">
                  <a:latin typeface="Cambria Math" panose="02040503050406030204" pitchFamily="18" charset="0"/>
                </a:rPr>
                <a:t>𝑛_𝑎𝑐𝑟í𝑙𝑖𝑐𝑜=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𝑛_𝑎𝑟  sin⁡(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𝜃_𝑎𝑟 ))/(sin⁡(𝜃_𝑎𝑐𝑟í𝑙𝑖𝑐𝑜))</a:t>
              </a:r>
              <a:endParaRPr lang="en-GB" sz="1100" b="0">
                <a:ea typeface="Cambria Math" panose="02040503050406030204" pitchFamily="18" charset="0"/>
              </a:endParaRPr>
            </a:p>
            <a:p>
              <a:pPr algn="l"/>
              <a:r>
                <a:rPr lang="pt-PT" sz="1100"/>
                <a:t>Con</a:t>
              </a:r>
              <a:r>
                <a:rPr lang="pt-PT" sz="1100" baseline="0"/>
                <a:t>siderando </a:t>
              </a:r>
              <a:r>
                <a:rPr lang="en-GB" sz="1100" b="0" i="0" baseline="0">
                  <a:latin typeface="Cambria Math" panose="02040503050406030204" pitchFamily="18" charset="0"/>
                </a:rPr>
                <a:t>𝑛_𝑎𝑟=1</a:t>
              </a:r>
              <a:endParaRPr lang="en-GB" sz="1100" b="0" baseline="0"/>
            </a:p>
            <a:p>
              <a:pPr algn="l"/>
              <a:endParaRPr lang="pt-PT" sz="1100"/>
            </a:p>
          </xdr:txBody>
        </xdr:sp>
      </mc:Fallback>
    </mc:AlternateContent>
    <xdr:clientData/>
  </xdr:twoCellAnchor>
  <xdr:twoCellAnchor>
    <xdr:from>
      <xdr:col>3</xdr:col>
      <xdr:colOff>106680</xdr:colOff>
      <xdr:row>52</xdr:row>
      <xdr:rowOff>30480</xdr:rowOff>
    </xdr:from>
    <xdr:to>
      <xdr:col>7</xdr:col>
      <xdr:colOff>1341120</xdr:colOff>
      <xdr:row>61</xdr:row>
      <xdr:rowOff>83820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32D0BA39-1212-40F7-911C-36AA8D79FEB7}"/>
            </a:ext>
          </a:extLst>
        </xdr:cNvPr>
        <xdr:cNvSpPr txBox="1"/>
      </xdr:nvSpPr>
      <xdr:spPr>
        <a:xfrm>
          <a:off x="1935480" y="11209020"/>
          <a:ext cx="5920740" cy="1699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Fixada a distância entre a objetiva e a fonte de luz, variou-se a distância entre a ocular e a objetiva, vizualizando através da ocular a imagem do objeto. Verificou-se uma maior ou menor focagem da imagem, tendo-se vizualizado a imagem aproximadamente focada a uma distância entre as lentes de cerca de (25.0 +/- 0.5) cm. Além disso, reparou-se também que para diferentes pessoas se obtiam diferentes distâncias para obter a imagem focada, fruto da existência (ou ausência) de problemas de visão de cada um.</a:t>
          </a:r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8EC27-E9F2-4D55-AC14-F4B93D283045}">
  <dimension ref="B1:Q51"/>
  <sheetViews>
    <sheetView tabSelected="1" topLeftCell="D23" workbookViewId="0">
      <selection activeCell="J33" sqref="J33"/>
    </sheetView>
  </sheetViews>
  <sheetFormatPr defaultRowHeight="14.5" x14ac:dyDescent="0.35"/>
  <cols>
    <col min="4" max="4" width="17.90625" customWidth="1"/>
    <col min="5" max="5" width="19" customWidth="1"/>
    <col min="6" max="6" width="15.36328125" customWidth="1"/>
    <col min="7" max="7" width="16.08984375" customWidth="1"/>
    <col min="8" max="8" width="20.08984375" customWidth="1"/>
    <col min="9" max="9" width="17.1796875" customWidth="1"/>
    <col min="12" max="12" width="10.1796875" customWidth="1"/>
    <col min="13" max="13" width="5.90625" customWidth="1"/>
    <col min="14" max="14" width="21.81640625" customWidth="1"/>
    <col min="15" max="15" width="17" customWidth="1"/>
    <col min="16" max="16" width="16.6328125" customWidth="1"/>
  </cols>
  <sheetData>
    <row r="1" spans="2:17" ht="15" thickBot="1" x14ac:dyDescent="0.4">
      <c r="E1" s="1"/>
    </row>
    <row r="2" spans="2:17" ht="14.4" customHeight="1" x14ac:dyDescent="0.35">
      <c r="E2" s="1"/>
      <c r="F2" s="39" t="s">
        <v>27</v>
      </c>
      <c r="G2" s="40"/>
      <c r="H2" s="36"/>
    </row>
    <row r="3" spans="2:17" x14ac:dyDescent="0.35">
      <c r="E3" s="1"/>
      <c r="F3" s="41"/>
      <c r="G3" s="42"/>
      <c r="H3" s="36"/>
    </row>
    <row r="4" spans="2:17" x14ac:dyDescent="0.35">
      <c r="E4" s="1"/>
      <c r="F4" s="41"/>
      <c r="G4" s="42"/>
      <c r="H4" s="36"/>
    </row>
    <row r="5" spans="2:17" x14ac:dyDescent="0.35">
      <c r="E5" s="1"/>
      <c r="F5" s="41"/>
      <c r="G5" s="42"/>
      <c r="H5" s="36"/>
    </row>
    <row r="6" spans="2:17" ht="33.65" customHeight="1" thickBot="1" x14ac:dyDescent="0.4">
      <c r="E6" s="1"/>
      <c r="F6" s="43"/>
      <c r="G6" s="44"/>
      <c r="H6" s="36"/>
    </row>
    <row r="7" spans="2:17" x14ac:dyDescent="0.35">
      <c r="E7" s="1"/>
    </row>
    <row r="8" spans="2:17" ht="23.5" x14ac:dyDescent="0.55000000000000004">
      <c r="B8" s="37" t="s">
        <v>0</v>
      </c>
      <c r="C8" s="38"/>
      <c r="D8" s="38"/>
      <c r="E8" s="38"/>
      <c r="F8" s="38"/>
      <c r="G8" s="38"/>
      <c r="H8" s="38"/>
      <c r="I8" s="38"/>
    </row>
    <row r="10" spans="2:17" x14ac:dyDescent="0.35">
      <c r="F10" s="1"/>
      <c r="P10" s="1"/>
    </row>
    <row r="11" spans="2:17" x14ac:dyDescent="0.35">
      <c r="C11" s="2" t="s">
        <v>3</v>
      </c>
      <c r="D11" s="2"/>
      <c r="E11" s="2"/>
      <c r="F11" s="2"/>
      <c r="K11" s="17" t="s">
        <v>16</v>
      </c>
      <c r="M11" s="2"/>
      <c r="N11" s="2"/>
      <c r="O11" s="2"/>
      <c r="P11" s="2"/>
    </row>
    <row r="12" spans="2:17" ht="15" thickBot="1" x14ac:dyDescent="0.4">
      <c r="E12" s="1"/>
      <c r="F12" s="1"/>
      <c r="O12" s="5"/>
      <c r="P12" s="5"/>
      <c r="Q12" s="4"/>
    </row>
    <row r="13" spans="2:17" ht="15" thickBot="1" x14ac:dyDescent="0.4">
      <c r="C13" s="14"/>
      <c r="D13" s="15" t="s">
        <v>14</v>
      </c>
      <c r="E13" s="16" t="s">
        <v>2</v>
      </c>
      <c r="F13" s="16" t="s">
        <v>4</v>
      </c>
      <c r="G13" s="16" t="s">
        <v>22</v>
      </c>
      <c r="L13" s="18" t="s">
        <v>1</v>
      </c>
      <c r="M13" s="19">
        <v>0.5</v>
      </c>
      <c r="P13" s="4"/>
      <c r="Q13" s="4"/>
    </row>
    <row r="14" spans="2:17" x14ac:dyDescent="0.35">
      <c r="C14" s="10"/>
      <c r="D14" s="24">
        <f xml:space="preserve"> 0</f>
        <v>0</v>
      </c>
      <c r="E14" s="11">
        <f>0</f>
        <v>0</v>
      </c>
      <c r="F14" s="29"/>
      <c r="G14" s="29" t="s">
        <v>25</v>
      </c>
      <c r="P14" s="8"/>
      <c r="Q14" s="4"/>
    </row>
    <row r="15" spans="2:17" x14ac:dyDescent="0.35">
      <c r="C15" s="10"/>
      <c r="D15" s="25">
        <f>15</f>
        <v>15</v>
      </c>
      <c r="E15" s="26">
        <f>9.5</f>
        <v>9.5</v>
      </c>
      <c r="F15" s="32"/>
      <c r="G15" s="30">
        <f>SIN(D15*PI()/180)/SIN(E15*PI()/180)</f>
        <v>1.568147830759804</v>
      </c>
      <c r="P15" s="8"/>
      <c r="Q15" s="4"/>
    </row>
    <row r="16" spans="2:17" x14ac:dyDescent="0.35">
      <c r="C16" s="10"/>
      <c r="D16" s="25">
        <f>30</f>
        <v>30</v>
      </c>
      <c r="E16" s="26">
        <f>19</f>
        <v>19</v>
      </c>
      <c r="F16" s="32"/>
      <c r="G16" s="30">
        <f t="shared" ref="G16:G19" si="0">SIN(D16*PI()/180)/SIN(E16*PI()/180)</f>
        <v>1.5357767433786211</v>
      </c>
      <c r="J16" s="20"/>
      <c r="K16" s="20"/>
      <c r="L16" s="20"/>
      <c r="M16" s="20"/>
      <c r="N16" s="20"/>
      <c r="O16" s="7"/>
      <c r="P16" s="8"/>
      <c r="Q16" s="4"/>
    </row>
    <row r="17" spans="3:17" x14ac:dyDescent="0.35">
      <c r="C17" s="10"/>
      <c r="D17" s="25">
        <f>45</f>
        <v>45</v>
      </c>
      <c r="E17" s="26">
        <f>28</f>
        <v>28</v>
      </c>
      <c r="F17" s="32"/>
      <c r="G17" s="30">
        <f t="shared" si="0"/>
        <v>1.5061759587535093</v>
      </c>
      <c r="J17" s="20"/>
      <c r="K17" s="20"/>
      <c r="L17" s="7"/>
      <c r="M17" s="5"/>
      <c r="N17" s="20"/>
      <c r="O17" s="7"/>
      <c r="P17" s="8"/>
      <c r="Q17" s="4"/>
    </row>
    <row r="18" spans="3:17" x14ac:dyDescent="0.35">
      <c r="C18" s="10"/>
      <c r="D18" s="25">
        <f>60</f>
        <v>60</v>
      </c>
      <c r="E18" s="26">
        <f>35.5</f>
        <v>35.5</v>
      </c>
      <c r="F18" s="32"/>
      <c r="G18" s="30">
        <f t="shared" si="0"/>
        <v>1.4913397551493188</v>
      </c>
      <c r="J18" s="20"/>
      <c r="K18" s="20"/>
      <c r="L18" s="20"/>
      <c r="M18" s="20"/>
      <c r="N18" s="20"/>
      <c r="O18" s="7"/>
      <c r="P18" s="8"/>
      <c r="Q18" s="4"/>
    </row>
    <row r="19" spans="3:17" ht="24.5" customHeight="1" x14ac:dyDescent="0.35">
      <c r="C19" s="10"/>
      <c r="D19" s="25">
        <f>75</f>
        <v>75</v>
      </c>
      <c r="E19" s="26">
        <f>41</f>
        <v>41</v>
      </c>
      <c r="F19" s="27" t="s">
        <v>5</v>
      </c>
      <c r="G19" s="30">
        <f t="shared" si="0"/>
        <v>1.4723154222499768</v>
      </c>
      <c r="J19" s="20"/>
      <c r="K19" s="20"/>
      <c r="L19" s="20"/>
      <c r="M19" s="6"/>
      <c r="N19" s="7"/>
      <c r="O19" s="7"/>
      <c r="P19" s="9"/>
      <c r="Q19" s="4"/>
    </row>
    <row r="20" spans="3:17" ht="30" customHeight="1" thickBot="1" x14ac:dyDescent="0.4">
      <c r="C20" s="10"/>
      <c r="D20" s="12">
        <f>90</f>
        <v>90</v>
      </c>
      <c r="E20" s="13" t="s">
        <v>25</v>
      </c>
      <c r="F20" s="28" t="s">
        <v>6</v>
      </c>
      <c r="G20" s="30" t="s">
        <v>25</v>
      </c>
      <c r="M20" s="6"/>
      <c r="N20" s="7"/>
      <c r="O20" s="7"/>
      <c r="P20" s="9"/>
      <c r="Q20" s="4"/>
    </row>
    <row r="21" spans="3:17" ht="15" thickBot="1" x14ac:dyDescent="0.4">
      <c r="D21" s="14"/>
      <c r="E21" s="14"/>
      <c r="F21" s="16" t="s">
        <v>24</v>
      </c>
      <c r="G21" s="31">
        <f>AVERAGE(G15:G19)</f>
        <v>1.514751142058246</v>
      </c>
      <c r="M21" s="4"/>
      <c r="N21" s="4"/>
      <c r="O21" s="4"/>
      <c r="P21" s="4"/>
      <c r="Q21" s="4"/>
    </row>
    <row r="22" spans="3:17" x14ac:dyDescent="0.35">
      <c r="M22" s="4"/>
      <c r="N22" s="4"/>
      <c r="O22" s="4"/>
      <c r="P22" s="4"/>
      <c r="Q22" s="4"/>
    </row>
    <row r="23" spans="3:17" x14ac:dyDescent="0.35">
      <c r="C23" s="2" t="s">
        <v>15</v>
      </c>
      <c r="D23" s="2"/>
      <c r="E23" s="2"/>
    </row>
    <row r="25" spans="3:17" ht="15" thickBot="1" x14ac:dyDescent="0.4">
      <c r="E25" s="1"/>
      <c r="F25" s="1"/>
    </row>
    <row r="26" spans="3:17" ht="15" thickBot="1" x14ac:dyDescent="0.4">
      <c r="C26" s="14"/>
      <c r="D26" s="15" t="s">
        <v>14</v>
      </c>
      <c r="E26" s="16" t="s">
        <v>2</v>
      </c>
      <c r="F26" s="16" t="s">
        <v>4</v>
      </c>
      <c r="G26" s="16" t="s">
        <v>22</v>
      </c>
    </row>
    <row r="27" spans="3:17" x14ac:dyDescent="0.35">
      <c r="C27" s="10"/>
      <c r="D27" s="24">
        <f xml:space="preserve"> 0</f>
        <v>0</v>
      </c>
      <c r="E27" s="11">
        <f>0</f>
        <v>0</v>
      </c>
      <c r="F27" s="29"/>
      <c r="G27" s="29" t="s">
        <v>25</v>
      </c>
    </row>
    <row r="28" spans="3:17" x14ac:dyDescent="0.35">
      <c r="C28" s="10"/>
      <c r="D28" s="25">
        <f>5</f>
        <v>5</v>
      </c>
      <c r="E28" s="26">
        <v>7.5</v>
      </c>
      <c r="F28" s="32"/>
      <c r="G28" s="30">
        <f>SIN(E28*PI()/180)/SIN(D28*PI()/180)</f>
        <v>1.4976201005820555</v>
      </c>
    </row>
    <row r="29" spans="3:17" x14ac:dyDescent="0.35">
      <c r="C29" s="10"/>
      <c r="D29" s="25">
        <f>10</f>
        <v>10</v>
      </c>
      <c r="E29" s="26">
        <f>15</f>
        <v>15</v>
      </c>
      <c r="F29" s="32"/>
      <c r="G29" s="30">
        <f t="shared" ref="G29:I35" si="1">SIN(E29*PI()/180)/SIN(D29*PI()/180)</f>
        <v>1.4904794774118173</v>
      </c>
    </row>
    <row r="30" spans="3:17" x14ac:dyDescent="0.35">
      <c r="C30" s="10"/>
      <c r="D30" s="25">
        <v>15</v>
      </c>
      <c r="E30" s="26">
        <v>22.5</v>
      </c>
      <c r="F30" s="32"/>
      <c r="G30" s="30">
        <f t="shared" si="1"/>
        <v>1.4785752424575447</v>
      </c>
    </row>
    <row r="31" spans="3:17" x14ac:dyDescent="0.35">
      <c r="C31" s="10"/>
      <c r="D31" s="25">
        <f>20</f>
        <v>20</v>
      </c>
      <c r="E31" s="26">
        <f>30.5</f>
        <v>30.5</v>
      </c>
      <c r="F31" s="32"/>
      <c r="G31" s="30">
        <f t="shared" si="1"/>
        <v>1.4839428988760768</v>
      </c>
    </row>
    <row r="32" spans="3:17" x14ac:dyDescent="0.35">
      <c r="C32" s="10"/>
      <c r="D32" s="25">
        <f>25</f>
        <v>25</v>
      </c>
      <c r="E32" s="26">
        <f>38.5</f>
        <v>38.5</v>
      </c>
      <c r="F32" s="27"/>
      <c r="G32" s="30">
        <f t="shared" si="1"/>
        <v>1.4729951187475376</v>
      </c>
    </row>
    <row r="33" spans="3:9" ht="29" x14ac:dyDescent="0.35">
      <c r="C33" s="10"/>
      <c r="D33" s="25">
        <f>30</f>
        <v>30</v>
      </c>
      <c r="E33" s="26">
        <f>48</f>
        <v>48</v>
      </c>
      <c r="F33" s="27" t="s">
        <v>23</v>
      </c>
      <c r="G33" s="30">
        <f t="shared" si="1"/>
        <v>1.4862896509547885</v>
      </c>
    </row>
    <row r="34" spans="3:9" ht="29" x14ac:dyDescent="0.35">
      <c r="D34" s="25">
        <f>35</f>
        <v>35</v>
      </c>
      <c r="E34" s="26">
        <f>68.5</f>
        <v>68.5</v>
      </c>
      <c r="F34" s="27" t="s">
        <v>23</v>
      </c>
      <c r="G34" s="30">
        <f t="shared" si="1"/>
        <v>1.6221335274878359</v>
      </c>
    </row>
    <row r="35" spans="3:9" ht="58.5" thickBot="1" x14ac:dyDescent="0.4">
      <c r="D35" s="12">
        <v>42.5</v>
      </c>
      <c r="E35" s="13">
        <f>90</f>
        <v>90</v>
      </c>
      <c r="F35" s="28" t="s">
        <v>26</v>
      </c>
      <c r="G35" s="30">
        <f t="shared" si="1"/>
        <v>1.4801872329222612</v>
      </c>
    </row>
    <row r="36" spans="3:9" ht="15" thickBot="1" x14ac:dyDescent="0.4">
      <c r="D36" s="14"/>
      <c r="E36" s="14"/>
      <c r="F36" s="16" t="s">
        <v>24</v>
      </c>
      <c r="G36" s="31">
        <f>AVERAGE(G28:G35)</f>
        <v>1.5015279061799898</v>
      </c>
    </row>
    <row r="37" spans="3:9" x14ac:dyDescent="0.35">
      <c r="F37" s="23"/>
      <c r="G37" s="8"/>
    </row>
    <row r="38" spans="3:9" x14ac:dyDescent="0.35">
      <c r="C38" s="17" t="s">
        <v>17</v>
      </c>
    </row>
    <row r="39" spans="3:9" x14ac:dyDescent="0.35">
      <c r="H39" t="s">
        <v>20</v>
      </c>
    </row>
    <row r="40" spans="3:9" ht="15" thickBot="1" x14ac:dyDescent="0.4">
      <c r="E40" s="1"/>
      <c r="I40" s="1"/>
    </row>
    <row r="41" spans="3:9" x14ac:dyDescent="0.35">
      <c r="C41" s="14"/>
      <c r="D41" s="33" t="s">
        <v>18</v>
      </c>
      <c r="E41" s="33" t="s">
        <v>19</v>
      </c>
      <c r="G41" s="14"/>
      <c r="H41" s="33" t="s">
        <v>18</v>
      </c>
      <c r="I41" s="33" t="s">
        <v>19</v>
      </c>
    </row>
    <row r="42" spans="3:9" x14ac:dyDescent="0.35">
      <c r="C42" s="10"/>
      <c r="D42" s="34" t="s">
        <v>7</v>
      </c>
      <c r="E42" s="26">
        <f>6.1</f>
        <v>6.1</v>
      </c>
      <c r="G42" s="10"/>
      <c r="H42" s="34" t="s">
        <v>7</v>
      </c>
      <c r="I42" s="26">
        <f>5.5-2.55</f>
        <v>2.95</v>
      </c>
    </row>
    <row r="43" spans="3:9" x14ac:dyDescent="0.35">
      <c r="C43" s="10"/>
      <c r="D43" s="34" t="s">
        <v>8</v>
      </c>
      <c r="E43" s="26">
        <f>7</f>
        <v>7</v>
      </c>
      <c r="G43" s="10"/>
      <c r="H43" s="34" t="s">
        <v>8</v>
      </c>
      <c r="I43" s="26">
        <f>5.6-2.55</f>
        <v>3.05</v>
      </c>
    </row>
    <row r="44" spans="3:9" x14ac:dyDescent="0.35">
      <c r="C44" s="10"/>
      <c r="D44" s="34" t="s">
        <v>9</v>
      </c>
      <c r="E44" s="26">
        <f>7.4</f>
        <v>7.4</v>
      </c>
      <c r="G44" s="10"/>
      <c r="H44" s="34" t="s">
        <v>9</v>
      </c>
      <c r="I44" s="26">
        <f>5.6-2.55</f>
        <v>3.05</v>
      </c>
    </row>
    <row r="45" spans="3:9" x14ac:dyDescent="0.35">
      <c r="C45" s="10"/>
      <c r="D45" s="34" t="s">
        <v>10</v>
      </c>
      <c r="E45" s="26">
        <v>0</v>
      </c>
      <c r="G45" s="10"/>
      <c r="H45" s="34" t="s">
        <v>10</v>
      </c>
      <c r="I45" s="26">
        <f>0</f>
        <v>0</v>
      </c>
    </row>
    <row r="46" spans="3:9" x14ac:dyDescent="0.35">
      <c r="C46" s="10"/>
      <c r="D46" s="34" t="s">
        <v>11</v>
      </c>
      <c r="E46" s="26">
        <f>7.4</f>
        <v>7.4</v>
      </c>
      <c r="G46" s="10"/>
      <c r="H46" s="34" t="s">
        <v>11</v>
      </c>
      <c r="I46" s="26">
        <f>5.7-2.55</f>
        <v>3.1500000000000004</v>
      </c>
    </row>
    <row r="47" spans="3:9" x14ac:dyDescent="0.35">
      <c r="C47" s="10"/>
      <c r="D47" s="34" t="s">
        <v>12</v>
      </c>
      <c r="E47" s="26">
        <f>6.9</f>
        <v>6.9</v>
      </c>
      <c r="G47" s="10"/>
      <c r="H47" s="34" t="s">
        <v>12</v>
      </c>
      <c r="I47" s="26">
        <f>5.6-2.55</f>
        <v>3.05</v>
      </c>
    </row>
    <row r="48" spans="3:9" ht="15" thickBot="1" x14ac:dyDescent="0.4">
      <c r="C48" s="10"/>
      <c r="D48" s="35" t="s">
        <v>13</v>
      </c>
      <c r="E48" s="13">
        <f>6</f>
        <v>6</v>
      </c>
      <c r="G48" s="10"/>
      <c r="H48" s="35" t="s">
        <v>13</v>
      </c>
      <c r="I48" s="13">
        <f>5.5-2.55</f>
        <v>2.95</v>
      </c>
    </row>
    <row r="49" spans="3:9" x14ac:dyDescent="0.35">
      <c r="D49" s="21"/>
      <c r="E49" s="22"/>
      <c r="H49" s="21"/>
      <c r="I49" s="22"/>
    </row>
    <row r="50" spans="3:9" x14ac:dyDescent="0.35">
      <c r="D50" s="21"/>
      <c r="E50" s="22"/>
      <c r="H50" s="21"/>
      <c r="I50" s="22"/>
    </row>
    <row r="51" spans="3:9" x14ac:dyDescent="0.35">
      <c r="C51" s="17" t="s">
        <v>21</v>
      </c>
      <c r="D51" s="3"/>
      <c r="E51" s="3"/>
      <c r="H51" s="3"/>
      <c r="I51" s="3"/>
    </row>
  </sheetData>
  <mergeCells count="2">
    <mergeCell ref="B8:I8"/>
    <mergeCell ref="F2:G6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Demétrio</dc:creator>
  <cp:lastModifiedBy>Beatriz Demétrio</cp:lastModifiedBy>
  <dcterms:created xsi:type="dcterms:W3CDTF">2021-04-20T08:06:30Z</dcterms:created>
  <dcterms:modified xsi:type="dcterms:W3CDTF">2021-05-11T21:09:06Z</dcterms:modified>
</cp:coreProperties>
</file>