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uis\Documents\Escola\Semestral\Labratório de Eletromangtismo\T7\"/>
    </mc:Choice>
  </mc:AlternateContent>
  <xr:revisionPtr revIDLastSave="0" documentId="13_ncr:1_{D1331BDF-B942-47EE-BCDB-C89D3E24B8E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lha1" sheetId="1" r:id="rId1"/>
    <sheet name="Folha2" sheetId="2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L19" i="2"/>
  <c r="N7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6" i="2"/>
  <c r="N8" i="2"/>
  <c r="N9" i="2"/>
  <c r="N10" i="2"/>
  <c r="N11" i="2"/>
  <c r="N5" i="2"/>
  <c r="D9" i="2" l="1"/>
  <c r="I16" i="2"/>
  <c r="D10" i="2"/>
  <c r="D11" i="2"/>
  <c r="D12" i="2"/>
  <c r="D13" i="2"/>
  <c r="D14" i="2"/>
  <c r="D15" i="2"/>
  <c r="M6" i="2"/>
  <c r="K19" i="2"/>
  <c r="M7" i="2"/>
  <c r="M8" i="2"/>
  <c r="M9" i="2"/>
  <c r="M10" i="2"/>
  <c r="M11" i="2"/>
  <c r="D9" i="1"/>
  <c r="D4" i="1"/>
  <c r="G1" i="2"/>
  <c r="C9" i="1"/>
  <c r="B9" i="1"/>
  <c r="C4" i="1"/>
  <c r="B4" i="1"/>
  <c r="N13" i="2" l="1"/>
  <c r="D17" i="2"/>
</calcChain>
</file>

<file path=xl/sharedStrings.xml><?xml version="1.0" encoding="utf-8"?>
<sst xmlns="http://schemas.openxmlformats.org/spreadsheetml/2006/main" count="47" uniqueCount="28">
  <si>
    <t>Azul</t>
  </si>
  <si>
    <t>verde</t>
  </si>
  <si>
    <t>Vermelho</t>
  </si>
  <si>
    <t>N</t>
  </si>
  <si>
    <t>L (cm)</t>
  </si>
  <si>
    <t>b (mm)</t>
  </si>
  <si>
    <t>a (mm)</t>
  </si>
  <si>
    <t>metros</t>
  </si>
  <si>
    <t>X(m)</t>
  </si>
  <si>
    <t>Comprimento de onda</t>
  </si>
  <si>
    <t>fenda D</t>
  </si>
  <si>
    <t>Fenda E</t>
  </si>
  <si>
    <t>a=0,08</t>
  </si>
  <si>
    <t>D0</t>
  </si>
  <si>
    <t>s(dm)</t>
  </si>
  <si>
    <t>0,05 cm</t>
  </si>
  <si>
    <t>delta y</t>
  </si>
  <si>
    <t>a</t>
  </si>
  <si>
    <t>m</t>
  </si>
  <si>
    <t>s</t>
  </si>
  <si>
    <t>lamda</t>
  </si>
  <si>
    <t>Δy</t>
  </si>
  <si>
    <t>λ (m)</t>
  </si>
  <si>
    <t>Vm</t>
  </si>
  <si>
    <t>vt</t>
  </si>
  <si>
    <t>635nm</t>
  </si>
  <si>
    <t>propagação do erro</t>
  </si>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</sst>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E+00"/>
    <numFmt numFmtId="166" formatCode="0.000E+00"/>
    <numFmt numFmtId="167" formatCode="0E+00"/>
    <numFmt numFmtId="168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 Math"/>
      <family val="1"/>
    </font>
    <font>
      <sz val="11"/>
      <color theme="1"/>
      <name val="Calibri"/>
      <family val="2"/>
    </font>
    <font>
      <sz val="11"/>
      <name val="Cambria Math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114300</xdr:rowOff>
    </xdr:from>
    <xdr:to>
      <xdr:col>9</xdr:col>
      <xdr:colOff>371475</xdr:colOff>
      <xdr:row>16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B4BCF20-D62B-48EB-BE67-F2464722222D}"/>
            </a:ext>
          </a:extLst>
        </xdr:cNvPr>
        <xdr:cNvSpPr txBox="1"/>
      </xdr:nvSpPr>
      <xdr:spPr>
        <a:xfrm>
          <a:off x="76200" y="1066800"/>
          <a:ext cx="6791325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Fenda E, com o</a:t>
          </a:r>
          <a:r>
            <a:rPr lang="pt-PT" sz="1100" baseline="0"/>
            <a:t> aumento  de A observa-se menores valores de X para as cores!!!</a:t>
          </a:r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4</xdr:row>
      <xdr:rowOff>69849</xdr:rowOff>
    </xdr:from>
    <xdr:to>
      <xdr:col>19</xdr:col>
      <xdr:colOff>241300</xdr:colOff>
      <xdr:row>18</xdr:row>
      <xdr:rowOff>44717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1B83788-18F5-48E3-AC98-7834FB460F7E}"/>
                </a:ext>
              </a:extLst>
            </xdr:cNvPr>
            <xdr:cNvSpPr txBox="1"/>
          </xdr:nvSpPr>
          <xdr:spPr>
            <a:xfrm>
              <a:off x="8634301" y="821117"/>
              <a:ext cx="2831295" cy="264007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</m:t>
                      </m:r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ℛ</m:t>
                      </m:r>
                      <m:r>
                        <a:rPr lang="pt-PT" sz="110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</m:oMath>
              </a14:m>
              <a:r>
                <a:rPr lang="pt-PT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f>
                            <m:f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λ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l-GR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Δ</m:t>
                                  </m:r>
                                  <m:sSub>
                                    <m:sSubPr>
                                      <m:ctrlPr>
                                        <a:rPr lang="pt-PT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sty m:val="p"/>
                                        </m:rPr>
                                        <a:rPr lang="el-GR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λ</m:t>
                                      </m:r>
                                    </m:e>
                                    <m:sub>
                                      <m:r>
                                        <a:rPr lang="pt-P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𝑚</m:t>
                                      </m:r>
                                    </m:sub>
                                  </m:sSub>
                                </m:sub>
                              </m:sSub>
                            </m:den>
                          </m:f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(</m:t>
                                  </m:r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l-GR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Δ</m:t>
                                  </m:r>
                                  <m:sSub>
                                    <m:sSubPr>
                                      <m:ctrlPr>
                                        <a:rPr lang="pt-PT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sty m:val="p"/>
                                        </m:rPr>
                                        <a:rPr lang="el-GR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λ</m:t>
                                      </m:r>
                                    </m:e>
                                    <m:sub>
                                      <m:r>
                                        <a:rPr lang="pt-P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𝑚</m:t>
                                      </m:r>
                                    </m:sub>
                                  </m:sSub>
                                </m:sub>
                              </m:sSub>
                            </m:e>
                            <m:sub>
                              <m:r>
                                <a:rPr lang="pt-PT" sz="1100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+(</m:t>
                      </m:r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f>
                            <m:f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λ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</m:den>
                          </m:f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(</m:t>
                                  </m:r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e>
                                <m:sub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</m:e>
                            <m:sub>
                              <m: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PT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m:rPr>
                          <m:sty m:val="p"/>
                        </m:rPr>
                        <a:rPr lang="el-G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Δ</m:t>
                      </m:r>
                      <m:sSub>
                        <m:sSub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l-GR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λ</m:t>
                          </m:r>
                        </m:e>
                        <m:sub>
                          <m:r>
                            <a:rPr lang="pt-PT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b>
                      </m:sSub>
                    </m:sub>
                  </m:sSub>
                </m:oMath>
              </a14:m>
              <a:r>
                <a:rPr lang="pt-PT" sz="1100"/>
                <a:t>= 0.05 cm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pt-PT" sz="1100"/>
                <a:t> = 0,05 dm = 0,5cm</a:t>
              </a:r>
            </a:p>
            <a:p>
              <a:endParaRPr lang="pt-PT" sz="110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</m:t>
                      </m:r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𝜎</m:t>
                      </m:r>
                    </m:e>
                    <m:sub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ℛ</m:t>
                      </m:r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</m:oMath>
              </a14:m>
              <a:r>
                <a:rPr lang="pt-PT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f>
                            <m:f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num>
                            <m:den>
                              <m: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den>
                          </m:f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(</m:t>
                                  </m:r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e>
                                <m:sub>
                                  <m:r>
                                    <m:rPr>
                                      <m:sty m:val="p"/>
                                    </m:rPr>
                                    <a:rPr lang="el-GR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Δ</m:t>
                                  </m:r>
                                  <m:sSub>
                                    <m:sSubPr>
                                      <m:ctrlPr>
                                        <a:rPr lang="pt-PT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m:rPr>
                                          <m:sty m:val="p"/>
                                        </m:rPr>
                                        <a:rPr lang="el-GR" sz="110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λ</m:t>
                                      </m:r>
                                    </m:e>
                                    <m:sub>
                                      <m:r>
                                        <a:rPr lang="pt-PT" sz="1100" b="0" i="1">
                                          <a:solidFill>
                                            <a:schemeClr val="dk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𝑚</m:t>
                                      </m:r>
                                    </m:sub>
                                  </m:sSub>
                                </m:sub>
                              </m:sSub>
                            </m:e>
                            <m:sub>
                              <m: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t-PT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+(</m:t>
                      </m:r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f>
                            <m:f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m:rPr>
                                  <m:sty m:val="p"/>
                                </m:rPr>
                                <a:rPr lang="el-GR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Δ</m:t>
                              </m:r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el-GR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λ</m:t>
                                  </m:r>
                                </m:e>
                                <m:sub>
                                  <m:r>
                                    <a:rPr lang="pt-P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num>
                            <m:den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sSup>
                                <m:sSup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pt-P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e>
                                <m:sup>
                                  <m:r>
                                    <a:rPr lang="pt-PT" sz="11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pt-PT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den>
                          </m:f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sSup>
                        <m:sSupPr>
                          <m:ctrlP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 (</m:t>
                                  </m:r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𝜎</m:t>
                                  </m:r>
                                </m:e>
                                <m:sub>
                                  <m:r>
                                    <a:rPr lang="pt-PT" sz="110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</m:e>
                            <m:sub>
                              <m:r>
                                <a:rPr lang="pt-PT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t-PT" sz="11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pt-PT" sz="1100"/>
            </a:p>
            <a:p>
              <a:endParaRPr lang="pt-PT" sz="1100"/>
            </a:p>
            <a:p>
              <a:r>
                <a:rPr lang="pt-PT" sz="1100"/>
                <a:t>devemos indicar o</a:t>
              </a:r>
              <a:r>
                <a:rPr lang="pt-PT" sz="1100" baseline="0"/>
                <a:t> maior valor (</a:t>
              </a:r>
              <a:r>
                <a:rPr lang="pt-PT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8,12E-09</a:t>
              </a:r>
              <a:r>
                <a:rPr lang="pt-PT"/>
                <a:t> )</a:t>
              </a:r>
            </a:p>
            <a:p>
              <a:r>
                <a:rPr lang="pt-PT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6,41E-07</a:t>
              </a:r>
              <a:r>
                <a:rPr lang="pt-PT"/>
                <a:t> +/-</a:t>
              </a:r>
              <a:r>
                <a:rPr lang="pt-PT" baseline="0"/>
                <a:t>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8,12E-09 m</a:t>
              </a:r>
            </a:p>
            <a:p>
              <a:endParaRPr lang="pt-PT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(6,41 ± 0,08)</a:t>
              </a:r>
              <a14:m>
                <m:oMath xmlns:m="http://schemas.openxmlformats.org/officeDocument/2006/math">
                  <m:r>
                    <a:rPr lang="pt-PT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pPr>
                    <m:e>
                      <m:r>
                        <a:rPr lang="pt-PT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10</m:t>
                      </m:r>
                    </m:e>
                    <m:sup>
                      <m:r>
                        <a:rPr lang="pt-PT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−7</m:t>
                      </m:r>
                    </m:sup>
                  </m:sSup>
                </m:oMath>
              </a14:m>
              <a:endParaRPr lang="pt-PT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21B83788-18F5-48E3-AC98-7834FB460F7E}"/>
                </a:ext>
              </a:extLst>
            </xdr:cNvPr>
            <xdr:cNvSpPr txBox="1"/>
          </xdr:nvSpPr>
          <xdr:spPr>
            <a:xfrm>
              <a:off x="8634301" y="821117"/>
              <a:ext cx="2831295" cy="264007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 (𝜎〗_(ℛ )) </a:t>
              </a:r>
              <a:r>
                <a:rPr lang="pt-PT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√((〖𝑑_λ/𝑑_(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Δλ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 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)〗^2 〖〖〖 (𝜎〗_(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Δλ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𝑚 )〗_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)〗^2+(〖𝑑_λ/𝑑_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)〗^2 〖〖〖 (𝜎〗_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〗_ )〗^2 )</a:t>
              </a:r>
              <a:endParaRPr lang="pt-PT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PT" sz="1100"/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 𝜎〗_(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Δλ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𝑚 )</a:t>
              </a:r>
              <a:r>
                <a:rPr lang="pt-PT" sz="1100"/>
                <a:t>= 0.05 cm</a:t>
              </a:r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 𝜎〗_𝑠</a:t>
              </a:r>
              <a:r>
                <a:rPr lang="pt-PT" sz="1100"/>
                <a:t> = 0,05 dm = 0,5cm</a:t>
              </a:r>
            </a:p>
            <a:p>
              <a:endParaRPr lang="pt-PT" sz="1100"/>
            </a:p>
            <a:p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 (𝜎〗_(ℛ )) </a:t>
              </a:r>
              <a:r>
                <a:rPr lang="pt-PT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√((〖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)〗^2 〖〖〖 (𝜎〗_(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Δλ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𝑚 )〗_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)〗^2+(〖(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Δλ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𝑎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𝑠^2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)〗^2 〖〖〖 (𝜎〗_𝑠〗_ )〗^2 )</a:t>
              </a:r>
              <a:endParaRPr lang="pt-PT" sz="1100"/>
            </a:p>
            <a:p>
              <a:endParaRPr lang="pt-PT" sz="1100"/>
            </a:p>
            <a:p>
              <a:r>
                <a:rPr lang="pt-PT" sz="1100"/>
                <a:t>devemos indicar o</a:t>
              </a:r>
              <a:r>
                <a:rPr lang="pt-PT" sz="1100" baseline="0"/>
                <a:t> maior valor (</a:t>
              </a:r>
              <a:r>
                <a:rPr lang="pt-PT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8,12E-09</a:t>
              </a:r>
              <a:r>
                <a:rPr lang="pt-PT"/>
                <a:t> )</a:t>
              </a:r>
            </a:p>
            <a:p>
              <a:r>
                <a:rPr lang="pt-PT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6,41E-07</a:t>
              </a:r>
              <a:r>
                <a:rPr lang="pt-PT"/>
                <a:t> +/-</a:t>
              </a:r>
              <a:r>
                <a:rPr lang="pt-PT" baseline="0"/>
                <a:t>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8,12E-09 m</a:t>
              </a:r>
            </a:p>
            <a:p>
              <a:endParaRPr lang="pt-PT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(6,41 ± 0,08)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×10^(−7)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I4" sqref="I4"/>
    </sheetView>
  </sheetViews>
  <sheetFormatPr defaultRowHeight="15" x14ac:dyDescent="0.25"/>
  <cols>
    <col min="1" max="1" width="21.140625" bestFit="1" customWidth="1"/>
    <col min="2" max="2" width="12.28515625" bestFit="1" customWidth="1"/>
  </cols>
  <sheetData>
    <row r="1" spans="1:8" x14ac:dyDescent="0.25">
      <c r="A1" s="1" t="s">
        <v>10</v>
      </c>
      <c r="B1" s="1" t="s">
        <v>0</v>
      </c>
      <c r="C1" s="1" t="s">
        <v>1</v>
      </c>
      <c r="D1" s="1" t="s">
        <v>2</v>
      </c>
      <c r="H1" t="s">
        <v>7</v>
      </c>
    </row>
    <row r="2" spans="1:8" x14ac:dyDescent="0.25">
      <c r="A2" s="1" t="s">
        <v>3</v>
      </c>
      <c r="B2" s="1">
        <v>6</v>
      </c>
      <c r="C2" s="1">
        <v>6</v>
      </c>
      <c r="D2" s="1">
        <v>6</v>
      </c>
      <c r="F2" t="s">
        <v>4</v>
      </c>
      <c r="G2">
        <v>30</v>
      </c>
      <c r="H2">
        <v>0.3</v>
      </c>
    </row>
    <row r="3" spans="1:8" x14ac:dyDescent="0.25">
      <c r="A3" s="1" t="s">
        <v>8</v>
      </c>
      <c r="B3" s="1">
        <v>6.9999999999999999E-4</v>
      </c>
      <c r="C3" s="1">
        <v>8.0000000000000004E-4</v>
      </c>
      <c r="D3" s="1">
        <v>1E-3</v>
      </c>
      <c r="F3" t="s">
        <v>5</v>
      </c>
      <c r="G3">
        <v>0.04</v>
      </c>
      <c r="H3">
        <v>4.0000000000000003E-5</v>
      </c>
    </row>
    <row r="4" spans="1:8" x14ac:dyDescent="0.25">
      <c r="A4" s="1" t="s">
        <v>9</v>
      </c>
      <c r="B4" s="2">
        <f>$H$4*B3/(B2*$H$2)</f>
        <v>4.8611111111111112E-8</v>
      </c>
      <c r="C4" s="1">
        <f t="shared" ref="C4" si="0">$H$4*C3/(C2*$H$2)</f>
        <v>5.5555555555555568E-8</v>
      </c>
      <c r="D4" s="1">
        <f>$H$4*D3/(D2*$H$2)</f>
        <v>6.9444444444444453E-8</v>
      </c>
      <c r="F4" t="s">
        <v>6</v>
      </c>
      <c r="G4">
        <v>0.125</v>
      </c>
      <c r="H4">
        <v>1.25E-4</v>
      </c>
    </row>
    <row r="6" spans="1:8" x14ac:dyDescent="0.25">
      <c r="A6" t="s">
        <v>11</v>
      </c>
      <c r="B6" t="s">
        <v>0</v>
      </c>
      <c r="C6" t="s">
        <v>1</v>
      </c>
      <c r="D6" t="s">
        <v>2</v>
      </c>
      <c r="H6" t="s">
        <v>7</v>
      </c>
    </row>
    <row r="7" spans="1:8" x14ac:dyDescent="0.25">
      <c r="A7" t="s">
        <v>3</v>
      </c>
      <c r="B7">
        <v>6</v>
      </c>
      <c r="C7">
        <v>5</v>
      </c>
      <c r="D7">
        <v>4</v>
      </c>
      <c r="F7" t="s">
        <v>4</v>
      </c>
      <c r="G7">
        <v>30</v>
      </c>
      <c r="H7">
        <v>0.3</v>
      </c>
    </row>
    <row r="8" spans="1:8" x14ac:dyDescent="0.25">
      <c r="A8" t="s">
        <v>8</v>
      </c>
      <c r="B8">
        <v>6.9999999999999999E-4</v>
      </c>
      <c r="C8">
        <v>2.9999999999999997E-4</v>
      </c>
      <c r="D8">
        <v>4.0000000000000002E-4</v>
      </c>
      <c r="F8" t="s">
        <v>5</v>
      </c>
      <c r="G8">
        <v>0.04</v>
      </c>
      <c r="H8">
        <v>4.0000000000000003E-5</v>
      </c>
    </row>
    <row r="9" spans="1:8" x14ac:dyDescent="0.25">
      <c r="A9" t="s">
        <v>9</v>
      </c>
      <c r="B9">
        <f>$H$4*B8/(B7*$H$2)</f>
        <v>4.8611111111111112E-8</v>
      </c>
      <c r="C9">
        <f t="shared" ref="C9" si="1">$H$4*C8/(C7*$H$2)</f>
        <v>2.4999999999999999E-8</v>
      </c>
      <c r="D9">
        <f>$H$4*D8/(D7*$H$2)</f>
        <v>4.1666666666666669E-8</v>
      </c>
      <c r="F9" t="s">
        <v>6</v>
      </c>
      <c r="G9">
        <v>0.25</v>
      </c>
      <c r="H9">
        <v>2.5000000000000001E-4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6D79-0D6B-41B4-88BE-2D0BBC72F34A}">
  <dimension ref="A1:R28"/>
  <sheetViews>
    <sheetView tabSelected="1" zoomScale="80" zoomScaleNormal="80" workbookViewId="0">
      <selection activeCell="G8" sqref="G8"/>
    </sheetView>
  </sheetViews>
  <sheetFormatPr defaultRowHeight="15" x14ac:dyDescent="0.25"/>
  <cols>
    <col min="8" max="8" width="14.140625" customWidth="1"/>
    <col min="9" max="9" width="12.85546875" customWidth="1"/>
    <col min="10" max="10" width="10.42578125" customWidth="1"/>
    <col min="12" max="12" width="8.85546875" bestFit="1" customWidth="1"/>
    <col min="13" max="13" width="11.7109375" customWidth="1"/>
  </cols>
  <sheetData>
    <row r="1" spans="1:18" x14ac:dyDescent="0.25">
      <c r="A1" t="s">
        <v>14</v>
      </c>
      <c r="B1">
        <v>43</v>
      </c>
      <c r="C1" t="s">
        <v>15</v>
      </c>
      <c r="F1" t="s">
        <v>13</v>
      </c>
      <c r="G1">
        <f>(116.2-88)*10^(-2)</f>
        <v>0.28200000000000003</v>
      </c>
    </row>
    <row r="2" spans="1:18" x14ac:dyDescent="0.25">
      <c r="A2" t="s">
        <v>12</v>
      </c>
    </row>
    <row r="3" spans="1:18" x14ac:dyDescent="0.25">
      <c r="Q3">
        <v>5.0000000000000001E-4</v>
      </c>
      <c r="R3">
        <v>0.05</v>
      </c>
    </row>
    <row r="4" spans="1:18" x14ac:dyDescent="0.25"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26</v>
      </c>
    </row>
    <row r="5" spans="1:18" x14ac:dyDescent="0.25">
      <c r="I5" s="8">
        <v>7.0000000000000001E-3</v>
      </c>
      <c r="J5" s="6">
        <v>4.0000000000000003E-5</v>
      </c>
      <c r="K5" s="16">
        <v>1</v>
      </c>
      <c r="L5">
        <v>4.3</v>
      </c>
      <c r="M5" s="3">
        <f>(I5*$J$5)/(K5*$L$5)</f>
        <v>6.5116279069767449E-8</v>
      </c>
      <c r="N5" s="3">
        <f>(SQRT((($J$5/(K5*$L$5))^2)*($Q$3)^2    +    (((I5*$J$5)/(K5*($L$5^(2))))^2)*($R$3)^2))</f>
        <v>4.7123895967099987E-9</v>
      </c>
    </row>
    <row r="6" spans="1:18" x14ac:dyDescent="0.25">
      <c r="I6" s="8">
        <v>1.4E-2</v>
      </c>
      <c r="K6">
        <v>2</v>
      </c>
      <c r="M6" s="3">
        <f>(I6*$J$5)/(K6*$L$5)</f>
        <v>6.5116279069767449E-8</v>
      </c>
      <c r="N6" s="3">
        <f t="shared" ref="N6:N11" si="0">(SQRT((($J$5/(K6*$L$5))^2)*($Q$3)^2    +    (((I6*$J$5)/(K6*($L$5^(2))))^2)*($R$3)^2))</f>
        <v>2.4457369506965958E-9</v>
      </c>
    </row>
    <row r="7" spans="1:18" x14ac:dyDescent="0.25">
      <c r="I7" s="8">
        <v>2.1000000000000001E-2</v>
      </c>
      <c r="K7">
        <v>3</v>
      </c>
      <c r="M7" s="3">
        <f t="shared" ref="M7:M11" si="1">(I7*$J$5)/(K7*$L$5)</f>
        <v>6.5116279069767462E-8</v>
      </c>
      <c r="N7" s="3">
        <f>(SQRT((($J$5/(K7*$L$5))^2)*($Q$3)^2    +    (((I7*$J$5)/(K7*($L$5^(2))))^2)*($R$3)^2))</f>
        <v>1.7253991150539609E-9</v>
      </c>
    </row>
    <row r="8" spans="1:18" ht="15.75" customHeight="1" x14ac:dyDescent="0.25">
      <c r="B8" s="7" t="s">
        <v>21</v>
      </c>
      <c r="C8" s="8" t="s">
        <v>18</v>
      </c>
      <c r="D8" s="9" t="s">
        <v>22</v>
      </c>
      <c r="I8" s="8">
        <v>2.7E-2</v>
      </c>
      <c r="K8">
        <v>4</v>
      </c>
      <c r="M8" s="3">
        <f t="shared" si="1"/>
        <v>6.2790697674418613E-8</v>
      </c>
      <c r="N8" s="3">
        <f t="shared" si="0"/>
        <v>1.3730126852121262E-9</v>
      </c>
    </row>
    <row r="9" spans="1:18" x14ac:dyDescent="0.25">
      <c r="B9" s="8">
        <v>7.0000000000000007E-2</v>
      </c>
      <c r="C9" s="8">
        <v>2</v>
      </c>
      <c r="D9" s="10">
        <f>(B9*$J$5)/(C9*$L$5)</f>
        <v>3.2558139534883724E-7</v>
      </c>
      <c r="I9" s="8">
        <v>3.4000000000000002E-2</v>
      </c>
      <c r="K9">
        <v>5</v>
      </c>
      <c r="M9" s="3">
        <f t="shared" si="1"/>
        <v>6.3255813953488383E-8</v>
      </c>
      <c r="N9" s="3">
        <f t="shared" si="0"/>
        <v>1.1858924887974687E-9</v>
      </c>
    </row>
    <row r="10" spans="1:18" x14ac:dyDescent="0.25">
      <c r="B10" s="8">
        <v>0.14000000000000001</v>
      </c>
      <c r="C10" s="8">
        <v>4</v>
      </c>
      <c r="D10" s="10">
        <f t="shared" ref="D10:D15" si="2">(B10*$J$5)/(C10*$L$5)</f>
        <v>3.2558139534883724E-7</v>
      </c>
      <c r="I10" s="8">
        <v>4.1000000000000002E-2</v>
      </c>
      <c r="K10">
        <v>6</v>
      </c>
      <c r="M10" s="3">
        <f t="shared" si="1"/>
        <v>6.3565891472868229E-8</v>
      </c>
      <c r="N10" s="3">
        <f t="shared" si="0"/>
        <v>1.0710979468190339E-9</v>
      </c>
    </row>
    <row r="11" spans="1:18" x14ac:dyDescent="0.25">
      <c r="B11" s="8">
        <v>0.21</v>
      </c>
      <c r="C11" s="8">
        <v>6</v>
      </c>
      <c r="D11" s="10">
        <f t="shared" si="2"/>
        <v>3.255813953488373E-7</v>
      </c>
      <c r="I11" s="8">
        <v>7.4999999999999997E-2</v>
      </c>
      <c r="K11">
        <v>11</v>
      </c>
      <c r="M11" s="3">
        <f t="shared" si="1"/>
        <v>6.3424947145877384E-8</v>
      </c>
      <c r="N11" s="3">
        <f t="shared" si="0"/>
        <v>8.5011356493636823E-10</v>
      </c>
    </row>
    <row r="12" spans="1:18" x14ac:dyDescent="0.25">
      <c r="B12" s="8">
        <v>0.27</v>
      </c>
      <c r="C12" s="8">
        <v>8</v>
      </c>
      <c r="D12" s="10">
        <f t="shared" si="2"/>
        <v>3.1395348837209308E-7</v>
      </c>
      <c r="M12" s="3"/>
      <c r="N12" s="3"/>
    </row>
    <row r="13" spans="1:18" x14ac:dyDescent="0.25">
      <c r="B13" s="8">
        <v>0.34</v>
      </c>
      <c r="C13" s="8">
        <v>10</v>
      </c>
      <c r="D13" s="10">
        <f t="shared" si="2"/>
        <v>3.162790697674419E-7</v>
      </c>
      <c r="M13" t="s">
        <v>27</v>
      </c>
      <c r="N13" s="3">
        <f>SUM(M5:M11)/7</f>
        <v>6.4055169636564998E-8</v>
      </c>
    </row>
    <row r="14" spans="1:18" x14ac:dyDescent="0.25">
      <c r="B14" s="8">
        <v>0.41</v>
      </c>
      <c r="C14" s="8">
        <v>12</v>
      </c>
      <c r="D14" s="10">
        <f t="shared" si="2"/>
        <v>3.1782945736434108E-7</v>
      </c>
      <c r="M14" s="3"/>
    </row>
    <row r="15" spans="1:18" ht="17.25" customHeight="1" x14ac:dyDescent="0.25">
      <c r="B15" s="8">
        <v>0.75</v>
      </c>
      <c r="C15" s="8">
        <v>22</v>
      </c>
      <c r="D15" s="10">
        <f t="shared" si="2"/>
        <v>3.1712473572938695E-7</v>
      </c>
      <c r="G15" s="11" t="s">
        <v>21</v>
      </c>
      <c r="H15" s="12" t="s">
        <v>18</v>
      </c>
      <c r="I15" s="13" t="s">
        <v>22</v>
      </c>
      <c r="M15" s="3"/>
    </row>
    <row r="16" spans="1:18" x14ac:dyDescent="0.25">
      <c r="G16" s="14">
        <v>0.11</v>
      </c>
      <c r="H16" s="14">
        <v>5</v>
      </c>
      <c r="I16" s="15">
        <f>(G19*$H$19)/(I19*$J$19)</f>
        <v>6.3953488372093027E-7</v>
      </c>
      <c r="M16" s="3"/>
    </row>
    <row r="17" spans="3:14" x14ac:dyDescent="0.25">
      <c r="C17" t="s">
        <v>23</v>
      </c>
      <c r="D17" s="3">
        <f>AVERAGE(D9:D15)</f>
        <v>3.2027584818282495E-7</v>
      </c>
      <c r="M17" s="3"/>
    </row>
    <row r="18" spans="3:14" x14ac:dyDescent="0.25">
      <c r="C18" t="s">
        <v>24</v>
      </c>
      <c r="D18" t="s">
        <v>25</v>
      </c>
      <c r="G18" t="s">
        <v>16</v>
      </c>
      <c r="H18" t="s">
        <v>17</v>
      </c>
      <c r="I18" t="s">
        <v>18</v>
      </c>
      <c r="J18" t="s">
        <v>19</v>
      </c>
      <c r="K18" t="s">
        <v>20</v>
      </c>
      <c r="M18" s="3"/>
    </row>
    <row r="19" spans="3:14" x14ac:dyDescent="0.25">
      <c r="G19" s="4">
        <v>0.11</v>
      </c>
      <c r="H19" s="18">
        <v>1.25E-4</v>
      </c>
      <c r="I19">
        <v>5</v>
      </c>
      <c r="J19">
        <v>4.3</v>
      </c>
      <c r="K19" s="5">
        <f>(G19*$H$19)/(I19*$J$19)</f>
        <v>6.3953488372093027E-7</v>
      </c>
      <c r="L19" s="17">
        <f>(SQRT((($H$19/(I19*$J$19))^2)*($Q$3)^2    +    (((G19*$H$19)/(I19*($J$19^(2))))^2)*($R$3)^2))</f>
        <v>7.9844432596499142E-9</v>
      </c>
      <c r="M19" s="3"/>
    </row>
    <row r="20" spans="3:14" x14ac:dyDescent="0.25">
      <c r="M20" s="3"/>
    </row>
    <row r="22" spans="3:14" x14ac:dyDescent="0.25">
      <c r="M22" s="3" t="e">
        <f>(I22*$J$5)/(K22*$L$5)</f>
        <v>#DIV/0!</v>
      </c>
      <c r="N22" s="3" t="e">
        <f>(SQRT((($J$5/(K22*$L$5))^2)*($Q$3)^2    +    (((I22*$J$5)/(K22*($L$5^(2))))^2)*($R$3)^2))</f>
        <v>#DIV/0!</v>
      </c>
    </row>
    <row r="23" spans="3:14" x14ac:dyDescent="0.25">
      <c r="M23" s="3" t="e">
        <f>(I23*$J$5)/(K23*$L$5)</f>
        <v>#DIV/0!</v>
      </c>
      <c r="N23" s="3" t="e">
        <f t="shared" ref="N23:N28" si="3">(SQRT((($J$5/(K23*$L$5))^2)*($Q$3)^2    +    (((I23*$J$5)/(K23*($L$5^(2))))^2)*($R$3)^2))</f>
        <v>#DIV/0!</v>
      </c>
    </row>
    <row r="24" spans="3:14" x14ac:dyDescent="0.25">
      <c r="M24" s="3" t="e">
        <f t="shared" ref="M24:M28" si="4">(I24*$J$5)/(K24*$L$5)</f>
        <v>#DIV/0!</v>
      </c>
      <c r="N24" s="3" t="e">
        <f t="shared" si="3"/>
        <v>#DIV/0!</v>
      </c>
    </row>
    <row r="25" spans="3:14" x14ac:dyDescent="0.25">
      <c r="M25" s="3" t="e">
        <f t="shared" si="4"/>
        <v>#DIV/0!</v>
      </c>
      <c r="N25" s="3" t="e">
        <f t="shared" si="3"/>
        <v>#DIV/0!</v>
      </c>
    </row>
    <row r="26" spans="3:14" x14ac:dyDescent="0.25">
      <c r="M26" s="3" t="e">
        <f t="shared" si="4"/>
        <v>#DIV/0!</v>
      </c>
      <c r="N26" s="3" t="e">
        <f t="shared" si="3"/>
        <v>#DIV/0!</v>
      </c>
    </row>
    <row r="27" spans="3:14" x14ac:dyDescent="0.25">
      <c r="M27" s="3" t="e">
        <f t="shared" si="4"/>
        <v>#DIV/0!</v>
      </c>
      <c r="N27" s="3" t="e">
        <f t="shared" si="3"/>
        <v>#DIV/0!</v>
      </c>
    </row>
    <row r="28" spans="3:14" x14ac:dyDescent="0.25">
      <c r="M28" s="3" t="e">
        <f t="shared" si="4"/>
        <v>#DIV/0!</v>
      </c>
      <c r="N28" s="3" t="e">
        <f t="shared" si="3"/>
        <v>#DIV/0!</v>
      </c>
    </row>
  </sheetData>
  <sortState xmlns:xlrd2="http://schemas.microsoft.com/office/spreadsheetml/2017/richdata2" ref="M14:M19">
    <sortCondition ref="M13:M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AC94-F697-445F-8FF6-A5C3E062D1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2022-04-27T10:34:31Z</dcterms:modified>
</cp:coreProperties>
</file>