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ortatil Lenovo\Desktop\Universidade\2º ano\1º semestre\Lab mec newt\"/>
    </mc:Choice>
  </mc:AlternateContent>
  <xr:revisionPtr revIDLastSave="0" documentId="13_ncr:1_{1DDF54A4-1706-43DB-9127-388CEFC0CF8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oques Elásticos" sheetId="1" r:id="rId1"/>
    <sheet name="Try Hard" sheetId="4" r:id="rId2"/>
    <sheet name="Choques Inelásticos" sheetId="2" r:id="rId3"/>
    <sheet name="Choques parcialmente elástic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4" l="1"/>
  <c r="V24" i="4"/>
  <c r="N6" i="4"/>
  <c r="E19" i="4"/>
  <c r="N11" i="4"/>
  <c r="U7" i="4"/>
  <c r="U8" i="4"/>
  <c r="U9" i="4"/>
  <c r="U10" i="4"/>
  <c r="U11" i="4"/>
  <c r="U12" i="4"/>
  <c r="U13" i="4"/>
  <c r="U14" i="4"/>
  <c r="U15" i="4"/>
  <c r="U6" i="4"/>
  <c r="S7" i="4"/>
  <c r="S8" i="4"/>
  <c r="S9" i="4"/>
  <c r="S10" i="4"/>
  <c r="S11" i="4"/>
  <c r="S12" i="4"/>
  <c r="S13" i="4"/>
  <c r="S14" i="4"/>
  <c r="S15" i="4"/>
  <c r="S6" i="4"/>
  <c r="Q7" i="4"/>
  <c r="Q8" i="4"/>
  <c r="Q9" i="4"/>
  <c r="Q10" i="4"/>
  <c r="Q11" i="4"/>
  <c r="Q12" i="4"/>
  <c r="Q13" i="4"/>
  <c r="Q14" i="4"/>
  <c r="Q15" i="4"/>
  <c r="Q6" i="4"/>
  <c r="O6" i="4"/>
  <c r="O7" i="4"/>
  <c r="O8" i="4"/>
  <c r="O9" i="4"/>
  <c r="O10" i="4"/>
  <c r="O11" i="4"/>
  <c r="O12" i="4"/>
  <c r="O13" i="4"/>
  <c r="O14" i="4"/>
  <c r="O15" i="4"/>
  <c r="T7" i="4"/>
  <c r="T8" i="4"/>
  <c r="T9" i="4"/>
  <c r="T10" i="4"/>
  <c r="T11" i="4"/>
  <c r="T12" i="4"/>
  <c r="T13" i="4"/>
  <c r="T14" i="4"/>
  <c r="T15" i="4"/>
  <c r="T6" i="4"/>
  <c r="R7" i="4"/>
  <c r="R8" i="4"/>
  <c r="R9" i="4"/>
  <c r="R10" i="4"/>
  <c r="R11" i="4"/>
  <c r="R12" i="4"/>
  <c r="R13" i="4"/>
  <c r="R14" i="4"/>
  <c r="R15" i="4"/>
  <c r="V30" i="4" s="1"/>
  <c r="R6" i="4"/>
  <c r="P7" i="4"/>
  <c r="P8" i="4"/>
  <c r="P9" i="4"/>
  <c r="P10" i="4"/>
  <c r="P11" i="4"/>
  <c r="P12" i="4"/>
  <c r="P13" i="4"/>
  <c r="P14" i="4"/>
  <c r="P15" i="4"/>
  <c r="P6" i="4"/>
  <c r="N7" i="4"/>
  <c r="N8" i="4"/>
  <c r="N9" i="4"/>
  <c r="N10" i="4"/>
  <c r="N12" i="4"/>
  <c r="N13" i="4"/>
  <c r="N14" i="4"/>
  <c r="N15" i="4"/>
  <c r="V29" i="4" l="1"/>
  <c r="V25" i="4"/>
  <c r="J20" i="4"/>
  <c r="T21" i="4"/>
  <c r="V21" i="4"/>
  <c r="V23" i="4"/>
  <c r="V28" i="4"/>
  <c r="V27" i="4"/>
  <c r="V26" i="4"/>
  <c r="V22" i="4"/>
  <c r="L20" i="4"/>
  <c r="L22" i="4"/>
  <c r="E28" i="4"/>
  <c r="J29" i="4"/>
  <c r="L23" i="4"/>
  <c r="R29" i="4"/>
  <c r="T23" i="4"/>
  <c r="T24" i="4"/>
  <c r="T27" i="4"/>
  <c r="R24" i="4"/>
  <c r="T26" i="4"/>
  <c r="L21" i="4"/>
  <c r="R23" i="4"/>
  <c r="T25" i="4"/>
  <c r="R21" i="4"/>
  <c r="R22" i="4"/>
  <c r="J25" i="4"/>
  <c r="T22" i="4"/>
  <c r="L29" i="4"/>
  <c r="T28" i="4"/>
  <c r="T30" i="4"/>
  <c r="L28" i="4"/>
  <c r="R26" i="4"/>
  <c r="R30" i="4"/>
  <c r="R28" i="4"/>
  <c r="R27" i="4"/>
  <c r="R25" i="4"/>
  <c r="L27" i="4"/>
  <c r="T29" i="4"/>
  <c r="E27" i="4"/>
  <c r="L25" i="4"/>
  <c r="L26" i="4"/>
  <c r="E26" i="4"/>
  <c r="L24" i="4"/>
  <c r="J28" i="4"/>
  <c r="J27" i="4"/>
  <c r="E25" i="4"/>
  <c r="J26" i="4"/>
  <c r="J21" i="4"/>
  <c r="E20" i="4"/>
  <c r="E24" i="4"/>
  <c r="E23" i="4"/>
  <c r="J24" i="4"/>
  <c r="E22" i="4"/>
  <c r="J23" i="4"/>
  <c r="E21" i="4"/>
  <c r="J22" i="4"/>
</calcChain>
</file>

<file path=xl/sharedStrings.xml><?xml version="1.0" encoding="utf-8"?>
<sst xmlns="http://schemas.openxmlformats.org/spreadsheetml/2006/main" count="168" uniqueCount="40">
  <si>
    <t>Cavaleiro</t>
  </si>
  <si>
    <t>Massas dos Cavaleiro</t>
  </si>
  <si>
    <t>Comprimento dos Cavaleiros</t>
  </si>
  <si>
    <t>Incerteza dos Cavaleiros</t>
  </si>
  <si>
    <t>Incerteza da Massa</t>
  </si>
  <si>
    <t>Aplicamos sempre as Unidades S.I</t>
  </si>
  <si>
    <t>Tempo</t>
  </si>
  <si>
    <t>Direção</t>
  </si>
  <si>
    <t>Nota: Está mais inclinado para o lado direito.</t>
  </si>
  <si>
    <t>Peso</t>
  </si>
  <si>
    <t>Sem Pesos</t>
  </si>
  <si>
    <t>1º Volta</t>
  </si>
  <si>
    <t>2ºVolta</t>
  </si>
  <si>
    <t>Cavaleiro 1</t>
  </si>
  <si>
    <t>Cavaleiro 2</t>
  </si>
  <si>
    <t>Voltaram sempre para trás</t>
  </si>
  <si>
    <t>49,96*2</t>
  </si>
  <si>
    <t>Sem pesos</t>
  </si>
  <si>
    <t>49,96*2 + 5,09+5,03+5,02+4,99</t>
  </si>
  <si>
    <t>Antes de Choque</t>
  </si>
  <si>
    <t>Depois do Choque</t>
  </si>
  <si>
    <t>Antes do Choque</t>
  </si>
  <si>
    <t>Depois do choque</t>
  </si>
  <si>
    <t>direita para a esquerda</t>
  </si>
  <si>
    <t>esquerda para a direita</t>
  </si>
  <si>
    <t>ficaram parados</t>
  </si>
  <si>
    <t>Direita</t>
  </si>
  <si>
    <t>Esquerda</t>
  </si>
  <si>
    <t>Parou</t>
  </si>
  <si>
    <t>Cavaleiro1</t>
  </si>
  <si>
    <t>Sentido</t>
  </si>
  <si>
    <t>Velocidade</t>
  </si>
  <si>
    <t>Incerteza da Velocidade</t>
  </si>
  <si>
    <t>Choque</t>
  </si>
  <si>
    <t>Coeficiente de Restituição</t>
  </si>
  <si>
    <t>Momento</t>
  </si>
  <si>
    <t>Incerteza</t>
  </si>
  <si>
    <t>Energia</t>
  </si>
  <si>
    <t>Energia Cinética</t>
  </si>
  <si>
    <t>Energia de Deformação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</si>
</sst>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0" fontId="0" fillId="0" borderId="6" xfId="0" applyNumberFormat="1" applyBorder="1" applyAlignment="1">
      <alignment vertical="center" wrapText="1"/>
    </xf>
    <xf numFmtId="170" fontId="0" fillId="0" borderId="8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0" fontId="0" fillId="0" borderId="6" xfId="0" applyNumberFormat="1" applyBorder="1" applyAlignment="1">
      <alignment horizontal="center" vertical="center" wrapText="1"/>
    </xf>
    <xf numFmtId="170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6724C-119A-4924-8506-2D2C92861D87}" name="Tabela1" displayName="Tabela1" ref="A2:E5" totalsRowShown="0">
  <autoFilter ref="A2:E5" xr:uid="{2F43A8D6-6823-4D7A-BA7B-E680BDDF6F38}"/>
  <tableColumns count="5">
    <tableColumn id="1" xr3:uid="{9D4BF999-2DAB-4FB9-8813-BF8783518A3C}" name="Cavaleiro"/>
    <tableColumn id="2" xr3:uid="{A0B1E1D9-2359-4974-9B47-655809C51BDE}" name="Massas dos Cavaleiro"/>
    <tableColumn id="3" xr3:uid="{7AEA0675-E414-4375-81BF-E2AA0C1CACE5}" name="Incerteza da Massa"/>
    <tableColumn id="4" xr3:uid="{95ACDBB5-554C-4CD4-B38F-399E7206CE7A}" name="Comprimento dos Cavaleiros"/>
    <tableColumn id="5" xr3:uid="{C71AD0ED-008C-4237-ADC8-9E8B6A95E8B3}" name="Incerteza dos Cavaleir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EF310-8E90-4275-9A33-1619B5DDF02E}" name="Tabela13" displayName="Tabela13" ref="A2:E4" totalsRowShown="0">
  <autoFilter ref="A2:E4" xr:uid="{CC818395-5529-4573-BF1E-3E68C24E0AAC}"/>
  <tableColumns count="5">
    <tableColumn id="1" xr3:uid="{93CE5A73-74D5-46B1-BB6A-F9BD4DD34AD1}" name="Cavaleiro"/>
    <tableColumn id="2" xr3:uid="{3F010350-EB7A-47AF-AF15-6B453E08FEF0}" name="Massas dos Cavaleiro"/>
    <tableColumn id="3" xr3:uid="{28BB977D-03AB-4A99-8685-1472C4E79A12}" name="Incerteza da Massa"/>
    <tableColumn id="4" xr3:uid="{A01292FE-271B-4D13-8A95-EA54584144A3}" name="Comprimento dos Cavaleiros"/>
    <tableColumn id="5" xr3:uid="{96DF8C18-C206-4BE4-8B1F-46121304918D}" name="Incerteza dos Cavalei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70803-C5D6-408C-A2BC-E36D95987A33}" name="Tabela134" displayName="Tabela134" ref="A2:E4" totalsRowShown="0">
  <autoFilter ref="A2:E4" xr:uid="{89C1F2FF-6EC5-45D7-BEC5-BC0D4069242E}"/>
  <tableColumns count="5">
    <tableColumn id="1" xr3:uid="{1256AAF2-098E-48C8-ABA2-632A06263970}" name="Cavaleiro"/>
    <tableColumn id="2" xr3:uid="{69EC6E2C-0ED3-47E2-89EB-905E074CB65A}" name="Massas dos Cavaleiro"/>
    <tableColumn id="3" xr3:uid="{8DC8E926-12A5-4A41-BFF2-B775AE7F6588}" name="Incerteza da Massa"/>
    <tableColumn id="4" xr3:uid="{08F19563-E7E1-4A1B-AF0C-AF60DFEAF94D}" name="Comprimento dos Cavaleiros"/>
    <tableColumn id="5" xr3:uid="{8E12E3C1-87A1-49E1-8E17-12AE490F36EC}" name="Incerteza dos Cavaleir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18" zoomScale="68" workbookViewId="0">
      <selection activeCell="B29" sqref="B29"/>
    </sheetView>
  </sheetViews>
  <sheetFormatPr defaultRowHeight="15" x14ac:dyDescent="0.25"/>
  <cols>
    <col min="1" max="1" width="11.42578125" customWidth="1"/>
    <col min="2" max="2" width="30.5703125" customWidth="1"/>
    <col min="3" max="3" width="19.7109375" customWidth="1"/>
    <col min="4" max="4" width="28.5703125" customWidth="1"/>
    <col min="5" max="5" width="17.42578125" customWidth="1"/>
    <col min="7" max="7" width="33" customWidth="1"/>
    <col min="12" max="12" width="23.28515625" customWidth="1"/>
    <col min="17" max="17" width="21.85546875" customWidth="1"/>
  </cols>
  <sheetData>
    <row r="1" spans="1:19" x14ac:dyDescent="0.25">
      <c r="B1" t="s">
        <v>5</v>
      </c>
    </row>
    <row r="2" spans="1:19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8</v>
      </c>
    </row>
    <row r="3" spans="1:19" x14ac:dyDescent="0.25">
      <c r="A3">
        <v>1</v>
      </c>
      <c r="B3">
        <v>210.17</v>
      </c>
      <c r="C3">
        <v>0.01</v>
      </c>
      <c r="D3">
        <v>0.1</v>
      </c>
      <c r="E3">
        <v>5.0000000000000001E-4</v>
      </c>
    </row>
    <row r="4" spans="1:19" x14ac:dyDescent="0.25">
      <c r="A4">
        <v>2</v>
      </c>
      <c r="B4">
        <v>210.11</v>
      </c>
      <c r="C4">
        <v>0.01</v>
      </c>
      <c r="D4">
        <v>0.1</v>
      </c>
      <c r="E4">
        <v>5.0000000000000001E-4</v>
      </c>
    </row>
    <row r="5" spans="1:19" x14ac:dyDescent="0.25">
      <c r="A5" t="s">
        <v>14</v>
      </c>
      <c r="K5" t="s">
        <v>13</v>
      </c>
    </row>
    <row r="6" spans="1:19" x14ac:dyDescent="0.25">
      <c r="A6" t="s">
        <v>11</v>
      </c>
      <c r="B6" t="s">
        <v>9</v>
      </c>
      <c r="C6" t="s">
        <v>6</v>
      </c>
      <c r="D6" t="s">
        <v>7</v>
      </c>
      <c r="F6" t="s">
        <v>12</v>
      </c>
      <c r="G6" t="s">
        <v>9</v>
      </c>
      <c r="H6" t="s">
        <v>6</v>
      </c>
      <c r="I6" t="s">
        <v>7</v>
      </c>
      <c r="K6" t="s">
        <v>11</v>
      </c>
      <c r="L6" t="s">
        <v>9</v>
      </c>
      <c r="M6" t="s">
        <v>6</v>
      </c>
      <c r="N6" t="s">
        <v>7</v>
      </c>
      <c r="P6" t="s">
        <v>12</v>
      </c>
      <c r="Q6" t="s">
        <v>9</v>
      </c>
      <c r="R6" t="s">
        <v>6</v>
      </c>
      <c r="S6" t="s">
        <v>7</v>
      </c>
    </row>
    <row r="7" spans="1:19" x14ac:dyDescent="0.25">
      <c r="B7" t="s">
        <v>10</v>
      </c>
      <c r="C7">
        <v>0.1517</v>
      </c>
      <c r="G7" t="s">
        <v>10</v>
      </c>
      <c r="H7">
        <v>0.16839999999999999</v>
      </c>
      <c r="L7" t="s">
        <v>10</v>
      </c>
      <c r="M7">
        <v>0.10440000000000001</v>
      </c>
      <c r="Q7" t="s">
        <v>10</v>
      </c>
      <c r="R7">
        <v>0.19719999999999999</v>
      </c>
    </row>
    <row r="8" spans="1:19" x14ac:dyDescent="0.25">
      <c r="C8">
        <v>9.5699999999999993E-2</v>
      </c>
      <c r="H8">
        <v>0.26960000000000001</v>
      </c>
      <c r="M8">
        <v>0.15260000000000001</v>
      </c>
      <c r="R8">
        <v>0.16020000000000001</v>
      </c>
    </row>
    <row r="9" spans="1:19" x14ac:dyDescent="0.25">
      <c r="C9">
        <v>6.4899999999999999E-2</v>
      </c>
      <c r="D9" t="s">
        <v>15</v>
      </c>
      <c r="H9">
        <v>0.46379999999999999</v>
      </c>
      <c r="M9">
        <v>9.1899999999999996E-2</v>
      </c>
      <c r="R9">
        <v>0.1429</v>
      </c>
    </row>
    <row r="10" spans="1:19" x14ac:dyDescent="0.25">
      <c r="C10">
        <v>8.6699999999999999E-2</v>
      </c>
      <c r="H10">
        <v>0.26579999999999998</v>
      </c>
      <c r="M10">
        <v>8.4599999999999995E-2</v>
      </c>
      <c r="R10">
        <v>0.3614</v>
      </c>
    </row>
    <row r="11" spans="1:19" x14ac:dyDescent="0.25">
      <c r="C11">
        <v>8.8599999999999998E-2</v>
      </c>
      <c r="H11">
        <v>0.2009</v>
      </c>
      <c r="M11">
        <v>7.3999999999999996E-2</v>
      </c>
      <c r="R11">
        <v>0.61250000000000004</v>
      </c>
      <c r="S11" t="s">
        <v>15</v>
      </c>
    </row>
    <row r="12" spans="1:19" x14ac:dyDescent="0.25">
      <c r="C12">
        <v>0.1094</v>
      </c>
      <c r="H12">
        <v>0.2278</v>
      </c>
      <c r="M12">
        <v>1.7500000000000002E-2</v>
      </c>
      <c r="R12">
        <v>0.28560000000000002</v>
      </c>
    </row>
    <row r="13" spans="1:19" x14ac:dyDescent="0.25">
      <c r="C13">
        <v>8.14E-2</v>
      </c>
      <c r="H13">
        <v>0.33900000000000002</v>
      </c>
      <c r="M13">
        <v>0.115</v>
      </c>
      <c r="R13">
        <v>0.20330000000000001</v>
      </c>
    </row>
    <row r="14" spans="1:19" x14ac:dyDescent="0.25">
      <c r="C14">
        <v>8.5999999999999993E-2</v>
      </c>
      <c r="H14">
        <v>0.2515</v>
      </c>
      <c r="M14">
        <v>7.4999999999999997E-2</v>
      </c>
      <c r="R14">
        <v>0.4506</v>
      </c>
    </row>
    <row r="15" spans="1:19" x14ac:dyDescent="0.25">
      <c r="C15">
        <v>7.9500000000000001E-2</v>
      </c>
      <c r="H15">
        <v>0.29370000000000002</v>
      </c>
      <c r="M15">
        <v>8.9700000000000002E-2</v>
      </c>
      <c r="R15">
        <v>0.3654</v>
      </c>
    </row>
    <row r="16" spans="1:19" x14ac:dyDescent="0.25">
      <c r="C16">
        <v>7.8299999999999995E-2</v>
      </c>
      <c r="H16">
        <v>0.2833</v>
      </c>
      <c r="M16">
        <v>7.4099999999999999E-2</v>
      </c>
      <c r="R16">
        <v>0.4143</v>
      </c>
    </row>
    <row r="18" spans="2:18" x14ac:dyDescent="0.25">
      <c r="B18" t="s">
        <v>16</v>
      </c>
      <c r="C18">
        <v>0.12189999999999999</v>
      </c>
      <c r="G18" t="s">
        <v>16</v>
      </c>
      <c r="H18">
        <v>0.32779999999999998</v>
      </c>
      <c r="L18" t="s">
        <v>17</v>
      </c>
      <c r="M18">
        <v>0.1124</v>
      </c>
      <c r="Q18" t="s">
        <v>17</v>
      </c>
      <c r="R18">
        <v>0.1157</v>
      </c>
    </row>
    <row r="19" spans="2:18" x14ac:dyDescent="0.25">
      <c r="C19">
        <v>0.1072</v>
      </c>
      <c r="H19">
        <v>0.62990000000000002</v>
      </c>
      <c r="M19">
        <v>0.1116</v>
      </c>
      <c r="R19">
        <v>0.13389999999999999</v>
      </c>
    </row>
    <row r="20" spans="2:18" x14ac:dyDescent="0.25">
      <c r="C20">
        <v>0.1061</v>
      </c>
      <c r="H20">
        <v>0.74399999999999999</v>
      </c>
      <c r="M20">
        <v>0.104</v>
      </c>
      <c r="R20">
        <v>0.1318</v>
      </c>
    </row>
    <row r="21" spans="2:18" x14ac:dyDescent="0.25">
      <c r="C21">
        <v>0.11210000000000001</v>
      </c>
      <c r="H21">
        <v>0.39360000000000001</v>
      </c>
      <c r="M21">
        <v>0.11650000000000001</v>
      </c>
      <c r="R21">
        <v>0.1086</v>
      </c>
    </row>
    <row r="22" spans="2:18" x14ac:dyDescent="0.25">
      <c r="C22">
        <v>0.14330000000000001</v>
      </c>
      <c r="H22">
        <v>0.2545</v>
      </c>
      <c r="M22">
        <v>0.1198</v>
      </c>
      <c r="R22">
        <v>0.1227</v>
      </c>
    </row>
    <row r="23" spans="2:18" x14ac:dyDescent="0.25">
      <c r="C23">
        <v>0.1409</v>
      </c>
      <c r="H23">
        <v>0.25419999999999998</v>
      </c>
      <c r="M23">
        <v>0.1153</v>
      </c>
      <c r="R23">
        <v>0.1246</v>
      </c>
    </row>
    <row r="24" spans="2:18" x14ac:dyDescent="0.25">
      <c r="C24">
        <v>0.20730000000000001</v>
      </c>
      <c r="H24">
        <v>0.2366</v>
      </c>
      <c r="M24">
        <v>0.13730000000000001</v>
      </c>
      <c r="R24">
        <v>0.15740000000000001</v>
      </c>
    </row>
    <row r="25" spans="2:18" x14ac:dyDescent="0.25">
      <c r="C25">
        <v>0.15920000000000001</v>
      </c>
      <c r="H25">
        <v>0.23200000000000001</v>
      </c>
      <c r="M25">
        <v>0.12089999999999999</v>
      </c>
      <c r="R25">
        <v>0.13250000000000001</v>
      </c>
    </row>
    <row r="26" spans="2:18" x14ac:dyDescent="0.25">
      <c r="C26">
        <v>0.1757</v>
      </c>
      <c r="H26">
        <v>0.28349999999999997</v>
      </c>
      <c r="M26">
        <v>0.16009999999999999</v>
      </c>
      <c r="R26">
        <v>0.14430000000000001</v>
      </c>
    </row>
    <row r="27" spans="2:18" x14ac:dyDescent="0.25">
      <c r="C27">
        <v>0.12759999999999999</v>
      </c>
      <c r="H27">
        <v>0.30530000000000002</v>
      </c>
      <c r="M27">
        <v>0.12989999999999999</v>
      </c>
      <c r="R27">
        <v>0.1162</v>
      </c>
    </row>
    <row r="29" spans="2:18" x14ac:dyDescent="0.25">
      <c r="B29" t="s">
        <v>18</v>
      </c>
      <c r="C29">
        <v>0.1237</v>
      </c>
      <c r="G29" t="s">
        <v>18</v>
      </c>
      <c r="H29">
        <v>0.3291</v>
      </c>
      <c r="L29" t="s">
        <v>17</v>
      </c>
      <c r="M29">
        <v>0.1401</v>
      </c>
      <c r="Q29" t="s">
        <v>17</v>
      </c>
      <c r="R29">
        <v>0.1082</v>
      </c>
    </row>
    <row r="30" spans="2:18" x14ac:dyDescent="0.25">
      <c r="C30">
        <v>0.14019999999999999</v>
      </c>
      <c r="H30">
        <v>0.26319999999999999</v>
      </c>
      <c r="M30">
        <v>9.4899999999999998E-2</v>
      </c>
      <c r="R30">
        <v>0.11890000000000001</v>
      </c>
    </row>
    <row r="31" spans="2:18" x14ac:dyDescent="0.25">
      <c r="C31">
        <v>0.14779999999999999</v>
      </c>
      <c r="H31">
        <v>0.2888</v>
      </c>
      <c r="M31">
        <v>0.13780000000000001</v>
      </c>
      <c r="R31">
        <v>0.1221</v>
      </c>
    </row>
    <row r="32" spans="2:18" x14ac:dyDescent="0.25">
      <c r="C32">
        <v>0.1363</v>
      </c>
      <c r="H32">
        <v>0.32350000000000001</v>
      </c>
      <c r="M32">
        <v>0.15479999999999999</v>
      </c>
      <c r="R32">
        <v>0.11550000000000001</v>
      </c>
    </row>
    <row r="33" spans="3:18" x14ac:dyDescent="0.25">
      <c r="C33">
        <v>0.1401</v>
      </c>
      <c r="H33">
        <v>0.31069999999999998</v>
      </c>
      <c r="M33">
        <v>0.14299999999999999</v>
      </c>
      <c r="R33">
        <v>0.1164</v>
      </c>
    </row>
    <row r="34" spans="3:18" x14ac:dyDescent="0.25">
      <c r="C34">
        <v>0.14560000000000001</v>
      </c>
      <c r="H34">
        <v>0.32779999999999998</v>
      </c>
      <c r="M34">
        <v>0.15740000000000001</v>
      </c>
      <c r="R34">
        <v>0.12180000000000001</v>
      </c>
    </row>
    <row r="35" spans="3:18" x14ac:dyDescent="0.25">
      <c r="C35">
        <v>0.14779999999999999</v>
      </c>
      <c r="H35">
        <v>0.23350000000000001</v>
      </c>
      <c r="M35">
        <v>9.9900000000000003E-2</v>
      </c>
      <c r="R35">
        <v>0.1201</v>
      </c>
    </row>
    <row r="36" spans="3:18" x14ac:dyDescent="0.25">
      <c r="C36">
        <v>0.1817</v>
      </c>
      <c r="H36">
        <v>0.2142</v>
      </c>
      <c r="M36">
        <v>0.1012</v>
      </c>
      <c r="R36">
        <v>0.13830000000000001</v>
      </c>
    </row>
    <row r="37" spans="3:18" x14ac:dyDescent="0.25">
      <c r="C37">
        <v>0.1225</v>
      </c>
      <c r="H37">
        <v>0.35139999999999999</v>
      </c>
      <c r="M37">
        <v>0.1429</v>
      </c>
      <c r="R37">
        <v>0.105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9202-EF83-4B7B-AB67-7113D8981065}">
  <dimension ref="B1:V30"/>
  <sheetViews>
    <sheetView tabSelected="1" topLeftCell="D17" zoomScale="92" workbookViewId="0">
      <selection activeCell="P20" sqref="P20"/>
    </sheetView>
  </sheetViews>
  <sheetFormatPr defaultRowHeight="15" x14ac:dyDescent="0.25"/>
  <cols>
    <col min="5" max="5" width="12.42578125" bestFit="1" customWidth="1"/>
    <col min="12" max="12" width="14.28515625" bestFit="1" customWidth="1"/>
    <col min="14" max="21" width="12.42578125" bestFit="1" customWidth="1"/>
  </cols>
  <sheetData>
    <row r="1" spans="2:21" x14ac:dyDescent="0.25">
      <c r="B1">
        <v>0.1</v>
      </c>
      <c r="D1">
        <v>1E-3</v>
      </c>
      <c r="F1">
        <v>1E-4</v>
      </c>
    </row>
    <row r="2" spans="2:21" ht="15.75" thickBot="1" x14ac:dyDescent="0.3"/>
    <row r="3" spans="2:21" ht="15.75" thickBot="1" x14ac:dyDescent="0.3">
      <c r="B3" s="5" t="s">
        <v>29</v>
      </c>
      <c r="C3" s="6"/>
      <c r="D3" s="6"/>
      <c r="E3" s="6"/>
      <c r="F3" s="7"/>
      <c r="G3" s="5" t="s">
        <v>14</v>
      </c>
      <c r="H3" s="6"/>
      <c r="I3" s="6"/>
      <c r="J3" s="6"/>
      <c r="K3" s="6"/>
      <c r="L3" s="7"/>
      <c r="N3" s="19" t="s">
        <v>13</v>
      </c>
      <c r="O3" s="20"/>
      <c r="P3" s="20"/>
      <c r="Q3" s="21"/>
      <c r="R3" s="19" t="s">
        <v>14</v>
      </c>
      <c r="S3" s="20"/>
      <c r="T3" s="20"/>
      <c r="U3" s="21"/>
    </row>
    <row r="4" spans="2:21" ht="15.75" thickBot="1" x14ac:dyDescent="0.3">
      <c r="B4" s="5" t="s">
        <v>21</v>
      </c>
      <c r="C4" s="7"/>
      <c r="D4" s="5" t="s">
        <v>20</v>
      </c>
      <c r="E4" s="6"/>
      <c r="F4" s="7"/>
      <c r="G4" s="5" t="s">
        <v>21</v>
      </c>
      <c r="H4" s="6"/>
      <c r="I4" s="7"/>
      <c r="J4" s="5" t="s">
        <v>20</v>
      </c>
      <c r="K4" s="6"/>
      <c r="L4" s="7"/>
      <c r="N4" s="19" t="s">
        <v>21</v>
      </c>
      <c r="O4" s="21"/>
      <c r="P4" s="19" t="s">
        <v>20</v>
      </c>
      <c r="Q4" s="21"/>
      <c r="R4" s="19" t="s">
        <v>21</v>
      </c>
      <c r="S4" s="21"/>
      <c r="T4" s="19" t="s">
        <v>20</v>
      </c>
      <c r="U4" s="21"/>
    </row>
    <row r="5" spans="2:21" ht="30.75" thickBot="1" x14ac:dyDescent="0.3">
      <c r="B5" s="3" t="s">
        <v>6</v>
      </c>
      <c r="C5" s="5" t="s">
        <v>30</v>
      </c>
      <c r="D5" s="7"/>
      <c r="E5" s="4" t="s">
        <v>6</v>
      </c>
      <c r="F5" s="5" t="s">
        <v>30</v>
      </c>
      <c r="G5" s="7"/>
      <c r="H5" s="4" t="s">
        <v>6</v>
      </c>
      <c r="I5" s="5" t="s">
        <v>30</v>
      </c>
      <c r="J5" s="7"/>
      <c r="K5" s="4" t="s">
        <v>6</v>
      </c>
      <c r="L5" s="4" t="s">
        <v>30</v>
      </c>
      <c r="N5" s="17" t="s">
        <v>31</v>
      </c>
      <c r="O5" s="18" t="s">
        <v>32</v>
      </c>
      <c r="P5" s="18" t="s">
        <v>31</v>
      </c>
      <c r="Q5" s="18" t="s">
        <v>32</v>
      </c>
      <c r="R5" s="18" t="s">
        <v>31</v>
      </c>
      <c r="S5" s="18" t="s">
        <v>32</v>
      </c>
      <c r="T5" s="18" t="s">
        <v>31</v>
      </c>
      <c r="U5" s="18" t="s">
        <v>32</v>
      </c>
    </row>
    <row r="6" spans="2:21" ht="15.75" thickBot="1" x14ac:dyDescent="0.3">
      <c r="B6">
        <v>0.1401</v>
      </c>
      <c r="C6" s="9"/>
      <c r="D6" s="10"/>
      <c r="E6">
        <v>0.1082</v>
      </c>
      <c r="F6" s="9"/>
      <c r="G6" s="10"/>
      <c r="H6">
        <v>0.1237</v>
      </c>
      <c r="I6" s="9"/>
      <c r="J6" s="10"/>
      <c r="K6">
        <v>0.3291</v>
      </c>
      <c r="L6" s="14"/>
      <c r="N6" s="22">
        <f>$B$1/B6</f>
        <v>0.7137758743754461</v>
      </c>
      <c r="O6" s="23">
        <f>SQRT(((($B$1/B6)^2)*($F$1^2))+(($D$1/B6)^2))</f>
        <v>7.1381156227698968E-3</v>
      </c>
      <c r="P6" s="23">
        <f>$B$1/E6</f>
        <v>0.92421441774491686</v>
      </c>
      <c r="Q6" s="23">
        <f>SQRT(((($B$1/E6)^2)*($F$1^2))+(($D$1/E6)^2))</f>
        <v>9.2426062731059376E-3</v>
      </c>
      <c r="R6" s="23">
        <f>$B$1/H6</f>
        <v>0.80840743734842357</v>
      </c>
      <c r="S6" s="23">
        <f>SQRT(((($B$1/H6)^2)*($F$1^2))+(($D$1/H6)^2))</f>
        <v>8.0844785670983223E-3</v>
      </c>
      <c r="T6" s="23">
        <f>$B$1/K6</f>
        <v>0.30385900941962929</v>
      </c>
      <c r="U6" s="23">
        <f>SQRT(((($B$1/K6)^2)*($F$1^2))+(($D$1/K6)^2))</f>
        <v>3.0387420199029552E-3</v>
      </c>
    </row>
    <row r="7" spans="2:21" ht="15.75" thickBot="1" x14ac:dyDescent="0.3">
      <c r="B7">
        <v>9.4899999999999998E-2</v>
      </c>
      <c r="C7" s="11"/>
      <c r="D7" s="12"/>
      <c r="E7">
        <v>0.11890000000000001</v>
      </c>
      <c r="F7" s="11"/>
      <c r="G7" s="12"/>
      <c r="H7">
        <v>0.14019999999999999</v>
      </c>
      <c r="I7" s="11"/>
      <c r="J7" s="12"/>
      <c r="K7">
        <v>0.26319999999999999</v>
      </c>
      <c r="L7" s="15"/>
      <c r="N7" s="22">
        <f t="shared" ref="N7:N15" si="0">$B$1/B7</f>
        <v>1.053740779768177</v>
      </c>
      <c r="O7" s="23">
        <f t="shared" ref="O7:O15" si="1">SQRT(((($B$1/B7)^2)*($F$1^2))+(($D$1/B7)^2))</f>
        <v>1.0537934654900553E-2</v>
      </c>
      <c r="P7" s="23">
        <f t="shared" ref="P7:P15" si="2">$B$1/E7</f>
        <v>0.84104289318755254</v>
      </c>
      <c r="Q7" s="23">
        <f t="shared" ref="Q7:Q15" si="3">SQRT(((($B$1/E7)^2)*($F$1^2))+(($D$1/E7)^2))</f>
        <v>8.4108494428096082E-3</v>
      </c>
      <c r="R7" s="23">
        <f t="shared" ref="R7:R15" si="4">$B$1/H7</f>
        <v>0.71326676176890169</v>
      </c>
      <c r="S7" s="23">
        <f t="shared" ref="S7:S15" si="5">SQRT(((($B$1/H7)^2)*($F$1^2))+(($D$1/H7)^2))</f>
        <v>7.1330242421545117E-3</v>
      </c>
      <c r="T7" s="23">
        <f t="shared" ref="T7:T15" si="6">$B$1/K7</f>
        <v>0.37993920972644379</v>
      </c>
      <c r="U7" s="23">
        <f t="shared" ref="U7:U15" si="7">SQRT(((($B$1/K7)^2)*($F$1^2))+(($D$1/K7)^2))</f>
        <v>3.7995820621202982E-3</v>
      </c>
    </row>
    <row r="8" spans="2:21" ht="15.75" thickBot="1" x14ac:dyDescent="0.3">
      <c r="B8">
        <v>0.13780000000000001</v>
      </c>
      <c r="C8" s="11"/>
      <c r="D8" s="12"/>
      <c r="E8">
        <v>0.1221</v>
      </c>
      <c r="F8" s="11"/>
      <c r="G8" s="12"/>
      <c r="H8">
        <v>0.14779999999999999</v>
      </c>
      <c r="I8" s="11"/>
      <c r="J8" s="12"/>
      <c r="K8">
        <v>0.2888</v>
      </c>
      <c r="L8" s="15"/>
      <c r="N8" s="22">
        <f t="shared" si="0"/>
        <v>0.72568940493468792</v>
      </c>
      <c r="O8" s="23">
        <f t="shared" si="1"/>
        <v>7.2572568849786833E-3</v>
      </c>
      <c r="P8" s="23">
        <f t="shared" si="2"/>
        <v>0.819000819000819</v>
      </c>
      <c r="Q8" s="23">
        <f t="shared" si="3"/>
        <v>8.1904176801806915E-3</v>
      </c>
      <c r="R8" s="23">
        <f t="shared" si="4"/>
        <v>0.67658998646820034</v>
      </c>
      <c r="S8" s="23">
        <f t="shared" si="5"/>
        <v>6.7662381512182861E-3</v>
      </c>
      <c r="T8" s="23">
        <f t="shared" si="6"/>
        <v>0.34626038781163437</v>
      </c>
      <c r="U8" s="23">
        <f t="shared" si="7"/>
        <v>3.4627770039822106E-3</v>
      </c>
    </row>
    <row r="9" spans="2:21" ht="15.75" thickBot="1" x14ac:dyDescent="0.3">
      <c r="B9">
        <v>0.15479999999999999</v>
      </c>
      <c r="C9" s="11"/>
      <c r="D9" s="12"/>
      <c r="E9">
        <v>0.11550000000000001</v>
      </c>
      <c r="F9" s="11"/>
      <c r="G9" s="12"/>
      <c r="H9">
        <v>0.1363</v>
      </c>
      <c r="I9" s="11"/>
      <c r="J9" s="12"/>
      <c r="K9">
        <v>0.32350000000000001</v>
      </c>
      <c r="L9" s="15"/>
      <c r="N9" s="22">
        <f t="shared" si="0"/>
        <v>0.64599483204134378</v>
      </c>
      <c r="O9" s="23">
        <f t="shared" si="1"/>
        <v>6.4602713097549266E-3</v>
      </c>
      <c r="P9" s="23">
        <f t="shared" si="2"/>
        <v>0.86580086580086579</v>
      </c>
      <c r="Q9" s="23">
        <f t="shared" si="3"/>
        <v>8.6584415476195879E-3</v>
      </c>
      <c r="R9" s="23">
        <f t="shared" si="4"/>
        <v>0.73367571533382248</v>
      </c>
      <c r="S9" s="23">
        <f t="shared" si="5"/>
        <v>7.3371239820254038E-3</v>
      </c>
      <c r="T9" s="23">
        <f t="shared" si="6"/>
        <v>0.30911901081916537</v>
      </c>
      <c r="U9" s="23">
        <f t="shared" si="7"/>
        <v>3.0913446638332689E-3</v>
      </c>
    </row>
    <row r="10" spans="2:21" ht="15.75" thickBot="1" x14ac:dyDescent="0.3">
      <c r="B10">
        <v>0.14299999999999999</v>
      </c>
      <c r="C10" s="11"/>
      <c r="D10" s="12"/>
      <c r="E10">
        <v>0.1164</v>
      </c>
      <c r="F10" s="11"/>
      <c r="G10" s="12"/>
      <c r="H10">
        <v>0.1401</v>
      </c>
      <c r="I10" s="11"/>
      <c r="J10" s="12"/>
      <c r="K10">
        <v>0.31069999999999998</v>
      </c>
      <c r="L10" s="15"/>
      <c r="N10" s="22">
        <f t="shared" si="0"/>
        <v>0.69930069930069938</v>
      </c>
      <c r="O10" s="23">
        <f t="shared" si="1"/>
        <v>6.9933566346158226E-3</v>
      </c>
      <c r="P10" s="23">
        <f t="shared" si="2"/>
        <v>0.85910652920962205</v>
      </c>
      <c r="Q10" s="23">
        <f t="shared" si="3"/>
        <v>8.5914948346225307E-3</v>
      </c>
      <c r="R10" s="23">
        <f t="shared" si="4"/>
        <v>0.7137758743754461</v>
      </c>
      <c r="S10" s="23">
        <f t="shared" si="5"/>
        <v>7.1381156227698968E-3</v>
      </c>
      <c r="T10" s="23">
        <f t="shared" si="6"/>
        <v>0.32185387833923401</v>
      </c>
      <c r="U10" s="23">
        <f t="shared" si="7"/>
        <v>3.2186997063085375E-3</v>
      </c>
    </row>
    <row r="11" spans="2:21" ht="15.75" thickBot="1" x14ac:dyDescent="0.3">
      <c r="B11">
        <v>0.15740000000000001</v>
      </c>
      <c r="C11" s="11"/>
      <c r="D11" s="12"/>
      <c r="E11">
        <v>0.12180000000000001</v>
      </c>
      <c r="F11" s="11"/>
      <c r="G11" s="12"/>
      <c r="H11">
        <v>0.14560000000000001</v>
      </c>
      <c r="I11" s="11"/>
      <c r="J11" s="12"/>
      <c r="K11">
        <v>0.32779999999999998</v>
      </c>
      <c r="L11" s="15"/>
      <c r="N11" s="22">
        <f>$B$1/B11</f>
        <v>0.63532401524777637</v>
      </c>
      <c r="O11" s="23">
        <f t="shared" si="1"/>
        <v>6.3535578065442343E-3</v>
      </c>
      <c r="P11" s="23">
        <f t="shared" si="2"/>
        <v>0.82101806239737274</v>
      </c>
      <c r="Q11" s="23">
        <f t="shared" si="3"/>
        <v>8.2105911227427133E-3</v>
      </c>
      <c r="R11" s="23">
        <f t="shared" si="4"/>
        <v>0.68681318681318682</v>
      </c>
      <c r="S11" s="23">
        <f t="shared" si="5"/>
        <v>6.868475266140539E-3</v>
      </c>
      <c r="T11" s="23">
        <f t="shared" si="6"/>
        <v>0.30506406345332521</v>
      </c>
      <c r="U11" s="23">
        <f t="shared" si="7"/>
        <v>3.0507931627518688E-3</v>
      </c>
    </row>
    <row r="12" spans="2:21" ht="15.75" thickBot="1" x14ac:dyDescent="0.3">
      <c r="B12">
        <v>9.9900000000000003E-2</v>
      </c>
      <c r="C12" s="11"/>
      <c r="D12" s="12"/>
      <c r="E12">
        <v>0.1201</v>
      </c>
      <c r="F12" s="11"/>
      <c r="G12" s="12"/>
      <c r="H12">
        <v>0.14779999999999999</v>
      </c>
      <c r="I12" s="11"/>
      <c r="J12" s="12"/>
      <c r="K12">
        <v>0.23350000000000001</v>
      </c>
      <c r="L12" s="15"/>
      <c r="N12" s="22">
        <f t="shared" si="0"/>
        <v>1.0010010010010011</v>
      </c>
      <c r="O12" s="23">
        <f t="shared" si="1"/>
        <v>1.0010510497998623E-2</v>
      </c>
      <c r="P12" s="23">
        <f t="shared" si="2"/>
        <v>0.8326394671107411</v>
      </c>
      <c r="Q12" s="23">
        <f t="shared" si="3"/>
        <v>8.3268109804334935E-3</v>
      </c>
      <c r="R12" s="23">
        <f t="shared" si="4"/>
        <v>0.67658998646820034</v>
      </c>
      <c r="S12" s="23">
        <f t="shared" si="5"/>
        <v>6.7662381512182861E-3</v>
      </c>
      <c r="T12" s="23">
        <f t="shared" si="6"/>
        <v>0.42826552462526768</v>
      </c>
      <c r="U12" s="23">
        <f t="shared" si="7"/>
        <v>4.2828693736619381E-3</v>
      </c>
    </row>
    <row r="13" spans="2:21" ht="15.75" thickBot="1" x14ac:dyDescent="0.3">
      <c r="B13">
        <v>0.1012</v>
      </c>
      <c r="C13" s="11"/>
      <c r="D13" s="12"/>
      <c r="E13">
        <v>0.13830000000000001</v>
      </c>
      <c r="F13" s="11"/>
      <c r="G13" s="12"/>
      <c r="H13">
        <v>0.1817</v>
      </c>
      <c r="I13" s="11"/>
      <c r="J13" s="12"/>
      <c r="K13">
        <v>0.2142</v>
      </c>
      <c r="L13" s="15"/>
      <c r="N13" s="22">
        <f t="shared" si="0"/>
        <v>0.98814229249011865</v>
      </c>
      <c r="O13" s="23">
        <f t="shared" si="1"/>
        <v>9.8819169836962695E-3</v>
      </c>
      <c r="P13" s="23">
        <f t="shared" si="2"/>
        <v>0.72306579898770784</v>
      </c>
      <c r="Q13" s="23">
        <f t="shared" si="3"/>
        <v>7.2310195137387017E-3</v>
      </c>
      <c r="R13" s="23">
        <f t="shared" si="4"/>
        <v>0.55035773252614206</v>
      </c>
      <c r="S13" s="23">
        <f t="shared" si="5"/>
        <v>5.5038524972485557E-3</v>
      </c>
      <c r="T13" s="23">
        <f t="shared" si="6"/>
        <v>0.46685340802987862</v>
      </c>
      <c r="U13" s="23">
        <f t="shared" si="7"/>
        <v>4.6687675011674252E-3</v>
      </c>
    </row>
    <row r="14" spans="2:21" ht="15.75" thickBot="1" x14ac:dyDescent="0.3">
      <c r="B14">
        <v>0.1429</v>
      </c>
      <c r="C14" s="11"/>
      <c r="D14" s="12"/>
      <c r="E14">
        <v>0.105</v>
      </c>
      <c r="F14" s="11"/>
      <c r="G14" s="12"/>
      <c r="H14">
        <v>0.1225</v>
      </c>
      <c r="I14" s="11"/>
      <c r="J14" s="12"/>
      <c r="K14">
        <v>0.35139999999999999</v>
      </c>
      <c r="L14" s="15"/>
      <c r="N14" s="22">
        <f t="shared" si="0"/>
        <v>0.69979006298110569</v>
      </c>
      <c r="O14" s="23">
        <f t="shared" si="1"/>
        <v>6.9982505160956091E-3</v>
      </c>
      <c r="P14" s="23">
        <f t="shared" si="2"/>
        <v>0.95238095238095244</v>
      </c>
      <c r="Q14" s="23">
        <f t="shared" si="3"/>
        <v>9.5242857023815491E-3</v>
      </c>
      <c r="R14" s="23">
        <f t="shared" si="4"/>
        <v>0.81632653061224492</v>
      </c>
      <c r="S14" s="23">
        <f t="shared" si="5"/>
        <v>8.1636734591841852E-3</v>
      </c>
      <c r="T14" s="23">
        <f t="shared" si="6"/>
        <v>0.28457598178713717</v>
      </c>
      <c r="U14" s="23">
        <f t="shared" si="7"/>
        <v>2.8459021023052437E-3</v>
      </c>
    </row>
    <row r="15" spans="2:21" ht="15.75" thickBot="1" x14ac:dyDescent="0.3">
      <c r="C15" s="8"/>
      <c r="D15" s="13"/>
      <c r="F15" s="8"/>
      <c r="G15" s="13"/>
      <c r="I15" s="8"/>
      <c r="J15" s="13"/>
      <c r="L15" s="16"/>
      <c r="N15" s="22" t="e">
        <f t="shared" si="0"/>
        <v>#DIV/0!</v>
      </c>
      <c r="O15" s="23" t="e">
        <f t="shared" si="1"/>
        <v>#DIV/0!</v>
      </c>
      <c r="P15" s="23" t="e">
        <f t="shared" si="2"/>
        <v>#DIV/0!</v>
      </c>
      <c r="Q15" s="23" t="e">
        <f t="shared" si="3"/>
        <v>#DIV/0!</v>
      </c>
      <c r="R15" s="23" t="e">
        <f t="shared" si="4"/>
        <v>#DIV/0!</v>
      </c>
      <c r="S15" s="23" t="e">
        <f t="shared" si="5"/>
        <v>#DIV/0!</v>
      </c>
      <c r="T15" s="23" t="e">
        <f t="shared" si="6"/>
        <v>#DIV/0!</v>
      </c>
      <c r="U15" s="23" t="e">
        <f t="shared" si="7"/>
        <v>#DIV/0!</v>
      </c>
    </row>
    <row r="17" spans="4:22" ht="15.75" thickBot="1" x14ac:dyDescent="0.3"/>
    <row r="18" spans="4:22" ht="60.75" customHeight="1" thickBot="1" x14ac:dyDescent="0.3">
      <c r="D18" s="24" t="s">
        <v>33</v>
      </c>
      <c r="E18" s="25" t="s">
        <v>34</v>
      </c>
      <c r="J18" s="19" t="s">
        <v>21</v>
      </c>
      <c r="K18" s="21"/>
      <c r="L18" s="19" t="s">
        <v>20</v>
      </c>
      <c r="M18" s="21"/>
      <c r="O18">
        <v>1</v>
      </c>
      <c r="P18" s="1">
        <v>210.17</v>
      </c>
      <c r="R18" s="5" t="s">
        <v>37</v>
      </c>
      <c r="S18" s="6"/>
      <c r="T18" s="6"/>
      <c r="U18" s="6"/>
      <c r="V18" s="7"/>
    </row>
    <row r="19" spans="4:22" ht="30.75" thickBot="1" x14ac:dyDescent="0.3">
      <c r="D19" s="17">
        <v>1</v>
      </c>
      <c r="E19" s="23">
        <f>(T6-P6)/(N6-R6)</f>
        <v>6.555480949864827</v>
      </c>
      <c r="J19" s="17" t="s">
        <v>35</v>
      </c>
      <c r="K19" s="18" t="s">
        <v>36</v>
      </c>
      <c r="L19" s="18" t="s">
        <v>35</v>
      </c>
      <c r="M19" s="18" t="s">
        <v>36</v>
      </c>
      <c r="O19">
        <v>2</v>
      </c>
      <c r="P19" s="2">
        <f>210.11+49.96*2+5.09+5.03+5.02+4.99</f>
        <v>330.15999999999997</v>
      </c>
      <c r="R19" s="5" t="s">
        <v>38</v>
      </c>
      <c r="S19" s="6"/>
      <c r="T19" s="6"/>
      <c r="U19" s="7"/>
      <c r="V19" s="14" t="s">
        <v>39</v>
      </c>
    </row>
    <row r="20" spans="4:22" ht="30.75" thickBot="1" x14ac:dyDescent="0.3">
      <c r="D20" s="17">
        <v>2</v>
      </c>
      <c r="E20" s="23">
        <f t="shared" ref="E20:E28" si="8">(T7-P7)/(N7-R7)</f>
        <v>-1.3542991802155375</v>
      </c>
      <c r="J20" s="22">
        <f>N6*$P$18-R6*$P$19</f>
        <v>-116.88952399746799</v>
      </c>
      <c r="K20" s="18"/>
      <c r="L20" s="23">
        <f>-P6*$P$18+T6*$P$19</f>
        <v>-93.920053627464384</v>
      </c>
      <c r="M20" s="18"/>
      <c r="R20" s="3" t="s">
        <v>21</v>
      </c>
      <c r="S20" s="4" t="s">
        <v>36</v>
      </c>
      <c r="T20" s="4" t="s">
        <v>20</v>
      </c>
      <c r="U20" s="4" t="s">
        <v>36</v>
      </c>
      <c r="V20" s="16"/>
    </row>
    <row r="21" spans="4:22" ht="15.75" thickBot="1" x14ac:dyDescent="0.3">
      <c r="D21" s="17">
        <v>3</v>
      </c>
      <c r="E21" s="23">
        <f t="shared" si="8"/>
        <v>-9.6282287235611541</v>
      </c>
      <c r="J21" s="22">
        <f t="shared" ref="J21:J29" si="9">N7*$P$18-R7*$P$19</f>
        <v>-14.027454381742785</v>
      </c>
      <c r="K21" s="18"/>
      <c r="L21" s="23">
        <f t="shared" ref="L21:L29" si="10">-P7*$P$18+T7*$P$19</f>
        <v>-51.321255377945249</v>
      </c>
      <c r="M21" s="18"/>
      <c r="R21" s="26">
        <f>(1/2*$P$18*N6^2)+(1/2*$P$19*R6^2)</f>
        <v>161.42179363036814</v>
      </c>
      <c r="S21" s="4"/>
      <c r="T21" s="27">
        <f>(1/2*$P$18*P6^2)+(1/2*$P$19*T6^2)</f>
        <v>105.00258061995505</v>
      </c>
      <c r="U21" s="4"/>
      <c r="V21" s="27">
        <f>(1/2*$P$18*R6^2)+(1/2*$P$19*V6^2)</f>
        <v>68.675420819530387</v>
      </c>
    </row>
    <row r="22" spans="4:22" ht="15.75" thickBot="1" x14ac:dyDescent="0.3">
      <c r="D22" s="17">
        <v>4</v>
      </c>
      <c r="E22" s="23">
        <f>(T9-P9)/(N9-R9)</f>
        <v>6.3489535469751912</v>
      </c>
      <c r="J22" s="22">
        <f t="shared" si="9"/>
        <v>-70.864807697217657</v>
      </c>
      <c r="K22" s="18"/>
      <c r="L22" s="23">
        <f t="shared" si="10"/>
        <v>-57.808072489512909</v>
      </c>
      <c r="M22" s="18"/>
      <c r="R22" s="26">
        <f t="shared" ref="R22:R30" si="11">(1/2*$P$18*N7^2)+(1/2*$P$19*R7^2)</f>
        <v>200.66755574419147</v>
      </c>
      <c r="S22" s="4"/>
      <c r="T22" s="27">
        <f t="shared" ref="T22:V30" si="12">(1/2*$P$18*P7^2)+(1/2*$P$19*T7^2)</f>
        <v>98.162131390324262</v>
      </c>
      <c r="U22" s="4"/>
      <c r="V22" s="27">
        <f t="shared" si="12"/>
        <v>53.461938416893751</v>
      </c>
    </row>
    <row r="23" spans="4:22" ht="15.75" thickBot="1" x14ac:dyDescent="0.3">
      <c r="D23" s="17">
        <v>5</v>
      </c>
      <c r="E23" s="23">
        <f t="shared" si="8"/>
        <v>37.11545097700926</v>
      </c>
      <c r="J23" s="22">
        <f t="shared" si="9"/>
        <v>-106.46164032448559</v>
      </c>
      <c r="K23" s="18"/>
      <c r="L23" s="23">
        <f t="shared" si="10"/>
        <v>-79.906635353312325</v>
      </c>
      <c r="M23" s="18"/>
      <c r="R23" s="26">
        <f t="shared" si="11"/>
        <v>130.90973347615</v>
      </c>
      <c r="S23" s="4"/>
      <c r="T23" s="27">
        <f t="shared" si="12"/>
        <v>90.279534627175693</v>
      </c>
      <c r="U23" s="4"/>
      <c r="V23" s="27">
        <f t="shared" si="12"/>
        <v>48.105181818681217</v>
      </c>
    </row>
    <row r="24" spans="4:22" ht="15.75" thickBot="1" x14ac:dyDescent="0.3">
      <c r="D24" s="17">
        <v>6</v>
      </c>
      <c r="E24" s="23">
        <f t="shared" si="8"/>
        <v>10.020631197932437</v>
      </c>
      <c r="J24" s="22">
        <f t="shared" si="9"/>
        <v>-88.688214711769291</v>
      </c>
      <c r="K24" s="18"/>
      <c r="L24" s="23">
        <f t="shared" si="10"/>
        <v>-74.295142771504771</v>
      </c>
      <c r="M24" s="18"/>
      <c r="R24" s="26">
        <f t="shared" si="11"/>
        <v>132.71222173406005</v>
      </c>
      <c r="S24" s="4"/>
      <c r="T24" s="27">
        <f t="shared" si="12"/>
        <v>94.547033800342518</v>
      </c>
      <c r="U24" s="4"/>
      <c r="V24" s="27">
        <f t="shared" si="12"/>
        <v>56.565159608110584</v>
      </c>
    </row>
    <row r="25" spans="4:22" ht="15.75" thickBot="1" x14ac:dyDescent="0.3">
      <c r="D25" s="17">
        <v>7</v>
      </c>
      <c r="E25" s="23">
        <f t="shared" si="8"/>
        <v>-1.2464864766315995</v>
      </c>
      <c r="J25" s="22">
        <f>N11*$P$18-R11*$P$19</f>
        <v>-93.232193473616576</v>
      </c>
      <c r="K25" s="18"/>
      <c r="L25" s="23">
        <f t="shared" si="10"/>
        <v>-71.833414984305975</v>
      </c>
      <c r="M25" s="18"/>
      <c r="R25" s="26">
        <f t="shared" si="11"/>
        <v>135.49311885781916</v>
      </c>
      <c r="S25" s="4"/>
      <c r="T25" s="27">
        <f t="shared" si="12"/>
        <v>94.660082266989647</v>
      </c>
      <c r="U25" s="4"/>
      <c r="V25" s="27">
        <f t="shared" si="12"/>
        <v>53.538285338146856</v>
      </c>
    </row>
    <row r="26" spans="4:22" ht="15.75" thickBot="1" x14ac:dyDescent="0.3">
      <c r="D26" s="17">
        <v>8</v>
      </c>
      <c r="E26" s="23">
        <f t="shared" si="8"/>
        <v>-0.5852476637799009</v>
      </c>
      <c r="J26" s="22">
        <f t="shared" si="9"/>
        <v>-13.002569551960619</v>
      </c>
      <c r="K26" s="18"/>
      <c r="L26" s="23">
        <f t="shared" si="10"/>
        <v>-33.599691192386103</v>
      </c>
      <c r="M26" s="18"/>
      <c r="R26" s="26">
        <f t="shared" si="11"/>
        <v>120.28642789724478</v>
      </c>
      <c r="S26" s="4"/>
      <c r="T26" s="27">
        <f t="shared" si="12"/>
        <v>86.197733968566666</v>
      </c>
      <c r="U26" s="4"/>
      <c r="V26" s="27">
        <f t="shared" si="12"/>
        <v>49.56989267600531</v>
      </c>
    </row>
    <row r="27" spans="4:22" ht="15.75" thickBot="1" x14ac:dyDescent="0.3">
      <c r="D27" s="17">
        <v>9</v>
      </c>
      <c r="E27" s="23">
        <f t="shared" si="8"/>
        <v>5.7304377262193062</v>
      </c>
      <c r="J27" s="22">
        <f t="shared" si="9"/>
        <v>25.971756641817166</v>
      </c>
      <c r="K27" s="18"/>
      <c r="L27" s="23">
        <f t="shared" si="10"/>
        <v>2.1695822218981675</v>
      </c>
      <c r="M27" s="18"/>
      <c r="R27" s="26">
        <f t="shared" si="11"/>
        <v>180.86481921184071</v>
      </c>
      <c r="S27" s="4"/>
      <c r="T27" s="27">
        <f t="shared" si="12"/>
        <v>103.13176739087268</v>
      </c>
      <c r="U27" s="4"/>
      <c r="V27" s="27">
        <f t="shared" si="12"/>
        <v>48.105181818681217</v>
      </c>
    </row>
    <row r="28" spans="4:22" ht="15.75" thickBot="1" x14ac:dyDescent="0.3">
      <c r="D28" s="17">
        <v>10</v>
      </c>
      <c r="E28" s="23" t="e">
        <f t="shared" si="8"/>
        <v>#DIV/0!</v>
      </c>
      <c r="J28" s="22">
        <f t="shared" si="9"/>
        <v>-122.44348981019979</v>
      </c>
      <c r="K28" s="18"/>
      <c r="L28" s="23">
        <f t="shared" si="10"/>
        <v>-106.20629861506357</v>
      </c>
      <c r="M28" s="18"/>
      <c r="R28" s="26">
        <f t="shared" si="11"/>
        <v>152.60932217263581</v>
      </c>
      <c r="S28" s="4"/>
      <c r="T28" s="27">
        <f t="shared" si="12"/>
        <v>90.920509193194135</v>
      </c>
      <c r="U28" s="4"/>
      <c r="V28" s="27">
        <f t="shared" si="12"/>
        <v>31.829577502757093</v>
      </c>
    </row>
    <row r="29" spans="4:22" ht="15.75" thickBot="1" x14ac:dyDescent="0.3">
      <c r="J29" s="22" t="e">
        <f t="shared" si="9"/>
        <v>#DIV/0!</v>
      </c>
      <c r="K29" s="18"/>
      <c r="L29" s="23" t="e">
        <f t="shared" si="10"/>
        <v>#DIV/0!</v>
      </c>
      <c r="M29" s="18"/>
      <c r="R29" s="26">
        <f t="shared" si="11"/>
        <v>161.46826578348802</v>
      </c>
      <c r="S29" s="4"/>
      <c r="T29" s="27">
        <f t="shared" si="12"/>
        <v>108.68394717558564</v>
      </c>
      <c r="U29" s="4"/>
      <c r="V29" s="27">
        <f t="shared" si="12"/>
        <v>70.027488546438988</v>
      </c>
    </row>
    <row r="30" spans="4:22" ht="15.75" thickBot="1" x14ac:dyDescent="0.3">
      <c r="R30" s="26" t="e">
        <f t="shared" si="11"/>
        <v>#DIV/0!</v>
      </c>
      <c r="S30" s="4"/>
      <c r="T30" s="27" t="e">
        <f t="shared" si="12"/>
        <v>#DIV/0!</v>
      </c>
      <c r="U30" s="4"/>
      <c r="V30" s="27" t="e">
        <f t="shared" si="12"/>
        <v>#DIV/0!</v>
      </c>
    </row>
  </sheetData>
  <mergeCells count="24">
    <mergeCell ref="R18:V18"/>
    <mergeCell ref="R19:U19"/>
    <mergeCell ref="V19:V20"/>
    <mergeCell ref="J18:K18"/>
    <mergeCell ref="L18:M18"/>
    <mergeCell ref="L6:L15"/>
    <mergeCell ref="N3:Q3"/>
    <mergeCell ref="R3:U3"/>
    <mergeCell ref="N4:O4"/>
    <mergeCell ref="P4:Q4"/>
    <mergeCell ref="R4:S4"/>
    <mergeCell ref="T4:U4"/>
    <mergeCell ref="C5:D5"/>
    <mergeCell ref="F5:G5"/>
    <mergeCell ref="I5:J5"/>
    <mergeCell ref="C6:D15"/>
    <mergeCell ref="F6:G15"/>
    <mergeCell ref="I6:J15"/>
    <mergeCell ref="B3:F3"/>
    <mergeCell ref="G3:L3"/>
    <mergeCell ref="B4:C4"/>
    <mergeCell ref="D4:F4"/>
    <mergeCell ref="G4:I4"/>
    <mergeCell ref="J4:L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5E44-40F0-4F3B-A230-994100AF32D8}">
  <dimension ref="A1:R21"/>
  <sheetViews>
    <sheetView topLeftCell="C1" zoomScale="67" workbookViewId="0">
      <selection activeCell="A5" sqref="A5:W30"/>
    </sheetView>
  </sheetViews>
  <sheetFormatPr defaultRowHeight="15" x14ac:dyDescent="0.25"/>
  <cols>
    <col min="1" max="1" width="16.28515625" bestFit="1" customWidth="1"/>
    <col min="2" max="2" width="26.5703125" customWidth="1"/>
    <col min="3" max="3" width="22.42578125" customWidth="1"/>
    <col min="4" max="4" width="23.7109375" customWidth="1"/>
    <col min="5" max="5" width="16.28515625" customWidth="1"/>
    <col min="6" max="6" width="19.7109375" bestFit="1" customWidth="1"/>
    <col min="7" max="7" width="11.42578125" customWidth="1"/>
    <col min="10" max="10" width="12.5703125" bestFit="1" customWidth="1"/>
    <col min="11" max="11" width="18.7109375" bestFit="1" customWidth="1"/>
    <col min="12" max="12" width="24.28515625" bestFit="1" customWidth="1"/>
    <col min="14" max="14" width="19.5703125" bestFit="1" customWidth="1"/>
  </cols>
  <sheetData>
    <row r="1" spans="1:18" x14ac:dyDescent="0.25">
      <c r="B1" t="s">
        <v>5</v>
      </c>
    </row>
    <row r="2" spans="1:18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8</v>
      </c>
    </row>
    <row r="3" spans="1:18" x14ac:dyDescent="0.25">
      <c r="A3">
        <v>1</v>
      </c>
      <c r="B3">
        <v>210.19</v>
      </c>
      <c r="C3">
        <v>0.01</v>
      </c>
      <c r="D3">
        <v>0.1</v>
      </c>
      <c r="E3">
        <v>5.0000000000000001E-4</v>
      </c>
    </row>
    <row r="4" spans="1:18" x14ac:dyDescent="0.25">
      <c r="A4">
        <v>2</v>
      </c>
      <c r="B4">
        <v>210.17</v>
      </c>
      <c r="C4">
        <v>0.01</v>
      </c>
      <c r="D4">
        <v>0.1</v>
      </c>
      <c r="E4">
        <v>5.0000000000000001E-4</v>
      </c>
    </row>
    <row r="6" spans="1:18" x14ac:dyDescent="0.25">
      <c r="C6" t="s">
        <v>13</v>
      </c>
      <c r="L6" t="s">
        <v>14</v>
      </c>
    </row>
    <row r="7" spans="1:18" x14ac:dyDescent="0.25">
      <c r="C7" t="s">
        <v>19</v>
      </c>
      <c r="F7" t="s">
        <v>20</v>
      </c>
      <c r="K7" t="s">
        <v>21</v>
      </c>
      <c r="N7" t="s">
        <v>22</v>
      </c>
    </row>
    <row r="8" spans="1:18" x14ac:dyDescent="0.25">
      <c r="B8" t="s">
        <v>9</v>
      </c>
      <c r="C8" t="s">
        <v>6</v>
      </c>
      <c r="D8" t="s">
        <v>7</v>
      </c>
      <c r="F8" t="s">
        <v>6</v>
      </c>
      <c r="G8" t="s">
        <v>7</v>
      </c>
      <c r="J8" t="s">
        <v>9</v>
      </c>
      <c r="K8" t="s">
        <v>6</v>
      </c>
      <c r="L8" t="s">
        <v>7</v>
      </c>
      <c r="N8" t="s">
        <v>6</v>
      </c>
      <c r="O8" t="s">
        <v>7</v>
      </c>
    </row>
    <row r="9" spans="1:18" x14ac:dyDescent="0.25">
      <c r="C9">
        <v>0.1246</v>
      </c>
      <c r="D9" t="s">
        <v>23</v>
      </c>
      <c r="F9">
        <v>1.8768</v>
      </c>
      <c r="G9" t="s">
        <v>24</v>
      </c>
      <c r="J9" t="s">
        <v>10</v>
      </c>
      <c r="K9">
        <v>8.1699999999999995E-2</v>
      </c>
      <c r="L9" t="s">
        <v>24</v>
      </c>
      <c r="N9">
        <v>1.9142999999999999</v>
      </c>
      <c r="O9" t="s">
        <v>24</v>
      </c>
    </row>
    <row r="10" spans="1:18" x14ac:dyDescent="0.25">
      <c r="C10">
        <v>0.14879999999999999</v>
      </c>
      <c r="D10" t="s">
        <v>23</v>
      </c>
      <c r="K10">
        <v>8.2900000000000001E-2</v>
      </c>
      <c r="L10" t="s">
        <v>24</v>
      </c>
      <c r="R10" t="s">
        <v>25</v>
      </c>
    </row>
    <row r="11" spans="1:18" x14ac:dyDescent="0.25">
      <c r="C11">
        <v>0.14449999999999999</v>
      </c>
      <c r="D11" t="s">
        <v>23</v>
      </c>
      <c r="F11">
        <v>0.9728</v>
      </c>
      <c r="K11">
        <v>6.2199999999999998E-2</v>
      </c>
      <c r="L11" t="s">
        <v>24</v>
      </c>
      <c r="N11">
        <v>1.0215000000000001</v>
      </c>
    </row>
    <row r="12" spans="1:18" x14ac:dyDescent="0.25">
      <c r="C12">
        <v>0.1144</v>
      </c>
      <c r="D12" t="s">
        <v>23</v>
      </c>
      <c r="F12">
        <v>2.3963999999999999</v>
      </c>
      <c r="K12">
        <v>7.8399999999999997E-2</v>
      </c>
      <c r="L12" t="s">
        <v>24</v>
      </c>
      <c r="N12">
        <v>2.605</v>
      </c>
    </row>
    <row r="13" spans="1:18" x14ac:dyDescent="0.25">
      <c r="C13">
        <v>0.1236</v>
      </c>
      <c r="D13" t="s">
        <v>23</v>
      </c>
      <c r="F13">
        <v>2.2161</v>
      </c>
      <c r="K13">
        <v>9.3299999999999994E-2</v>
      </c>
      <c r="L13" t="s">
        <v>24</v>
      </c>
      <c r="N13">
        <v>2.0148000000000001</v>
      </c>
    </row>
    <row r="14" spans="1:18" x14ac:dyDescent="0.25">
      <c r="C14">
        <v>9.0700000000000003E-2</v>
      </c>
      <c r="K14">
        <v>7.3599999999999999E-2</v>
      </c>
      <c r="R14" t="s">
        <v>25</v>
      </c>
    </row>
    <row r="15" spans="1:18" x14ac:dyDescent="0.25">
      <c r="C15">
        <v>0.1211</v>
      </c>
      <c r="F15">
        <v>3.6341999999999999</v>
      </c>
      <c r="K15">
        <v>8.0600000000000005E-2</v>
      </c>
      <c r="N15">
        <v>4.1684999999999999</v>
      </c>
    </row>
    <row r="16" spans="1:18" x14ac:dyDescent="0.25">
      <c r="C16">
        <v>0.10829999999999999</v>
      </c>
      <c r="F16">
        <v>3.4521000000000002</v>
      </c>
      <c r="K16">
        <v>7.8100000000000003E-2</v>
      </c>
      <c r="N16">
        <v>3.1995</v>
      </c>
    </row>
    <row r="17" spans="3:18" x14ac:dyDescent="0.25">
      <c r="C17">
        <v>9.8100000000000007E-2</v>
      </c>
      <c r="K17">
        <v>7.5499999999999998E-2</v>
      </c>
      <c r="R17" t="s">
        <v>25</v>
      </c>
    </row>
    <row r="18" spans="3:18" x14ac:dyDescent="0.25">
      <c r="C18">
        <v>0.1002</v>
      </c>
      <c r="F18">
        <v>1.2014</v>
      </c>
      <c r="K18">
        <v>6.2600000000000003E-2</v>
      </c>
      <c r="N18">
        <v>1.2050000000000001</v>
      </c>
    </row>
    <row r="19" spans="3:18" x14ac:dyDescent="0.25">
      <c r="C19">
        <v>7.5499999999999998E-2</v>
      </c>
      <c r="K19">
        <v>6.4100000000000004E-2</v>
      </c>
      <c r="R19" t="s">
        <v>25</v>
      </c>
    </row>
    <row r="20" spans="3:18" x14ac:dyDescent="0.25">
      <c r="C20">
        <v>7.5600000000000001E-2</v>
      </c>
      <c r="K20">
        <v>6.5799999999999997E-2</v>
      </c>
      <c r="R20" t="s">
        <v>25</v>
      </c>
    </row>
    <row r="21" spans="3:18" x14ac:dyDescent="0.25">
      <c r="C21">
        <v>7.7499999999999999E-2</v>
      </c>
      <c r="K21">
        <v>6.2E-2</v>
      </c>
      <c r="R21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4B33-13F2-40B2-86FA-3811D3A15C14}">
  <dimension ref="A1:P20"/>
  <sheetViews>
    <sheetView workbookViewId="0">
      <selection activeCell="I17" sqref="I17"/>
    </sheetView>
  </sheetViews>
  <sheetFormatPr defaultRowHeight="15" x14ac:dyDescent="0.25"/>
  <sheetData>
    <row r="1" spans="1:16" x14ac:dyDescent="0.25">
      <c r="B1" t="s">
        <v>5</v>
      </c>
    </row>
    <row r="2" spans="1:16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16" x14ac:dyDescent="0.25">
      <c r="A3">
        <v>1</v>
      </c>
      <c r="B3">
        <v>210.44</v>
      </c>
      <c r="C3">
        <v>0.01</v>
      </c>
      <c r="D3">
        <v>0.1</v>
      </c>
      <c r="E3">
        <v>5.0000000000000001E-4</v>
      </c>
    </row>
    <row r="4" spans="1:16" x14ac:dyDescent="0.25">
      <c r="A4">
        <v>2</v>
      </c>
      <c r="B4">
        <v>210.14</v>
      </c>
      <c r="C4">
        <v>0.01</v>
      </c>
      <c r="D4">
        <v>0.1</v>
      </c>
      <c r="E4">
        <v>5.0000000000000001E-4</v>
      </c>
    </row>
    <row r="8" spans="1:16" x14ac:dyDescent="0.25">
      <c r="D8" t="s">
        <v>13</v>
      </c>
      <c r="M8" t="s">
        <v>14</v>
      </c>
    </row>
    <row r="9" spans="1:16" x14ac:dyDescent="0.25">
      <c r="D9" t="s">
        <v>19</v>
      </c>
      <c r="G9" t="s">
        <v>20</v>
      </c>
      <c r="L9" t="s">
        <v>21</v>
      </c>
      <c r="O9" t="s">
        <v>22</v>
      </c>
    </row>
    <row r="10" spans="1:16" x14ac:dyDescent="0.25">
      <c r="C10" t="s">
        <v>9</v>
      </c>
      <c r="D10" t="s">
        <v>6</v>
      </c>
      <c r="E10" t="s">
        <v>7</v>
      </c>
      <c r="G10" t="s">
        <v>6</v>
      </c>
      <c r="H10" t="s">
        <v>7</v>
      </c>
      <c r="K10" t="s">
        <v>9</v>
      </c>
      <c r="L10" t="s">
        <v>6</v>
      </c>
      <c r="M10" t="s">
        <v>7</v>
      </c>
      <c r="O10" t="s">
        <v>6</v>
      </c>
      <c r="P10" t="s">
        <v>7</v>
      </c>
    </row>
    <row r="11" spans="1:16" x14ac:dyDescent="0.25">
      <c r="C11" t="s">
        <v>10</v>
      </c>
      <c r="D11">
        <v>0.1666</v>
      </c>
      <c r="G11">
        <v>5.6273</v>
      </c>
      <c r="H11" t="s">
        <v>26</v>
      </c>
      <c r="K11" t="s">
        <v>10</v>
      </c>
      <c r="L11">
        <v>0.17699999999999999</v>
      </c>
      <c r="O11">
        <v>3.3666999999999998</v>
      </c>
      <c r="P11" t="s">
        <v>27</v>
      </c>
    </row>
    <row r="12" spans="1:16" x14ac:dyDescent="0.25">
      <c r="D12">
        <v>0.21249999999999999</v>
      </c>
      <c r="G12">
        <v>2.2536999999999998</v>
      </c>
      <c r="H12" t="s">
        <v>26</v>
      </c>
      <c r="L12">
        <v>0.16830000000000001</v>
      </c>
      <c r="P12" t="s">
        <v>28</v>
      </c>
    </row>
    <row r="13" spans="1:16" x14ac:dyDescent="0.25">
      <c r="D13">
        <v>0.27960000000000002</v>
      </c>
      <c r="G13">
        <v>0.77029999999999998</v>
      </c>
      <c r="H13" t="s">
        <v>26</v>
      </c>
      <c r="L13">
        <v>0.14319999999999999</v>
      </c>
      <c r="P13" t="s">
        <v>28</v>
      </c>
    </row>
    <row r="14" spans="1:16" x14ac:dyDescent="0.25">
      <c r="D14">
        <v>0.1139</v>
      </c>
      <c r="G14">
        <v>6.2137000000000002</v>
      </c>
      <c r="H14" t="s">
        <v>26</v>
      </c>
      <c r="L14">
        <v>0.10979999999999999</v>
      </c>
      <c r="P14" t="s">
        <v>28</v>
      </c>
    </row>
    <row r="15" spans="1:16" x14ac:dyDescent="0.25">
      <c r="D15">
        <v>9.1399999999999995E-2</v>
      </c>
      <c r="G15">
        <v>3.8567999999999998</v>
      </c>
      <c r="H15" t="s">
        <v>26</v>
      </c>
      <c r="L15">
        <v>0.13100000000000001</v>
      </c>
      <c r="P15" t="s">
        <v>28</v>
      </c>
    </row>
    <row r="16" spans="1:16" x14ac:dyDescent="0.25">
      <c r="D16">
        <v>0.1081</v>
      </c>
      <c r="H16" t="s">
        <v>28</v>
      </c>
      <c r="L16">
        <v>0.16900000000000001</v>
      </c>
      <c r="O16">
        <v>2.0154999999999998</v>
      </c>
      <c r="P16" t="s">
        <v>27</v>
      </c>
    </row>
    <row r="17" spans="4:16" x14ac:dyDescent="0.25">
      <c r="D17">
        <v>0.1106</v>
      </c>
      <c r="G17">
        <v>4.6109999999999998</v>
      </c>
      <c r="H17" t="s">
        <v>26</v>
      </c>
      <c r="L17">
        <v>0.1066</v>
      </c>
      <c r="P17" t="s">
        <v>28</v>
      </c>
    </row>
    <row r="18" spans="4:16" x14ac:dyDescent="0.25">
      <c r="D18">
        <v>9.0200000000000002E-2</v>
      </c>
      <c r="G18">
        <v>4.7565</v>
      </c>
      <c r="H18" t="s">
        <v>26</v>
      </c>
      <c r="L18">
        <v>9.6699999999999994E-2</v>
      </c>
      <c r="P18" t="s">
        <v>28</v>
      </c>
    </row>
    <row r="19" spans="4:16" x14ac:dyDescent="0.25">
      <c r="D19">
        <v>8.0699999999999994E-2</v>
      </c>
      <c r="H19" t="s">
        <v>28</v>
      </c>
      <c r="L19">
        <v>0.13</v>
      </c>
      <c r="O19">
        <v>3.4030999999999998</v>
      </c>
      <c r="P19" t="s">
        <v>27</v>
      </c>
    </row>
    <row r="20" spans="4:16" x14ac:dyDescent="0.25">
      <c r="D20">
        <v>0.11799999999999999</v>
      </c>
      <c r="H20" t="s">
        <v>28</v>
      </c>
      <c r="L20">
        <v>0.18740000000000001</v>
      </c>
      <c r="O20">
        <v>3.1175000000000002</v>
      </c>
      <c r="P20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Choques Elásticos</vt:lpstr>
      <vt:lpstr>Try Hard</vt:lpstr>
      <vt:lpstr>Choques Inelásticos</vt:lpstr>
      <vt:lpstr>Choques parcialmente elásticos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</dc:creator>
  <cp:lastModifiedBy>Miguel Godinho</cp:lastModifiedBy>
  <dcterms:created xsi:type="dcterms:W3CDTF">2015-06-05T18:17:20Z</dcterms:created>
  <dcterms:modified xsi:type="dcterms:W3CDTF">2019-10-15T23:39:46Z</dcterms:modified>
</cp:coreProperties>
</file>