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uis\Desktop\Escola\LAB\T7\"/>
    </mc:Choice>
  </mc:AlternateContent>
  <xr:revisionPtr revIDLastSave="0" documentId="13_ncr:1_{560155C0-B7F9-4B45-9437-59D88CC939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7.1" sheetId="1" r:id="rId1"/>
    <sheet name="Função Gausseana" sheetId="2" r:id="rId2"/>
  </sheets>
  <definedNames>
    <definedName name="solver_adj" localSheetId="1" hidden="1">'Função Gausseana'!$L$2:$L$4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'Função Gausseana'!$G$2</definedName>
    <definedName name="solver_pre" localSheetId="1" hidden="1">0.000001</definedName>
    <definedName name="solver_rbv" localSheetId="1" hidden="1">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B22" i="2"/>
  <c r="A22" i="2"/>
  <c r="E2" i="2" l="1"/>
  <c r="E7" i="2"/>
  <c r="E9" i="2"/>
  <c r="E6" i="2"/>
  <c r="E5" i="2"/>
  <c r="E12" i="2"/>
  <c r="E4" i="2"/>
  <c r="E8" i="2"/>
  <c r="E11" i="2"/>
  <c r="E3" i="2"/>
  <c r="E10" i="2"/>
  <c r="C3" i="2" l="1"/>
  <c r="C4" i="2" s="1"/>
  <c r="C5" i="2" s="1"/>
  <c r="C6" i="2" s="1"/>
  <c r="C7" i="2" s="1"/>
  <c r="C8" i="2" l="1"/>
  <c r="C9" i="2" s="1"/>
  <c r="C10" i="2" s="1"/>
  <c r="C11" i="2" s="1"/>
  <c r="C12" i="2" s="1"/>
  <c r="F12" i="2" s="1"/>
  <c r="F11" i="2"/>
  <c r="F9" i="2"/>
  <c r="F10" i="2"/>
  <c r="F8" i="2"/>
  <c r="F3" i="2"/>
  <c r="F7" i="2"/>
  <c r="F6" i="2"/>
  <c r="F5" i="2"/>
  <c r="F4" i="2"/>
  <c r="F2" i="2"/>
  <c r="K9" i="1"/>
  <c r="K16" i="1" s="1"/>
  <c r="L21" i="1" s="1"/>
  <c r="C5" i="1" a="1"/>
  <c r="C5" i="1" s="1"/>
  <c r="N9" i="1"/>
  <c r="N16" i="1" s="1"/>
  <c r="O21" i="1" s="1"/>
  <c r="D5" i="1"/>
  <c r="E63" i="1" l="1"/>
  <c r="I5" i="1"/>
  <c r="G2" i="2"/>
  <c r="G174" i="1"/>
  <c r="G110" i="1"/>
  <c r="G46" i="1"/>
  <c r="G166" i="1"/>
  <c r="G102" i="1"/>
  <c r="G38" i="1"/>
  <c r="G158" i="1"/>
  <c r="G94" i="1"/>
  <c r="G30" i="1"/>
  <c r="G214" i="1"/>
  <c r="G150" i="1"/>
  <c r="G86" i="1"/>
  <c r="G22" i="1"/>
  <c r="G206" i="1"/>
  <c r="G142" i="1"/>
  <c r="G78" i="1"/>
  <c r="G14" i="1"/>
  <c r="G198" i="1"/>
  <c r="G134" i="1"/>
  <c r="G70" i="1"/>
  <c r="G6" i="1"/>
  <c r="G190" i="1"/>
  <c r="G126" i="1"/>
  <c r="G62" i="1"/>
  <c r="G182" i="1"/>
  <c r="G118" i="1"/>
  <c r="G54" i="1"/>
  <c r="G213" i="1"/>
  <c r="G205" i="1"/>
  <c r="G197" i="1"/>
  <c r="G189" i="1"/>
  <c r="G181" i="1"/>
  <c r="G173" i="1"/>
  <c r="G165" i="1"/>
  <c r="G157" i="1"/>
  <c r="G149" i="1"/>
  <c r="G141" i="1"/>
  <c r="G133" i="1"/>
  <c r="G125" i="1"/>
  <c r="G117" i="1"/>
  <c r="G109" i="1"/>
  <c r="G101" i="1"/>
  <c r="G93" i="1"/>
  <c r="G85" i="1"/>
  <c r="G77" i="1"/>
  <c r="G69" i="1"/>
  <c r="G61" i="1"/>
  <c r="G53" i="1"/>
  <c r="G45" i="1"/>
  <c r="G37" i="1"/>
  <c r="G29" i="1"/>
  <c r="G21" i="1"/>
  <c r="G13" i="1"/>
  <c r="G212" i="1"/>
  <c r="G204" i="1"/>
  <c r="G196" i="1"/>
  <c r="G188" i="1"/>
  <c r="G180" i="1"/>
  <c r="G172" i="1"/>
  <c r="G164" i="1"/>
  <c r="G156" i="1"/>
  <c r="G148" i="1"/>
  <c r="G140" i="1"/>
  <c r="G132" i="1"/>
  <c r="G124" i="1"/>
  <c r="G116" i="1"/>
  <c r="G108" i="1"/>
  <c r="G100" i="1"/>
  <c r="G92" i="1"/>
  <c r="G84" i="1"/>
  <c r="G76" i="1"/>
  <c r="G68" i="1"/>
  <c r="G60" i="1"/>
  <c r="G52" i="1"/>
  <c r="G44" i="1"/>
  <c r="G36" i="1"/>
  <c r="G28" i="1"/>
  <c r="G20" i="1"/>
  <c r="G12" i="1"/>
  <c r="G211" i="1"/>
  <c r="G203" i="1"/>
  <c r="G195" i="1"/>
  <c r="G187" i="1"/>
  <c r="G179" i="1"/>
  <c r="G171" i="1"/>
  <c r="G163" i="1"/>
  <c r="G155" i="1"/>
  <c r="G147" i="1"/>
  <c r="G139" i="1"/>
  <c r="G131" i="1"/>
  <c r="G123" i="1"/>
  <c r="G115" i="1"/>
  <c r="G107" i="1"/>
  <c r="G99" i="1"/>
  <c r="G91" i="1"/>
  <c r="G83" i="1"/>
  <c r="G75" i="1"/>
  <c r="G67" i="1"/>
  <c r="G59" i="1"/>
  <c r="G51" i="1"/>
  <c r="G43" i="1"/>
  <c r="G35" i="1"/>
  <c r="G27" i="1"/>
  <c r="G19" i="1"/>
  <c r="G11" i="1"/>
  <c r="G210" i="1"/>
  <c r="G202" i="1"/>
  <c r="G194" i="1"/>
  <c r="G186" i="1"/>
  <c r="G178" i="1"/>
  <c r="G170" i="1"/>
  <c r="G162" i="1"/>
  <c r="G154" i="1"/>
  <c r="G146" i="1"/>
  <c r="G138" i="1"/>
  <c r="G130" i="1"/>
  <c r="G122" i="1"/>
  <c r="G114" i="1"/>
  <c r="G106" i="1"/>
  <c r="G98" i="1"/>
  <c r="G90" i="1"/>
  <c r="G82" i="1"/>
  <c r="G74" i="1"/>
  <c r="G66" i="1"/>
  <c r="G58" i="1"/>
  <c r="G50" i="1"/>
  <c r="G42" i="1"/>
  <c r="G34" i="1"/>
  <c r="G26" i="1"/>
  <c r="G18" i="1"/>
  <c r="G10" i="1"/>
  <c r="G209" i="1"/>
  <c r="G201" i="1"/>
  <c r="G193" i="1"/>
  <c r="G185" i="1"/>
  <c r="G177" i="1"/>
  <c r="G169" i="1"/>
  <c r="G161" i="1"/>
  <c r="G153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G17" i="1"/>
  <c r="G9" i="1"/>
  <c r="G5" i="1"/>
  <c r="G208" i="1"/>
  <c r="G200" i="1"/>
  <c r="G192" i="1"/>
  <c r="G184" i="1"/>
  <c r="G176" i="1"/>
  <c r="G168" i="1"/>
  <c r="G160" i="1"/>
  <c r="G152" i="1"/>
  <c r="G144" i="1"/>
  <c r="G136" i="1"/>
  <c r="G128" i="1"/>
  <c r="G120" i="1"/>
  <c r="G112" i="1"/>
  <c r="G104" i="1"/>
  <c r="G96" i="1"/>
  <c r="G88" i="1"/>
  <c r="G80" i="1"/>
  <c r="G72" i="1"/>
  <c r="G64" i="1"/>
  <c r="G56" i="1"/>
  <c r="G48" i="1"/>
  <c r="G40" i="1"/>
  <c r="G32" i="1"/>
  <c r="G24" i="1"/>
  <c r="G16" i="1"/>
  <c r="G8" i="1"/>
  <c r="G215" i="1"/>
  <c r="G207" i="1"/>
  <c r="G199" i="1"/>
  <c r="G191" i="1"/>
  <c r="G183" i="1"/>
  <c r="G175" i="1"/>
  <c r="G167" i="1"/>
  <c r="G159" i="1"/>
  <c r="G151" i="1"/>
  <c r="G143" i="1"/>
  <c r="G135" i="1"/>
  <c r="G127" i="1"/>
  <c r="G119" i="1"/>
  <c r="G111" i="1"/>
  <c r="G103" i="1"/>
  <c r="G95" i="1"/>
  <c r="G87" i="1"/>
  <c r="G79" i="1"/>
  <c r="G71" i="1"/>
  <c r="G63" i="1"/>
  <c r="G55" i="1"/>
  <c r="G47" i="1"/>
  <c r="G39" i="1"/>
  <c r="G31" i="1"/>
  <c r="G23" i="1"/>
  <c r="G15" i="1"/>
  <c r="G7" i="1"/>
  <c r="E192" i="1"/>
  <c r="E160" i="1"/>
  <c r="E119" i="1"/>
  <c r="E55" i="1"/>
  <c r="E191" i="1"/>
  <c r="E159" i="1"/>
  <c r="E111" i="1"/>
  <c r="E47" i="1"/>
  <c r="E184" i="1"/>
  <c r="E152" i="1"/>
  <c r="E103" i="1"/>
  <c r="E39" i="1"/>
  <c r="E215" i="1"/>
  <c r="E183" i="1"/>
  <c r="E151" i="1"/>
  <c r="E95" i="1"/>
  <c r="E31" i="1"/>
  <c r="E208" i="1"/>
  <c r="E176" i="1"/>
  <c r="E144" i="1"/>
  <c r="E87" i="1"/>
  <c r="E23" i="1"/>
  <c r="E207" i="1"/>
  <c r="E175" i="1"/>
  <c r="E143" i="1"/>
  <c r="E79" i="1"/>
  <c r="E15" i="1"/>
  <c r="E200" i="1"/>
  <c r="E168" i="1"/>
  <c r="E135" i="1"/>
  <c r="E71" i="1"/>
  <c r="E16" i="1"/>
  <c r="E199" i="1"/>
  <c r="E167" i="1"/>
  <c r="E127" i="1"/>
  <c r="E214" i="1"/>
  <c r="E206" i="1"/>
  <c r="E198" i="1"/>
  <c r="E190" i="1"/>
  <c r="E182" i="1"/>
  <c r="E174" i="1"/>
  <c r="E166" i="1"/>
  <c r="E158" i="1"/>
  <c r="E150" i="1"/>
  <c r="E142" i="1"/>
  <c r="E134" i="1"/>
  <c r="E126" i="1"/>
  <c r="E118" i="1"/>
  <c r="E110" i="1"/>
  <c r="E102" i="1"/>
  <c r="E94" i="1"/>
  <c r="E86" i="1"/>
  <c r="E78" i="1"/>
  <c r="E70" i="1"/>
  <c r="E62" i="1"/>
  <c r="E54" i="1"/>
  <c r="E46" i="1"/>
  <c r="E38" i="1"/>
  <c r="E30" i="1"/>
  <c r="E22" i="1"/>
  <c r="E14" i="1"/>
  <c r="E213" i="1"/>
  <c r="E205" i="1"/>
  <c r="E197" i="1"/>
  <c r="E189" i="1"/>
  <c r="E181" i="1"/>
  <c r="E173" i="1"/>
  <c r="E165" i="1"/>
  <c r="E157" i="1"/>
  <c r="E149" i="1"/>
  <c r="E141" i="1"/>
  <c r="E133" i="1"/>
  <c r="E125" i="1"/>
  <c r="E117" i="1"/>
  <c r="E109" i="1"/>
  <c r="E101" i="1"/>
  <c r="E93" i="1"/>
  <c r="E85" i="1"/>
  <c r="E77" i="1"/>
  <c r="E69" i="1"/>
  <c r="E61" i="1"/>
  <c r="E53" i="1"/>
  <c r="E45" i="1"/>
  <c r="E37" i="1"/>
  <c r="E29" i="1"/>
  <c r="E21" i="1"/>
  <c r="E13" i="1"/>
  <c r="E212" i="1"/>
  <c r="E204" i="1"/>
  <c r="E196" i="1"/>
  <c r="E188" i="1"/>
  <c r="E180" i="1"/>
  <c r="E172" i="1"/>
  <c r="E164" i="1"/>
  <c r="E156" i="1"/>
  <c r="E148" i="1"/>
  <c r="E140" i="1"/>
  <c r="E132" i="1"/>
  <c r="E124" i="1"/>
  <c r="E116" i="1"/>
  <c r="E108" i="1"/>
  <c r="E100" i="1"/>
  <c r="E92" i="1"/>
  <c r="E84" i="1"/>
  <c r="E76" i="1"/>
  <c r="E68" i="1"/>
  <c r="E60" i="1"/>
  <c r="E52" i="1"/>
  <c r="E44" i="1"/>
  <c r="E36" i="1"/>
  <c r="E28" i="1"/>
  <c r="E20" i="1"/>
  <c r="E12" i="1"/>
  <c r="E211" i="1"/>
  <c r="E203" i="1"/>
  <c r="E195" i="1"/>
  <c r="E187" i="1"/>
  <c r="E179" i="1"/>
  <c r="E171" i="1"/>
  <c r="E163" i="1"/>
  <c r="E155" i="1"/>
  <c r="E147" i="1"/>
  <c r="E139" i="1"/>
  <c r="E131" i="1"/>
  <c r="E123" i="1"/>
  <c r="E115" i="1"/>
  <c r="E107" i="1"/>
  <c r="E99" i="1"/>
  <c r="E91" i="1"/>
  <c r="E83" i="1"/>
  <c r="E75" i="1"/>
  <c r="E67" i="1"/>
  <c r="E59" i="1"/>
  <c r="E51" i="1"/>
  <c r="E43" i="1"/>
  <c r="E35" i="1"/>
  <c r="E27" i="1"/>
  <c r="E19" i="1"/>
  <c r="E11" i="1"/>
  <c r="E210" i="1"/>
  <c r="E202" i="1"/>
  <c r="E194" i="1"/>
  <c r="E186" i="1"/>
  <c r="E178" i="1"/>
  <c r="E170" i="1"/>
  <c r="E162" i="1"/>
  <c r="E154" i="1"/>
  <c r="E146" i="1"/>
  <c r="E138" i="1"/>
  <c r="E130" i="1"/>
  <c r="E122" i="1"/>
  <c r="E114" i="1"/>
  <c r="E106" i="1"/>
  <c r="E98" i="1"/>
  <c r="E90" i="1"/>
  <c r="E82" i="1"/>
  <c r="E74" i="1"/>
  <c r="E66" i="1"/>
  <c r="E58" i="1"/>
  <c r="E50" i="1"/>
  <c r="E42" i="1"/>
  <c r="E34" i="1"/>
  <c r="E26" i="1"/>
  <c r="E18" i="1"/>
  <c r="E6" i="1"/>
  <c r="E209" i="1"/>
  <c r="E201" i="1"/>
  <c r="E193" i="1"/>
  <c r="E185" i="1"/>
  <c r="E177" i="1"/>
  <c r="E169" i="1"/>
  <c r="E161" i="1"/>
  <c r="E153" i="1"/>
  <c r="E145" i="1"/>
  <c r="E137" i="1"/>
  <c r="E129" i="1"/>
  <c r="E121" i="1"/>
  <c r="E113" i="1"/>
  <c r="E105" i="1"/>
  <c r="E97" i="1"/>
  <c r="E89" i="1"/>
  <c r="E81" i="1"/>
  <c r="E73" i="1"/>
  <c r="E65" i="1"/>
  <c r="E57" i="1"/>
  <c r="E49" i="1"/>
  <c r="E41" i="1"/>
  <c r="E33" i="1"/>
  <c r="E25" i="1"/>
  <c r="E17" i="1"/>
  <c r="E5" i="1"/>
  <c r="E136" i="1"/>
  <c r="E128" i="1"/>
  <c r="E120" i="1"/>
  <c r="E112" i="1"/>
  <c r="E104" i="1"/>
  <c r="E96" i="1"/>
  <c r="E88" i="1"/>
  <c r="E80" i="1"/>
  <c r="E72" i="1"/>
  <c r="E64" i="1"/>
  <c r="E56" i="1"/>
  <c r="E48" i="1"/>
  <c r="E40" i="1"/>
  <c r="E32" i="1"/>
  <c r="E24" i="1"/>
  <c r="E10" i="1"/>
  <c r="E9" i="1"/>
  <c r="E8" i="1"/>
  <c r="E7" i="1"/>
  <c r="H5" i="1" l="1"/>
  <c r="H8" i="1" s="1"/>
  <c r="F5" i="1"/>
  <c r="O5" i="1" l="1"/>
  <c r="L5" i="1"/>
  <c r="N5" i="1"/>
  <c r="K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<sst xmlns="http://schemas.openxmlformats.org/spreadsheetml/2006/main" count="55" uniqueCount="46">
  <si>
    <t>Desvio padrão</t>
  </si>
  <si>
    <t></t>
  </si>
  <si>
    <t>Xᵢ</t>
  </si>
  <si>
    <r>
      <t xml:space="preserve">Xᵢ - </t>
    </r>
    <r>
      <rPr>
        <sz val="11"/>
        <color theme="1"/>
        <rFont val="MS Reference Sans Serif"/>
        <family val="2"/>
      </rPr>
      <t></t>
    </r>
  </si>
  <si>
    <r>
      <rPr>
        <sz val="11"/>
        <color theme="1"/>
        <rFont val="Calibri"/>
        <family val="2"/>
      </rPr>
      <t xml:space="preserve"> √</t>
    </r>
    <r>
      <rPr>
        <sz val="11"/>
        <color theme="1"/>
        <rFont val="MS Reference Sans Serif"/>
        <family val="2"/>
      </rPr>
      <t></t>
    </r>
  </si>
  <si>
    <r>
      <t>∑ Xi-</t>
    </r>
    <r>
      <rPr>
        <sz val="11"/>
        <color theme="1"/>
        <rFont val="MS Reference Sans Serif"/>
        <family val="2"/>
      </rPr>
      <t></t>
    </r>
  </si>
  <si>
    <r>
      <t xml:space="preserve">(Xᵢ - </t>
    </r>
    <r>
      <rPr>
        <sz val="11"/>
        <color theme="1"/>
        <rFont val="MS Reference Sans Serif"/>
        <family val="2"/>
      </rPr>
      <t>)</t>
    </r>
    <r>
      <rPr>
        <sz val="11"/>
        <color theme="1"/>
        <rFont val="Calibri"/>
        <family val="2"/>
      </rPr>
      <t>²</t>
    </r>
  </si>
  <si>
    <r>
      <rPr>
        <sz val="11"/>
        <color theme="1"/>
        <rFont val="MS Reference Sans Serif"/>
        <family val="2"/>
      </rPr>
      <t></t>
    </r>
    <r>
      <rPr>
        <sz val="11"/>
        <color theme="1"/>
        <rFont val="Calibri"/>
        <family val="2"/>
      </rPr>
      <t xml:space="preserve"> - σ</t>
    </r>
  </si>
  <si>
    <r>
      <rPr>
        <sz val="11"/>
        <color theme="1"/>
        <rFont val="MS Reference Sans Serif"/>
        <family val="2"/>
      </rPr>
      <t></t>
    </r>
    <r>
      <rPr>
        <sz val="11"/>
        <color theme="1"/>
        <rFont val="Calibri"/>
        <family val="2"/>
      </rPr>
      <t xml:space="preserve"> + σ</t>
    </r>
  </si>
  <si>
    <r>
      <rPr>
        <sz val="11"/>
        <color theme="1"/>
        <rFont val="MS Reference Sans Serif"/>
        <family val="2"/>
      </rPr>
      <t></t>
    </r>
    <r>
      <rPr>
        <sz val="11"/>
        <color theme="1"/>
        <rFont val="Calibri"/>
        <family val="2"/>
      </rPr>
      <t xml:space="preserve"> + 0,674σ</t>
    </r>
  </si>
  <si>
    <r>
      <rPr>
        <sz val="11"/>
        <color theme="1"/>
        <rFont val="MS Reference Sans Serif"/>
        <family val="2"/>
      </rPr>
      <t></t>
    </r>
    <r>
      <rPr>
        <sz val="11"/>
        <color theme="1"/>
        <rFont val="Calibri"/>
        <family val="2"/>
      </rPr>
      <t xml:space="preserve"> - 0,674σ</t>
    </r>
  </si>
  <si>
    <t xml:space="preserve">Contagem </t>
  </si>
  <si>
    <t xml:space="preserve"> para -σ</t>
  </si>
  <si>
    <t xml:space="preserve"> para +σ</t>
  </si>
  <si>
    <t>Percentagem</t>
  </si>
  <si>
    <t>Xᵢ Ordenado</t>
  </si>
  <si>
    <t>Ferquencia de Valores</t>
  </si>
  <si>
    <t>Frequência valores ajustada</t>
  </si>
  <si>
    <r>
      <t>Desvio</t>
    </r>
    <r>
      <rPr>
        <sz val="11"/>
        <color theme="1"/>
        <rFont val="Calibri"/>
        <family val="2"/>
      </rPr>
      <t>²</t>
    </r>
  </si>
  <si>
    <r>
      <t>Chi</t>
    </r>
    <r>
      <rPr>
        <sz val="11"/>
        <color theme="1"/>
        <rFont val="Calibri"/>
        <family val="2"/>
      </rPr>
      <t>²</t>
    </r>
  </si>
  <si>
    <t>A=</t>
  </si>
  <si>
    <t>X=</t>
  </si>
  <si>
    <t>σ=</t>
  </si>
  <si>
    <t>Parâmetros da função gaussiana: G(x):A*exp(-(x-X)^2/2*σ^2)</t>
  </si>
  <si>
    <t>Intrevalo</t>
  </si>
  <si>
    <t xml:space="preserve"> para -0,674σ</t>
  </si>
  <si>
    <t xml:space="preserve"> para +0,674σ</t>
  </si>
  <si>
    <t>da média mais do que ±σ</t>
  </si>
  <si>
    <t>da média mais do que ±0,674σ</t>
  </si>
  <si>
    <t xml:space="preserve">Percentagem </t>
  </si>
  <si>
    <t>±σ</t>
  </si>
  <si>
    <t>±0,674σ</t>
  </si>
  <si>
    <t xml:space="preserve">Numero de valores que se desviam </t>
  </si>
  <si>
    <t>Valor teorico da percentagem</t>
  </si>
  <si>
    <t>Incerteza relativa</t>
  </si>
  <si>
    <t>[540;555[</t>
  </si>
  <si>
    <t>[555;570[</t>
  </si>
  <si>
    <t>[570;585[</t>
  </si>
  <si>
    <t>[585;600[</t>
  </si>
  <si>
    <t>[600;615[</t>
  </si>
  <si>
    <t>[615;630[</t>
  </si>
  <si>
    <t>[630;645[</t>
  </si>
  <si>
    <t>[645;660[</t>
  </si>
  <si>
    <t>[660;675[</t>
  </si>
  <si>
    <t>[675;690[</t>
  </si>
  <si>
    <t>[690;705[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</si>
</sst>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MS Reference Sans Serif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/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right"/>
    </xf>
    <xf numFmtId="0" fontId="0" fillId="2" borderId="0" xfId="0" applyFill="1"/>
    <xf numFmtId="0" fontId="0" fillId="6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5" borderId="1" xfId="0" applyNumberFormat="1" applyFill="1" applyBorder="1"/>
    <xf numFmtId="9" fontId="0" fillId="7" borderId="1" xfId="1" applyFont="1" applyFill="1" applyBorder="1"/>
    <xf numFmtId="0" fontId="0" fillId="2" borderId="1" xfId="0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3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9" fontId="0" fillId="3" borderId="11" xfId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165" fontId="0" fillId="7" borderId="1" xfId="1" applyNumberFormat="1" applyFont="1" applyFill="1" applyBorder="1" applyAlignment="1">
      <alignment horizontal="center"/>
    </xf>
    <xf numFmtId="165" fontId="0" fillId="5" borderId="1" xfId="1" applyNumberFormat="1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Ferquência</a:t>
            </a:r>
            <a:r>
              <a:rPr lang="pt-PT" baseline="0"/>
              <a:t> de valores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'Função Gausseana'!$C$2:$C$12</c:f>
              <c:numCache>
                <c:formatCode>General</c:formatCode>
                <c:ptCount val="11"/>
                <c:pt idx="0">
                  <c:v>547.5</c:v>
                </c:pt>
                <c:pt idx="1">
                  <c:v>562.5</c:v>
                </c:pt>
                <c:pt idx="2">
                  <c:v>577.5</c:v>
                </c:pt>
                <c:pt idx="3">
                  <c:v>592.5</c:v>
                </c:pt>
                <c:pt idx="4">
                  <c:v>607.5</c:v>
                </c:pt>
                <c:pt idx="5">
                  <c:v>622.5</c:v>
                </c:pt>
                <c:pt idx="6">
                  <c:v>637.5</c:v>
                </c:pt>
                <c:pt idx="7">
                  <c:v>652.5</c:v>
                </c:pt>
                <c:pt idx="8">
                  <c:v>667.5</c:v>
                </c:pt>
                <c:pt idx="9">
                  <c:v>682.5</c:v>
                </c:pt>
                <c:pt idx="10">
                  <c:v>697.5</c:v>
                </c:pt>
              </c:numCache>
            </c:numRef>
          </c:cat>
          <c:val>
            <c:numRef>
              <c:f>'Função Gausseana'!$D$2:$D$12</c:f>
              <c:numCache>
                <c:formatCode>General</c:formatCode>
                <c:ptCount val="11"/>
                <c:pt idx="0">
                  <c:v>3</c:v>
                </c:pt>
                <c:pt idx="1">
                  <c:v>11</c:v>
                </c:pt>
                <c:pt idx="2">
                  <c:v>21</c:v>
                </c:pt>
                <c:pt idx="3">
                  <c:v>34</c:v>
                </c:pt>
                <c:pt idx="4">
                  <c:v>56</c:v>
                </c:pt>
                <c:pt idx="5">
                  <c:v>41</c:v>
                </c:pt>
                <c:pt idx="6">
                  <c:v>24</c:v>
                </c:pt>
                <c:pt idx="7">
                  <c:v>11</c:v>
                </c:pt>
                <c:pt idx="8">
                  <c:v>6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30-40BB-9427-3332B1009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850351"/>
        <c:axId val="384865743"/>
      </c:barChart>
      <c:catAx>
        <c:axId val="38485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4865743"/>
        <c:crosses val="autoZero"/>
        <c:auto val="1"/>
        <c:lblAlgn val="ctr"/>
        <c:lblOffset val="100"/>
        <c:noMultiLvlLbl val="0"/>
      </c:catAx>
      <c:valAx>
        <c:axId val="38486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4850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Ferquencia</a:t>
            </a:r>
            <a:r>
              <a:rPr lang="pt-PT" baseline="0"/>
              <a:t> de valores com pontos de ajuste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'Função Gausseana'!$C$2:$C$12</c:f>
              <c:numCache>
                <c:formatCode>General</c:formatCode>
                <c:ptCount val="11"/>
                <c:pt idx="0">
                  <c:v>547.5</c:v>
                </c:pt>
                <c:pt idx="1">
                  <c:v>562.5</c:v>
                </c:pt>
                <c:pt idx="2">
                  <c:v>577.5</c:v>
                </c:pt>
                <c:pt idx="3">
                  <c:v>592.5</c:v>
                </c:pt>
                <c:pt idx="4">
                  <c:v>607.5</c:v>
                </c:pt>
                <c:pt idx="5">
                  <c:v>622.5</c:v>
                </c:pt>
                <c:pt idx="6">
                  <c:v>637.5</c:v>
                </c:pt>
                <c:pt idx="7">
                  <c:v>652.5</c:v>
                </c:pt>
                <c:pt idx="8">
                  <c:v>667.5</c:v>
                </c:pt>
                <c:pt idx="9">
                  <c:v>682.5</c:v>
                </c:pt>
                <c:pt idx="10">
                  <c:v>697.5</c:v>
                </c:pt>
              </c:numCache>
            </c:numRef>
          </c:cat>
          <c:val>
            <c:numRef>
              <c:f>'Função Gausseana'!$D$2:$D$12</c:f>
              <c:numCache>
                <c:formatCode>General</c:formatCode>
                <c:ptCount val="11"/>
                <c:pt idx="0">
                  <c:v>3</c:v>
                </c:pt>
                <c:pt idx="1">
                  <c:v>11</c:v>
                </c:pt>
                <c:pt idx="2">
                  <c:v>21</c:v>
                </c:pt>
                <c:pt idx="3">
                  <c:v>34</c:v>
                </c:pt>
                <c:pt idx="4">
                  <c:v>56</c:v>
                </c:pt>
                <c:pt idx="5">
                  <c:v>41</c:v>
                </c:pt>
                <c:pt idx="6">
                  <c:v>24</c:v>
                </c:pt>
                <c:pt idx="7">
                  <c:v>11</c:v>
                </c:pt>
                <c:pt idx="8">
                  <c:v>6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2-4B73-85A2-DE8610A1A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0375007"/>
        <c:axId val="430393727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'Função Gausseana'!$C$2:$C$12</c:f>
              <c:numCache>
                <c:formatCode>General</c:formatCode>
                <c:ptCount val="11"/>
                <c:pt idx="0">
                  <c:v>547.5</c:v>
                </c:pt>
                <c:pt idx="1">
                  <c:v>562.5</c:v>
                </c:pt>
                <c:pt idx="2">
                  <c:v>577.5</c:v>
                </c:pt>
                <c:pt idx="3">
                  <c:v>592.5</c:v>
                </c:pt>
                <c:pt idx="4">
                  <c:v>607.5</c:v>
                </c:pt>
                <c:pt idx="5">
                  <c:v>622.5</c:v>
                </c:pt>
                <c:pt idx="6">
                  <c:v>637.5</c:v>
                </c:pt>
                <c:pt idx="7">
                  <c:v>652.5</c:v>
                </c:pt>
                <c:pt idx="8">
                  <c:v>667.5</c:v>
                </c:pt>
                <c:pt idx="9">
                  <c:v>682.5</c:v>
                </c:pt>
                <c:pt idx="10">
                  <c:v>697.5</c:v>
                </c:pt>
              </c:numCache>
            </c:numRef>
          </c:cat>
          <c:val>
            <c:numRef>
              <c:f>'Função Gausseana'!$E$2:$E$12</c:f>
              <c:numCache>
                <c:formatCode>General</c:formatCode>
                <c:ptCount val="11"/>
                <c:pt idx="0">
                  <c:v>3.2596001733718323</c:v>
                </c:pt>
                <c:pt idx="1">
                  <c:v>9.9731232105226582</c:v>
                </c:pt>
                <c:pt idx="2">
                  <c:v>22.565437706703083</c:v>
                </c:pt>
                <c:pt idx="3">
                  <c:v>37.757398620857565</c:v>
                </c:pt>
                <c:pt idx="4">
                  <c:v>46.720350612623527</c:v>
                </c:pt>
                <c:pt idx="5">
                  <c:v>42.751941966545978</c:v>
                </c:pt>
                <c:pt idx="6">
                  <c:v>28.930192666881464</c:v>
                </c:pt>
                <c:pt idx="7">
                  <c:v>14.477465220714224</c:v>
                </c:pt>
                <c:pt idx="8">
                  <c:v>5.3577131757943715</c:v>
                </c:pt>
                <c:pt idx="9">
                  <c:v>1.4662638084782065</c:v>
                </c:pt>
                <c:pt idx="10">
                  <c:v>0.29674984140610211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052-4B73-85A2-DE8610A1A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375007"/>
        <c:axId val="430393727"/>
      </c:lineChart>
      <c:catAx>
        <c:axId val="430375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0393727"/>
        <c:crosses val="autoZero"/>
        <c:auto val="1"/>
        <c:lblAlgn val="ctr"/>
        <c:lblOffset val="100"/>
        <c:noMultiLvlLbl val="1"/>
      </c:catAx>
      <c:valAx>
        <c:axId val="43039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0375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</xdr:colOff>
      <xdr:row>23</xdr:row>
      <xdr:rowOff>45720</xdr:rowOff>
    </xdr:from>
    <xdr:to>
      <xdr:col>18</xdr:col>
      <xdr:colOff>373380</xdr:colOff>
      <xdr:row>37</xdr:row>
      <xdr:rowOff>144780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0460C22-AD52-4DCA-B39D-0FA20E8E02E4}"/>
            </a:ext>
          </a:extLst>
        </xdr:cNvPr>
        <xdr:cNvSpPr txBox="1"/>
      </xdr:nvSpPr>
      <xdr:spPr>
        <a:xfrm>
          <a:off x="7467600" y="4259580"/>
          <a:ext cx="6842760" cy="2659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4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A análise estatística mostra que 31,7% de uma série de observações será desviada da taxa de contagem média por mais de </a:t>
          </a:r>
          <a:r>
            <a:rPr lang="el-GR" sz="14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σ</a:t>
          </a:r>
          <a:r>
            <a:rPr lang="pt-PT" sz="14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 e 50% será desviada mais de 0,674</a:t>
          </a:r>
          <a:r>
            <a:rPr lang="el-GR" sz="14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σ</a:t>
          </a:r>
          <a:r>
            <a:rPr lang="pt-PT" sz="14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. A percentagem de medidas que se desviam da média mais do que ±</a:t>
          </a:r>
          <a:r>
            <a:rPr lang="el-GR" sz="14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σ</a:t>
          </a:r>
          <a:r>
            <a:rPr lang="pt-PT" sz="14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 , e a percentagem das que se desviam ±0,674</a:t>
          </a:r>
          <a:r>
            <a:rPr lang="el-GR" sz="14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σ</a:t>
          </a:r>
          <a:r>
            <a:rPr lang="pt-PT" sz="14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 são 29,4% e 47,9% respetivamente. Por isso a incerteza relativa comparando aos valores teóricos, 7% e 6,7%.</a:t>
          </a:r>
        </a:p>
        <a:p>
          <a:r>
            <a:rPr lang="pt-PT" sz="14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A teoria mostra também que, para observações da taxa de contagem do decaimento radioativo, o desvio padrão é aproximadamente igual à raiz quadrada do número médio de contagens.  Comparando o valor do desvio padrão com o valor da raiz do valor médio das contagens temos uma incerteza relativa de 10%.</a:t>
          </a:r>
        </a:p>
        <a:p>
          <a:r>
            <a:rPr lang="pt-PT" sz="1400">
              <a:latin typeface="Cambria Math" panose="02040503050406030204" pitchFamily="18" charset="0"/>
              <a:ea typeface="Cambria Math" panose="02040503050406030204" pitchFamily="18" charset="0"/>
            </a:rPr>
            <a:t>(Contagens em intervalos de tempo de 30 segundos)</a:t>
          </a:r>
        </a:p>
        <a:p>
          <a:endParaRPr lang="pt-PT" sz="1400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331470</xdr:colOff>
      <xdr:row>4</xdr:row>
      <xdr:rowOff>19050</xdr:rowOff>
    </xdr:from>
    <xdr:to>
      <xdr:col>14</xdr:col>
      <xdr:colOff>80010</xdr:colOff>
      <xdr:row>19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7440B75-50F8-4E7F-BD45-D242DD0DE6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323850</xdr:colOff>
      <xdr:row>19</xdr:row>
      <xdr:rowOff>72390</xdr:rowOff>
    </xdr:from>
    <xdr:to>
      <xdr:col>14</xdr:col>
      <xdr:colOff>72390</xdr:colOff>
      <xdr:row>34</xdr:row>
      <xdr:rowOff>72390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EA560D8-C4B0-4206-94BF-0F37B327E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68580</xdr:colOff>
      <xdr:row>22</xdr:row>
      <xdr:rowOff>60960</xdr:rowOff>
    </xdr:from>
    <xdr:to>
      <xdr:col>5</xdr:col>
      <xdr:colOff>68580</xdr:colOff>
      <xdr:row>30</xdr:row>
      <xdr:rowOff>22860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159AD33-5D56-4ECF-A864-5FB38FF03766}"/>
            </a:ext>
          </a:extLst>
        </xdr:cNvPr>
        <xdr:cNvSpPr txBox="1"/>
      </xdr:nvSpPr>
      <xdr:spPr>
        <a:xfrm>
          <a:off x="68580" y="4091940"/>
          <a:ext cx="5958840" cy="1424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PT" sz="14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Neste estudo constrói-se um histograma da frequência de valores das contagens, e também se cria outros valores das</a:t>
          </a:r>
          <a:r>
            <a:rPr lang="pt-PT" sz="1400" baseline="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 contagens </a:t>
          </a:r>
          <a:r>
            <a:rPr lang="pt-PT" sz="14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ajustadas , resultantes de um ajuste a uma função gaussiana. Este ajuste foi</a:t>
          </a:r>
          <a:r>
            <a:rPr lang="pt-PT" sz="1400" baseline="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 feito manualmente, como temos o valor do desvio padrão e do valor médio,  basta ir alterando o valor de A até se obter o menor valor da soma dos desvios ao quadrado</a:t>
          </a:r>
          <a:r>
            <a:rPr lang="pt-PT" sz="1400">
              <a:solidFill>
                <a:schemeClr val="dk1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.</a:t>
          </a:r>
        </a:p>
        <a:p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15"/>
  <sheetViews>
    <sheetView tabSelected="1" workbookViewId="0">
      <selection activeCell="D5" sqref="D5"/>
    </sheetView>
  </sheetViews>
  <sheetFormatPr defaultRowHeight="14.4" x14ac:dyDescent="0.3"/>
  <cols>
    <col min="2" max="2" width="9.109375" style="1"/>
    <col min="3" max="3" width="10.6640625" style="1" customWidth="1"/>
    <col min="6" max="6" width="11.21875" customWidth="1"/>
    <col min="7" max="7" width="11.21875" style="2" customWidth="1"/>
    <col min="8" max="8" width="12.5546875" customWidth="1"/>
    <col min="11" max="11" width="15.109375" customWidth="1"/>
    <col min="12" max="12" width="14" customWidth="1"/>
    <col min="13" max="13" width="9.33203125" customWidth="1"/>
    <col min="14" max="14" width="14.6640625" customWidth="1"/>
    <col min="15" max="15" width="15.33203125" customWidth="1"/>
  </cols>
  <sheetData>
    <row r="2" spans="1:15" x14ac:dyDescent="0.3">
      <c r="K2" s="36" t="s">
        <v>30</v>
      </c>
      <c r="L2" s="4"/>
      <c r="M2" s="4"/>
      <c r="N2" s="37" t="s">
        <v>31</v>
      </c>
    </row>
    <row r="4" spans="1:15" ht="15" x14ac:dyDescent="0.3">
      <c r="B4" s="6" t="s">
        <v>2</v>
      </c>
      <c r="C4" s="6" t="s">
        <v>15</v>
      </c>
      <c r="D4" s="7" t="s">
        <v>1</v>
      </c>
      <c r="E4" s="8" t="s">
        <v>3</v>
      </c>
      <c r="F4" s="9" t="s">
        <v>5</v>
      </c>
      <c r="G4" s="9" t="s">
        <v>6</v>
      </c>
      <c r="H4" s="9" t="s">
        <v>0</v>
      </c>
      <c r="I4" s="10" t="s">
        <v>4</v>
      </c>
      <c r="K4" s="24" t="s">
        <v>7</v>
      </c>
      <c r="L4" s="24" t="s">
        <v>8</v>
      </c>
      <c r="N4" s="17" t="s">
        <v>10</v>
      </c>
      <c r="O4" s="17" t="s">
        <v>9</v>
      </c>
    </row>
    <row r="5" spans="1:15" x14ac:dyDescent="0.3">
      <c r="A5" s="2"/>
      <c r="B5" s="11">
        <v>561</v>
      </c>
      <c r="C5" s="12" cm="1">
        <f t="array" ref="C5:C215">_xlfn._xlws.SORT(B5:B215)</f>
        <v>540</v>
      </c>
      <c r="D5" s="13">
        <f>AVERAGE(B5:B215)</f>
        <v>610.58767772511851</v>
      </c>
      <c r="E5" s="14">
        <f>B5-$D$5</f>
        <v>-49.58767772511851</v>
      </c>
      <c r="F5" s="15">
        <f>SUM(E5:E215)</f>
        <v>-5.6843418860808015E-12</v>
      </c>
      <c r="G5" s="15">
        <f>(B5-$D$5)^2</f>
        <v>2458.9377821702146</v>
      </c>
      <c r="H5" s="16">
        <f>SQRT((SUM(G5:G215)/211))</f>
        <v>27.305983230776651</v>
      </c>
      <c r="I5" s="41">
        <f>SQRT(D5)</f>
        <v>24.710072394169924</v>
      </c>
      <c r="K5" s="29">
        <f>D5-H5</f>
        <v>583.28169449434188</v>
      </c>
      <c r="L5" s="29">
        <f>D5+H5</f>
        <v>637.89366095589514</v>
      </c>
      <c r="N5" s="22">
        <f>D5-(H5*0.674)</f>
        <v>592.18344502757509</v>
      </c>
      <c r="O5" s="22">
        <f>D5+(0.674*H5)</f>
        <v>628.99191042266193</v>
      </c>
    </row>
    <row r="6" spans="1:15" x14ac:dyDescent="0.3">
      <c r="A6" s="2"/>
      <c r="B6" s="12">
        <v>563</v>
      </c>
      <c r="C6" s="12">
        <v>541</v>
      </c>
      <c r="D6" s="3"/>
      <c r="E6" s="14">
        <f t="shared" ref="E6:E69" si="0">B6-$D$5</f>
        <v>-47.58767772511851</v>
      </c>
      <c r="G6" s="15">
        <f t="shared" ref="G6:G69" si="1">(B6-$D$5)^2</f>
        <v>2264.5870712697406</v>
      </c>
    </row>
    <row r="7" spans="1:15" x14ac:dyDescent="0.3">
      <c r="A7" s="2"/>
      <c r="B7" s="12">
        <v>595</v>
      </c>
      <c r="C7" s="12">
        <v>544</v>
      </c>
      <c r="D7" s="3"/>
      <c r="E7" s="14">
        <f t="shared" si="0"/>
        <v>-15.58767772511851</v>
      </c>
      <c r="G7" s="15">
        <f t="shared" si="1"/>
        <v>242.97569686215579</v>
      </c>
      <c r="H7" s="43" t="s">
        <v>34</v>
      </c>
      <c r="I7" s="44"/>
      <c r="K7" s="56" t="s">
        <v>32</v>
      </c>
      <c r="L7" s="57"/>
      <c r="N7" s="60" t="s">
        <v>32</v>
      </c>
      <c r="O7" s="61"/>
    </row>
    <row r="8" spans="1:15" x14ac:dyDescent="0.3">
      <c r="A8" s="2"/>
      <c r="B8" s="12">
        <v>596</v>
      </c>
      <c r="C8" s="12">
        <v>557</v>
      </c>
      <c r="D8" s="3"/>
      <c r="E8" s="14">
        <f t="shared" si="0"/>
        <v>-14.58767772511851</v>
      </c>
      <c r="G8" s="15">
        <f t="shared" si="1"/>
        <v>212.80034141191877</v>
      </c>
      <c r="H8" s="45">
        <f>(H5-I5)/H5</f>
        <v>9.5067473478884598E-2</v>
      </c>
      <c r="I8" s="46"/>
      <c r="K8" s="58" t="s">
        <v>27</v>
      </c>
      <c r="L8" s="59"/>
      <c r="N8" s="62" t="s">
        <v>28</v>
      </c>
      <c r="O8" s="63"/>
    </row>
    <row r="9" spans="1:15" x14ac:dyDescent="0.3">
      <c r="A9" s="2"/>
      <c r="B9" s="12">
        <v>599</v>
      </c>
      <c r="C9" s="12">
        <v>561</v>
      </c>
      <c r="D9" s="3"/>
      <c r="E9" s="14">
        <f t="shared" si="0"/>
        <v>-11.58767772511851</v>
      </c>
      <c r="G9" s="15">
        <f t="shared" si="1"/>
        <v>134.2742750612077</v>
      </c>
      <c r="K9" s="54">
        <f>K13+L13</f>
        <v>62</v>
      </c>
      <c r="L9" s="54"/>
      <c r="N9" s="55">
        <f>N13+O13</f>
        <v>101</v>
      </c>
      <c r="O9" s="55"/>
    </row>
    <row r="10" spans="1:15" x14ac:dyDescent="0.3">
      <c r="A10" s="2"/>
      <c r="B10" s="12">
        <v>602</v>
      </c>
      <c r="C10" s="12">
        <v>561</v>
      </c>
      <c r="D10" s="3"/>
      <c r="E10" s="14">
        <f t="shared" si="0"/>
        <v>-8.5876777251185104</v>
      </c>
      <c r="G10" s="15">
        <f t="shared" si="1"/>
        <v>73.748208710496627</v>
      </c>
    </row>
    <row r="11" spans="1:15" x14ac:dyDescent="0.3">
      <c r="A11" s="2"/>
      <c r="B11" s="12">
        <v>606</v>
      </c>
      <c r="C11" s="12">
        <v>562</v>
      </c>
      <c r="D11" s="3"/>
      <c r="E11" s="14">
        <f t="shared" si="0"/>
        <v>-4.5876777251185104</v>
      </c>
      <c r="G11" s="15">
        <f t="shared" si="1"/>
        <v>21.046786909548551</v>
      </c>
      <c r="K11" s="25" t="s">
        <v>11</v>
      </c>
      <c r="L11" s="26" t="s">
        <v>11</v>
      </c>
      <c r="N11" s="18" t="s">
        <v>11</v>
      </c>
      <c r="O11" s="19" t="s">
        <v>11</v>
      </c>
    </row>
    <row r="12" spans="1:15" x14ac:dyDescent="0.3">
      <c r="A12" s="2"/>
      <c r="B12" s="12">
        <v>610</v>
      </c>
      <c r="C12" s="12">
        <v>563</v>
      </c>
      <c r="D12" s="3"/>
      <c r="E12" s="14">
        <f t="shared" si="0"/>
        <v>-0.58767772511851035</v>
      </c>
      <c r="G12" s="15">
        <f t="shared" si="1"/>
        <v>0.34536510860046743</v>
      </c>
      <c r="K12" s="27" t="s">
        <v>12</v>
      </c>
      <c r="L12" s="28" t="s">
        <v>13</v>
      </c>
      <c r="N12" s="20" t="s">
        <v>25</v>
      </c>
      <c r="O12" s="21" t="s">
        <v>26</v>
      </c>
    </row>
    <row r="13" spans="1:15" x14ac:dyDescent="0.3">
      <c r="A13" s="2"/>
      <c r="B13" s="12">
        <v>611</v>
      </c>
      <c r="C13" s="12">
        <v>566</v>
      </c>
      <c r="D13" s="3"/>
      <c r="E13" s="14">
        <f t="shared" si="0"/>
        <v>0.41232227488148965</v>
      </c>
      <c r="G13" s="15">
        <f t="shared" si="1"/>
        <v>0.1700096583634467</v>
      </c>
      <c r="K13" s="30">
        <v>31</v>
      </c>
      <c r="L13" s="30">
        <v>31</v>
      </c>
      <c r="N13" s="23">
        <v>52</v>
      </c>
      <c r="O13" s="23">
        <v>49</v>
      </c>
    </row>
    <row r="14" spans="1:15" x14ac:dyDescent="0.3">
      <c r="A14" s="2"/>
      <c r="B14" s="12">
        <v>612</v>
      </c>
      <c r="C14" s="12">
        <v>566</v>
      </c>
      <c r="D14" s="3"/>
      <c r="E14" s="14">
        <f t="shared" si="0"/>
        <v>1.4123222748814896</v>
      </c>
      <c r="G14" s="15">
        <f t="shared" si="1"/>
        <v>1.994654208126426</v>
      </c>
    </row>
    <row r="15" spans="1:15" x14ac:dyDescent="0.3">
      <c r="A15" s="2"/>
      <c r="B15" s="12">
        <v>618</v>
      </c>
      <c r="C15" s="12">
        <v>566</v>
      </c>
      <c r="D15" s="3"/>
      <c r="E15" s="14">
        <f t="shared" si="0"/>
        <v>7.4123222748814896</v>
      </c>
      <c r="G15" s="15">
        <f t="shared" si="1"/>
        <v>54.942521506704303</v>
      </c>
      <c r="K15" s="47" t="s">
        <v>29</v>
      </c>
      <c r="L15" s="47"/>
      <c r="N15" s="48" t="s">
        <v>14</v>
      </c>
      <c r="O15" s="48"/>
    </row>
    <row r="16" spans="1:15" x14ac:dyDescent="0.3">
      <c r="A16" s="2"/>
      <c r="B16" s="12">
        <v>622</v>
      </c>
      <c r="C16" s="12">
        <v>567</v>
      </c>
      <c r="D16" s="3"/>
      <c r="E16" s="14">
        <f t="shared" si="0"/>
        <v>11.41232227488149</v>
      </c>
      <c r="G16" s="15">
        <f t="shared" si="1"/>
        <v>130.24109970575623</v>
      </c>
      <c r="K16" s="52">
        <f>K9/(215-4)</f>
        <v>0.29383886255924169</v>
      </c>
      <c r="L16" s="52"/>
      <c r="N16" s="53">
        <f>N9/(215-4)</f>
        <v>0.47867298578199052</v>
      </c>
      <c r="O16" s="53"/>
    </row>
    <row r="17" spans="1:15" x14ac:dyDescent="0.3">
      <c r="A17" s="2"/>
      <c r="B17" s="12">
        <v>622</v>
      </c>
      <c r="C17" s="12">
        <v>567</v>
      </c>
      <c r="D17" s="3"/>
      <c r="E17" s="14">
        <f t="shared" si="0"/>
        <v>11.41232227488149</v>
      </c>
      <c r="G17" s="15">
        <f t="shared" si="1"/>
        <v>130.24109970575623</v>
      </c>
      <c r="K17" s="5"/>
      <c r="L17" s="5"/>
    </row>
    <row r="18" spans="1:15" x14ac:dyDescent="0.3">
      <c r="A18" s="2"/>
      <c r="B18" s="12">
        <v>623</v>
      </c>
      <c r="C18" s="12">
        <v>568</v>
      </c>
      <c r="D18" s="3"/>
      <c r="E18" s="14">
        <f t="shared" si="0"/>
        <v>12.41232227488149</v>
      </c>
      <c r="G18" s="15">
        <f t="shared" si="1"/>
        <v>154.06574425551921</v>
      </c>
      <c r="K18" s="47" t="s">
        <v>33</v>
      </c>
      <c r="L18" s="47"/>
      <c r="N18" s="48" t="s">
        <v>33</v>
      </c>
      <c r="O18" s="48"/>
    </row>
    <row r="19" spans="1:15" x14ac:dyDescent="0.3">
      <c r="A19" s="2"/>
      <c r="B19" s="12">
        <v>625</v>
      </c>
      <c r="C19" s="12">
        <v>570</v>
      </c>
      <c r="D19" s="3"/>
      <c r="E19" s="14">
        <f t="shared" si="0"/>
        <v>14.41232227488149</v>
      </c>
      <c r="G19" s="15">
        <f t="shared" si="1"/>
        <v>207.71503335504516</v>
      </c>
      <c r="K19" s="51">
        <v>0.317</v>
      </c>
      <c r="L19" s="51"/>
      <c r="N19" s="49">
        <v>0.5</v>
      </c>
      <c r="O19" s="50"/>
    </row>
    <row r="20" spans="1:15" x14ac:dyDescent="0.3">
      <c r="A20" s="2"/>
      <c r="B20" s="12">
        <v>628</v>
      </c>
      <c r="C20" s="12">
        <v>572</v>
      </c>
      <c r="D20" s="3"/>
      <c r="E20" s="14">
        <f t="shared" si="0"/>
        <v>17.41232227488149</v>
      </c>
      <c r="G20" s="15">
        <f t="shared" si="1"/>
        <v>303.18896700433407</v>
      </c>
    </row>
    <row r="21" spans="1:15" x14ac:dyDescent="0.3">
      <c r="A21" s="2"/>
      <c r="B21" s="12">
        <v>633</v>
      </c>
      <c r="C21" s="12">
        <v>572</v>
      </c>
      <c r="D21" s="3"/>
      <c r="E21" s="14">
        <f t="shared" si="0"/>
        <v>22.41232227488149</v>
      </c>
      <c r="G21" s="15">
        <f t="shared" si="1"/>
        <v>502.31218975314897</v>
      </c>
      <c r="K21" s="34" t="s">
        <v>34</v>
      </c>
      <c r="L21" s="39">
        <f>(((K19-K16))/(K19))</f>
        <v>7.3063525049710781E-2</v>
      </c>
      <c r="N21" s="35" t="s">
        <v>34</v>
      </c>
      <c r="O21" s="38">
        <f>(((N19-N16))/(K19))</f>
        <v>6.7277647375424215E-2</v>
      </c>
    </row>
    <row r="22" spans="1:15" x14ac:dyDescent="0.3">
      <c r="A22" s="2"/>
      <c r="B22" s="12">
        <v>633</v>
      </c>
      <c r="C22" s="12">
        <v>572</v>
      </c>
      <c r="D22" s="3"/>
      <c r="E22" s="14">
        <f t="shared" si="0"/>
        <v>22.41232227488149</v>
      </c>
      <c r="G22" s="15">
        <f t="shared" si="1"/>
        <v>502.31218975314897</v>
      </c>
    </row>
    <row r="23" spans="1:15" x14ac:dyDescent="0.3">
      <c r="A23" s="2"/>
      <c r="B23" s="12">
        <v>636</v>
      </c>
      <c r="C23" s="12">
        <v>574</v>
      </c>
      <c r="D23" s="3"/>
      <c r="E23" s="14">
        <f t="shared" si="0"/>
        <v>25.41232227488149</v>
      </c>
      <c r="G23" s="15">
        <f t="shared" si="1"/>
        <v>645.78612340243797</v>
      </c>
    </row>
    <row r="24" spans="1:15" x14ac:dyDescent="0.3">
      <c r="A24" s="2"/>
      <c r="B24" s="12">
        <v>638</v>
      </c>
      <c r="C24" s="12">
        <v>574</v>
      </c>
      <c r="D24" s="3"/>
      <c r="E24" s="14">
        <f t="shared" si="0"/>
        <v>27.41232227488149</v>
      </c>
      <c r="G24" s="15">
        <f t="shared" si="1"/>
        <v>751.43541250196392</v>
      </c>
    </row>
    <row r="25" spans="1:15" x14ac:dyDescent="0.3">
      <c r="A25" s="2"/>
      <c r="B25" s="12">
        <v>638</v>
      </c>
      <c r="C25" s="12">
        <v>574</v>
      </c>
      <c r="D25" s="3"/>
      <c r="E25" s="14">
        <f t="shared" si="0"/>
        <v>27.41232227488149</v>
      </c>
      <c r="G25" s="15">
        <f t="shared" si="1"/>
        <v>751.43541250196392</v>
      </c>
    </row>
    <row r="26" spans="1:15" x14ac:dyDescent="0.3">
      <c r="A26" s="2"/>
      <c r="B26" s="12">
        <v>643</v>
      </c>
      <c r="C26" s="12">
        <v>575</v>
      </c>
      <c r="D26" s="3"/>
      <c r="E26" s="14">
        <f t="shared" si="0"/>
        <v>32.41232227488149</v>
      </c>
      <c r="G26" s="15">
        <f t="shared" si="1"/>
        <v>1050.5586352507787</v>
      </c>
    </row>
    <row r="27" spans="1:15" x14ac:dyDescent="0.3">
      <c r="A27" s="2"/>
      <c r="B27" s="12">
        <v>649</v>
      </c>
      <c r="C27" s="12">
        <v>577</v>
      </c>
      <c r="D27" s="3"/>
      <c r="E27" s="14">
        <f t="shared" si="0"/>
        <v>38.41232227488149</v>
      </c>
      <c r="G27" s="15">
        <f t="shared" si="1"/>
        <v>1475.5065025493566</v>
      </c>
    </row>
    <row r="28" spans="1:15" x14ac:dyDescent="0.3">
      <c r="A28" s="2"/>
      <c r="B28" s="12">
        <v>663</v>
      </c>
      <c r="C28" s="12">
        <v>578</v>
      </c>
      <c r="D28" s="3"/>
      <c r="E28" s="14">
        <f t="shared" si="0"/>
        <v>52.41232227488149</v>
      </c>
      <c r="G28" s="15">
        <f t="shared" si="1"/>
        <v>2747.0515262460385</v>
      </c>
    </row>
    <row r="29" spans="1:15" x14ac:dyDescent="0.3">
      <c r="A29" s="2"/>
      <c r="B29" s="12">
        <v>637</v>
      </c>
      <c r="C29" s="12">
        <v>578</v>
      </c>
      <c r="D29" s="3"/>
      <c r="E29" s="14">
        <f t="shared" si="0"/>
        <v>26.41232227488149</v>
      </c>
      <c r="G29" s="15">
        <f t="shared" si="1"/>
        <v>697.61076795220094</v>
      </c>
    </row>
    <row r="30" spans="1:15" x14ac:dyDescent="0.3">
      <c r="A30" s="2"/>
      <c r="B30" s="12">
        <v>609</v>
      </c>
      <c r="C30" s="12">
        <v>579</v>
      </c>
      <c r="D30" s="3"/>
      <c r="E30" s="14">
        <f t="shared" si="0"/>
        <v>-1.5876777251185104</v>
      </c>
      <c r="G30" s="15">
        <f t="shared" si="1"/>
        <v>2.5207205588374881</v>
      </c>
    </row>
    <row r="31" spans="1:15" x14ac:dyDescent="0.3">
      <c r="A31" s="2"/>
      <c r="B31" s="12">
        <v>633</v>
      </c>
      <c r="C31" s="12">
        <v>581</v>
      </c>
      <c r="D31" s="3"/>
      <c r="E31" s="14">
        <f t="shared" si="0"/>
        <v>22.41232227488149</v>
      </c>
      <c r="G31" s="15">
        <f t="shared" si="1"/>
        <v>502.31218975314897</v>
      </c>
    </row>
    <row r="32" spans="1:15" x14ac:dyDescent="0.3">
      <c r="A32" s="2"/>
      <c r="B32" s="12">
        <v>629</v>
      </c>
      <c r="C32" s="12">
        <v>581</v>
      </c>
      <c r="D32" s="3"/>
      <c r="E32" s="14">
        <f t="shared" si="0"/>
        <v>18.41232227488149</v>
      </c>
      <c r="G32" s="15">
        <f t="shared" si="1"/>
        <v>339.01361155409705</v>
      </c>
    </row>
    <row r="33" spans="1:7" x14ac:dyDescent="0.3">
      <c r="A33" s="2"/>
      <c r="B33" s="12">
        <v>650</v>
      </c>
      <c r="C33" s="12">
        <v>582</v>
      </c>
      <c r="D33" s="3"/>
      <c r="E33" s="14">
        <f t="shared" si="0"/>
        <v>39.41232227488149</v>
      </c>
      <c r="G33" s="15">
        <f t="shared" si="1"/>
        <v>1553.3311470991196</v>
      </c>
    </row>
    <row r="34" spans="1:7" x14ac:dyDescent="0.3">
      <c r="A34" s="2"/>
      <c r="B34" s="12">
        <v>629</v>
      </c>
      <c r="C34" s="12">
        <v>582</v>
      </c>
      <c r="D34" s="3"/>
      <c r="E34" s="14">
        <f t="shared" si="0"/>
        <v>18.41232227488149</v>
      </c>
      <c r="G34" s="15">
        <f t="shared" si="1"/>
        <v>339.01361155409705</v>
      </c>
    </row>
    <row r="35" spans="1:7" x14ac:dyDescent="0.3">
      <c r="A35" s="2"/>
      <c r="B35" s="12">
        <v>661</v>
      </c>
      <c r="C35" s="12">
        <v>583</v>
      </c>
      <c r="D35" s="3"/>
      <c r="E35" s="14">
        <f t="shared" si="0"/>
        <v>50.41232227488149</v>
      </c>
      <c r="G35" s="15">
        <f t="shared" si="1"/>
        <v>2541.4022371465126</v>
      </c>
    </row>
    <row r="36" spans="1:7" x14ac:dyDescent="0.3">
      <c r="A36" s="2"/>
      <c r="B36" s="12">
        <v>656</v>
      </c>
      <c r="C36" s="12">
        <v>584</v>
      </c>
      <c r="D36" s="3"/>
      <c r="E36" s="14">
        <f t="shared" si="0"/>
        <v>45.41232227488149</v>
      </c>
      <c r="G36" s="15">
        <f t="shared" si="1"/>
        <v>2062.2790143976977</v>
      </c>
    </row>
    <row r="37" spans="1:7" x14ac:dyDescent="0.3">
      <c r="A37" s="2"/>
      <c r="B37" s="12">
        <v>654</v>
      </c>
      <c r="C37" s="12">
        <v>584</v>
      </c>
      <c r="D37" s="3"/>
      <c r="E37" s="14">
        <f t="shared" si="0"/>
        <v>43.41232227488149</v>
      </c>
      <c r="G37" s="15">
        <f t="shared" si="1"/>
        <v>1884.6297252981715</v>
      </c>
    </row>
    <row r="38" spans="1:7" x14ac:dyDescent="0.3">
      <c r="A38" s="2"/>
      <c r="B38" s="12">
        <v>630</v>
      </c>
      <c r="C38" s="12">
        <v>584</v>
      </c>
      <c r="D38" s="3"/>
      <c r="E38" s="14">
        <f t="shared" si="0"/>
        <v>19.41232227488149</v>
      </c>
      <c r="G38" s="15">
        <f t="shared" si="1"/>
        <v>376.83825610386003</v>
      </c>
    </row>
    <row r="39" spans="1:7" x14ac:dyDescent="0.3">
      <c r="A39" s="2"/>
      <c r="B39" s="12">
        <v>657</v>
      </c>
      <c r="C39" s="12">
        <v>584</v>
      </c>
      <c r="D39" s="3"/>
      <c r="E39" s="14">
        <f t="shared" si="0"/>
        <v>46.41232227488149</v>
      </c>
      <c r="G39" s="15">
        <f t="shared" si="1"/>
        <v>2154.1036589474606</v>
      </c>
    </row>
    <row r="40" spans="1:7" x14ac:dyDescent="0.3">
      <c r="A40" s="2"/>
      <c r="B40" s="12">
        <v>602</v>
      </c>
      <c r="C40" s="12">
        <v>585</v>
      </c>
      <c r="D40" s="3"/>
      <c r="E40" s="14">
        <f t="shared" si="0"/>
        <v>-8.5876777251185104</v>
      </c>
      <c r="G40" s="15">
        <f t="shared" si="1"/>
        <v>73.748208710496627</v>
      </c>
    </row>
    <row r="41" spans="1:7" x14ac:dyDescent="0.3">
      <c r="A41" s="2"/>
      <c r="B41" s="12">
        <v>622</v>
      </c>
      <c r="C41" s="12">
        <v>585</v>
      </c>
      <c r="D41" s="3"/>
      <c r="E41" s="14">
        <f t="shared" si="0"/>
        <v>11.41232227488149</v>
      </c>
      <c r="G41" s="15">
        <f t="shared" si="1"/>
        <v>130.24109970575623</v>
      </c>
    </row>
    <row r="42" spans="1:7" x14ac:dyDescent="0.3">
      <c r="A42" s="2"/>
      <c r="B42" s="12">
        <v>664</v>
      </c>
      <c r="C42" s="12">
        <v>586</v>
      </c>
      <c r="D42" s="3"/>
      <c r="E42" s="14">
        <f t="shared" si="0"/>
        <v>53.41232227488149</v>
      </c>
      <c r="G42" s="15">
        <f t="shared" si="1"/>
        <v>2852.8761707958015</v>
      </c>
    </row>
    <row r="43" spans="1:7" x14ac:dyDescent="0.3">
      <c r="A43" s="2"/>
      <c r="B43" s="12">
        <v>590</v>
      </c>
      <c r="C43" s="12">
        <v>587</v>
      </c>
      <c r="D43" s="3"/>
      <c r="E43" s="14">
        <f t="shared" si="0"/>
        <v>-20.58767772511851</v>
      </c>
      <c r="G43" s="15">
        <f t="shared" si="1"/>
        <v>423.85247411334086</v>
      </c>
    </row>
    <row r="44" spans="1:7" x14ac:dyDescent="0.3">
      <c r="A44" s="2"/>
      <c r="B44" s="12">
        <v>654</v>
      </c>
      <c r="C44" s="12">
        <v>588</v>
      </c>
      <c r="D44" s="3"/>
      <c r="E44" s="14">
        <f t="shared" si="0"/>
        <v>43.41232227488149</v>
      </c>
      <c r="G44" s="15">
        <f t="shared" si="1"/>
        <v>1884.6297252981715</v>
      </c>
    </row>
    <row r="45" spans="1:7" x14ac:dyDescent="0.3">
      <c r="A45" s="2"/>
      <c r="B45" s="12">
        <v>653</v>
      </c>
      <c r="C45" s="12">
        <v>588</v>
      </c>
      <c r="D45" s="3"/>
      <c r="E45" s="14">
        <f t="shared" si="0"/>
        <v>42.41232227488149</v>
      </c>
      <c r="G45" s="15">
        <f t="shared" si="1"/>
        <v>1798.8050807484085</v>
      </c>
    </row>
    <row r="46" spans="1:7" x14ac:dyDescent="0.3">
      <c r="A46" s="2"/>
      <c r="B46" s="12">
        <v>541</v>
      </c>
      <c r="C46" s="12">
        <v>589</v>
      </c>
      <c r="D46" s="3"/>
      <c r="E46" s="14">
        <f t="shared" si="0"/>
        <v>-69.58767772511851</v>
      </c>
      <c r="G46" s="15">
        <f t="shared" si="1"/>
        <v>4842.444891174955</v>
      </c>
    </row>
    <row r="47" spans="1:7" x14ac:dyDescent="0.3">
      <c r="A47" s="2"/>
      <c r="B47" s="12">
        <v>672</v>
      </c>
      <c r="C47" s="12">
        <v>590</v>
      </c>
      <c r="D47" s="3"/>
      <c r="E47" s="14">
        <f t="shared" si="0"/>
        <v>61.41232227488149</v>
      </c>
      <c r="G47" s="15">
        <f t="shared" si="1"/>
        <v>3771.4733271939053</v>
      </c>
    </row>
    <row r="48" spans="1:7" x14ac:dyDescent="0.3">
      <c r="A48" s="2"/>
      <c r="B48" s="12">
        <v>681</v>
      </c>
      <c r="C48" s="12">
        <v>590</v>
      </c>
      <c r="D48" s="3"/>
      <c r="E48" s="14">
        <f t="shared" si="0"/>
        <v>70.41232227488149</v>
      </c>
      <c r="G48" s="15">
        <f t="shared" si="1"/>
        <v>4957.8951281417721</v>
      </c>
    </row>
    <row r="49" spans="1:7" x14ac:dyDescent="0.3">
      <c r="A49" s="2"/>
      <c r="B49" s="12">
        <v>623</v>
      </c>
      <c r="C49" s="12">
        <v>590</v>
      </c>
      <c r="D49" s="3"/>
      <c r="E49" s="14">
        <f t="shared" si="0"/>
        <v>12.41232227488149</v>
      </c>
      <c r="G49" s="15">
        <f t="shared" si="1"/>
        <v>154.06574425551921</v>
      </c>
    </row>
    <row r="50" spans="1:7" x14ac:dyDescent="0.3">
      <c r="A50" s="2"/>
      <c r="B50" s="12">
        <v>602</v>
      </c>
      <c r="C50" s="12">
        <v>590</v>
      </c>
      <c r="D50" s="3"/>
      <c r="E50" s="14">
        <f t="shared" si="0"/>
        <v>-8.5876777251185104</v>
      </c>
      <c r="G50" s="15">
        <f t="shared" si="1"/>
        <v>73.748208710496627</v>
      </c>
    </row>
    <row r="51" spans="1:7" x14ac:dyDescent="0.3">
      <c r="A51" s="2"/>
      <c r="B51" s="12">
        <v>640</v>
      </c>
      <c r="C51" s="12">
        <v>590</v>
      </c>
      <c r="D51" s="3"/>
      <c r="E51" s="14">
        <f t="shared" si="0"/>
        <v>29.41232227488149</v>
      </c>
      <c r="G51" s="15">
        <f t="shared" si="1"/>
        <v>865.08470160148988</v>
      </c>
    </row>
    <row r="52" spans="1:7" x14ac:dyDescent="0.3">
      <c r="A52" s="2"/>
      <c r="B52" s="12">
        <v>616</v>
      </c>
      <c r="C52" s="12">
        <v>591</v>
      </c>
      <c r="D52" s="3"/>
      <c r="E52" s="14">
        <f t="shared" si="0"/>
        <v>5.4123222748814896</v>
      </c>
      <c r="G52" s="15">
        <f t="shared" si="1"/>
        <v>29.293232407178344</v>
      </c>
    </row>
    <row r="53" spans="1:7" x14ac:dyDescent="0.3">
      <c r="A53" s="2"/>
      <c r="B53" s="12">
        <v>594</v>
      </c>
      <c r="C53" s="12">
        <v>591</v>
      </c>
      <c r="D53" s="3"/>
      <c r="E53" s="14">
        <f t="shared" si="0"/>
        <v>-16.58767772511851</v>
      </c>
      <c r="G53" s="15">
        <f t="shared" si="1"/>
        <v>275.15105231239278</v>
      </c>
    </row>
    <row r="54" spans="1:7" x14ac:dyDescent="0.3">
      <c r="A54" s="2"/>
      <c r="B54" s="12">
        <v>671</v>
      </c>
      <c r="C54" s="12">
        <v>592</v>
      </c>
      <c r="D54" s="3"/>
      <c r="E54" s="14">
        <f t="shared" si="0"/>
        <v>60.41232227488149</v>
      </c>
      <c r="G54" s="15">
        <f t="shared" si="1"/>
        <v>3649.6486826441424</v>
      </c>
    </row>
    <row r="55" spans="1:7" x14ac:dyDescent="0.3">
      <c r="A55" s="2"/>
      <c r="B55" s="12">
        <v>610</v>
      </c>
      <c r="C55" s="12">
        <v>592</v>
      </c>
      <c r="D55" s="3"/>
      <c r="E55" s="14">
        <f t="shared" si="0"/>
        <v>-0.58767772511851035</v>
      </c>
      <c r="G55" s="15">
        <f t="shared" si="1"/>
        <v>0.34536510860046743</v>
      </c>
    </row>
    <row r="56" spans="1:7" x14ac:dyDescent="0.3">
      <c r="A56" s="2"/>
      <c r="B56" s="12">
        <v>612</v>
      </c>
      <c r="C56" s="12">
        <v>592</v>
      </c>
      <c r="D56" s="3"/>
      <c r="E56" s="14">
        <f t="shared" si="0"/>
        <v>1.4123222748814896</v>
      </c>
      <c r="G56" s="15">
        <f t="shared" si="1"/>
        <v>1.994654208126426</v>
      </c>
    </row>
    <row r="57" spans="1:7" x14ac:dyDescent="0.3">
      <c r="A57" s="2"/>
      <c r="B57" s="12">
        <v>604</v>
      </c>
      <c r="C57" s="12">
        <v>593</v>
      </c>
      <c r="D57" s="3"/>
      <c r="E57" s="14">
        <f t="shared" si="0"/>
        <v>-6.5876777251185104</v>
      </c>
      <c r="G57" s="15">
        <f t="shared" si="1"/>
        <v>43.397497810022593</v>
      </c>
    </row>
    <row r="58" spans="1:7" x14ac:dyDescent="0.3">
      <c r="A58" s="2"/>
      <c r="B58" s="12">
        <v>584</v>
      </c>
      <c r="C58" s="12">
        <v>593</v>
      </c>
      <c r="D58" s="3"/>
      <c r="E58" s="14">
        <f t="shared" si="0"/>
        <v>-26.58767772511851</v>
      </c>
      <c r="G58" s="15">
        <f t="shared" si="1"/>
        <v>706.90460681476304</v>
      </c>
    </row>
    <row r="59" spans="1:7" x14ac:dyDescent="0.3">
      <c r="A59" s="2"/>
      <c r="B59" s="12">
        <v>618</v>
      </c>
      <c r="C59" s="12">
        <v>593</v>
      </c>
      <c r="D59" s="3"/>
      <c r="E59" s="14">
        <f t="shared" si="0"/>
        <v>7.4123222748814896</v>
      </c>
      <c r="G59" s="15">
        <f t="shared" si="1"/>
        <v>54.942521506704303</v>
      </c>
    </row>
    <row r="60" spans="1:7" x14ac:dyDescent="0.3">
      <c r="A60" s="2"/>
      <c r="B60" s="12">
        <v>566</v>
      </c>
      <c r="C60" s="12">
        <v>594</v>
      </c>
      <c r="D60" s="3"/>
      <c r="E60" s="14">
        <f t="shared" si="0"/>
        <v>-44.58767772511851</v>
      </c>
      <c r="G60" s="15">
        <f t="shared" si="1"/>
        <v>1988.0610049190293</v>
      </c>
    </row>
    <row r="61" spans="1:7" x14ac:dyDescent="0.3">
      <c r="A61" s="2"/>
      <c r="B61" s="12">
        <v>578</v>
      </c>
      <c r="C61" s="12">
        <v>594</v>
      </c>
      <c r="D61" s="3"/>
      <c r="E61" s="14">
        <f t="shared" si="0"/>
        <v>-32.58767772511851</v>
      </c>
      <c r="G61" s="15">
        <f t="shared" si="1"/>
        <v>1061.9567395161851</v>
      </c>
    </row>
    <row r="62" spans="1:7" x14ac:dyDescent="0.3">
      <c r="A62" s="2"/>
      <c r="B62" s="12">
        <v>612</v>
      </c>
      <c r="C62" s="12">
        <v>595</v>
      </c>
      <c r="D62" s="3"/>
      <c r="E62" s="14">
        <f t="shared" si="0"/>
        <v>1.4123222748814896</v>
      </c>
      <c r="G62" s="15">
        <f t="shared" si="1"/>
        <v>1.994654208126426</v>
      </c>
    </row>
    <row r="63" spans="1:7" x14ac:dyDescent="0.3">
      <c r="A63" s="2"/>
      <c r="B63" s="12">
        <v>562</v>
      </c>
      <c r="C63" s="12">
        <v>595</v>
      </c>
      <c r="D63" s="3"/>
      <c r="E63" s="14">
        <f t="shared" si="0"/>
        <v>-48.58767772511851</v>
      </c>
      <c r="G63" s="15">
        <f t="shared" si="1"/>
        <v>2360.7624267199776</v>
      </c>
    </row>
    <row r="64" spans="1:7" x14ac:dyDescent="0.3">
      <c r="A64" s="2"/>
      <c r="B64" s="12">
        <v>625</v>
      </c>
      <c r="C64" s="12">
        <v>596</v>
      </c>
      <c r="D64" s="3"/>
      <c r="E64" s="14">
        <f t="shared" si="0"/>
        <v>14.41232227488149</v>
      </c>
      <c r="G64" s="15">
        <f t="shared" si="1"/>
        <v>207.71503335504516</v>
      </c>
    </row>
    <row r="65" spans="1:7" x14ac:dyDescent="0.3">
      <c r="A65" s="2"/>
      <c r="B65" s="12">
        <v>574</v>
      </c>
      <c r="C65" s="12">
        <v>597</v>
      </c>
      <c r="D65" s="3"/>
      <c r="E65" s="14">
        <f t="shared" si="0"/>
        <v>-36.58767772511851</v>
      </c>
      <c r="G65" s="15">
        <f t="shared" si="1"/>
        <v>1338.6581613171331</v>
      </c>
    </row>
    <row r="66" spans="1:7" x14ac:dyDescent="0.3">
      <c r="A66" s="2"/>
      <c r="B66" s="12">
        <v>608</v>
      </c>
      <c r="C66" s="12">
        <v>597</v>
      </c>
      <c r="D66" s="3"/>
      <c r="E66" s="14">
        <f t="shared" si="0"/>
        <v>-2.5876777251185104</v>
      </c>
      <c r="G66" s="15">
        <f t="shared" si="1"/>
        <v>6.6960760090745088</v>
      </c>
    </row>
    <row r="67" spans="1:7" x14ac:dyDescent="0.3">
      <c r="A67" s="2"/>
      <c r="B67" s="12">
        <v>566</v>
      </c>
      <c r="C67" s="12">
        <v>598</v>
      </c>
      <c r="D67" s="3"/>
      <c r="E67" s="14">
        <f t="shared" si="0"/>
        <v>-44.58767772511851</v>
      </c>
      <c r="G67" s="15">
        <f t="shared" si="1"/>
        <v>1988.0610049190293</v>
      </c>
    </row>
    <row r="68" spans="1:7" x14ac:dyDescent="0.3">
      <c r="A68" s="2"/>
      <c r="B68" s="12">
        <v>625</v>
      </c>
      <c r="C68" s="12">
        <v>598</v>
      </c>
      <c r="D68" s="3"/>
      <c r="E68" s="14">
        <f t="shared" si="0"/>
        <v>14.41232227488149</v>
      </c>
      <c r="G68" s="15">
        <f t="shared" si="1"/>
        <v>207.71503335504516</v>
      </c>
    </row>
    <row r="69" spans="1:7" x14ac:dyDescent="0.3">
      <c r="A69" s="2"/>
      <c r="B69" s="12">
        <v>577</v>
      </c>
      <c r="C69" s="12">
        <v>598</v>
      </c>
      <c r="D69" s="3"/>
      <c r="E69" s="14">
        <f t="shared" si="0"/>
        <v>-33.58767772511851</v>
      </c>
      <c r="G69" s="15">
        <f t="shared" si="1"/>
        <v>1128.1320949664221</v>
      </c>
    </row>
    <row r="70" spans="1:7" x14ac:dyDescent="0.3">
      <c r="A70" s="2"/>
      <c r="B70" s="12">
        <v>648</v>
      </c>
      <c r="C70" s="12">
        <v>598</v>
      </c>
      <c r="D70" s="3"/>
      <c r="E70" s="14">
        <f t="shared" ref="E70:E133" si="2">B70-$D$5</f>
        <v>37.41232227488149</v>
      </c>
      <c r="G70" s="15">
        <f t="shared" ref="G70:G133" si="3">(B70-$D$5)^2</f>
        <v>1399.6818579995936</v>
      </c>
    </row>
    <row r="71" spans="1:7" x14ac:dyDescent="0.3">
      <c r="A71" s="2"/>
      <c r="B71" s="12">
        <v>605</v>
      </c>
      <c r="C71" s="12">
        <v>599</v>
      </c>
      <c r="D71" s="3"/>
      <c r="E71" s="14">
        <f t="shared" si="2"/>
        <v>-5.5876777251185104</v>
      </c>
      <c r="G71" s="15">
        <f t="shared" si="3"/>
        <v>31.222142359785572</v>
      </c>
    </row>
    <row r="72" spans="1:7" x14ac:dyDescent="0.3">
      <c r="A72" s="2"/>
      <c r="B72" s="12">
        <v>608</v>
      </c>
      <c r="C72" s="12">
        <v>599</v>
      </c>
      <c r="D72" s="3"/>
      <c r="E72" s="14">
        <f t="shared" si="2"/>
        <v>-2.5876777251185104</v>
      </c>
      <c r="G72" s="15">
        <f t="shared" si="3"/>
        <v>6.6960760090745088</v>
      </c>
    </row>
    <row r="73" spans="1:7" x14ac:dyDescent="0.3">
      <c r="A73" s="2"/>
      <c r="B73" s="12">
        <v>590</v>
      </c>
      <c r="C73" s="12">
        <v>599</v>
      </c>
      <c r="D73" s="3"/>
      <c r="E73" s="14">
        <f t="shared" si="2"/>
        <v>-20.58767772511851</v>
      </c>
      <c r="G73" s="15">
        <f t="shared" si="3"/>
        <v>423.85247411334086</v>
      </c>
    </row>
    <row r="74" spans="1:7" x14ac:dyDescent="0.3">
      <c r="A74" s="2"/>
      <c r="B74" s="12">
        <v>544</v>
      </c>
      <c r="C74" s="12">
        <v>600</v>
      </c>
      <c r="D74" s="3"/>
      <c r="E74" s="14">
        <f t="shared" si="2"/>
        <v>-66.58767772511851</v>
      </c>
      <c r="G74" s="15">
        <f t="shared" si="3"/>
        <v>4433.9188248242435</v>
      </c>
    </row>
    <row r="75" spans="1:7" x14ac:dyDescent="0.3">
      <c r="A75" s="2"/>
      <c r="B75" s="12">
        <v>572</v>
      </c>
      <c r="C75" s="12">
        <v>601</v>
      </c>
      <c r="D75" s="3"/>
      <c r="E75" s="14">
        <f t="shared" si="2"/>
        <v>-38.58767772511851</v>
      </c>
      <c r="G75" s="15">
        <f t="shared" si="3"/>
        <v>1489.0088722176072</v>
      </c>
    </row>
    <row r="76" spans="1:7" x14ac:dyDescent="0.3">
      <c r="A76" s="2"/>
      <c r="B76" s="12">
        <v>600</v>
      </c>
      <c r="C76" s="12">
        <v>601</v>
      </c>
      <c r="D76" s="3"/>
      <c r="E76" s="14">
        <f t="shared" si="2"/>
        <v>-10.58767772511851</v>
      </c>
      <c r="G76" s="15">
        <f t="shared" si="3"/>
        <v>112.09891961097067</v>
      </c>
    </row>
    <row r="77" spans="1:7" x14ac:dyDescent="0.3">
      <c r="A77" s="2"/>
      <c r="B77" s="12">
        <v>629</v>
      </c>
      <c r="C77" s="12">
        <v>601</v>
      </c>
      <c r="D77" s="3"/>
      <c r="E77" s="14">
        <f t="shared" si="2"/>
        <v>18.41232227488149</v>
      </c>
      <c r="G77" s="15">
        <f t="shared" si="3"/>
        <v>339.01361155409705</v>
      </c>
    </row>
    <row r="78" spans="1:7" x14ac:dyDescent="0.3">
      <c r="A78" s="2"/>
      <c r="B78" s="12">
        <v>618</v>
      </c>
      <c r="C78" s="12">
        <v>602</v>
      </c>
      <c r="D78" s="3"/>
      <c r="E78" s="14">
        <f t="shared" si="2"/>
        <v>7.4123222748814896</v>
      </c>
      <c r="G78" s="15">
        <f t="shared" si="3"/>
        <v>54.942521506704303</v>
      </c>
    </row>
    <row r="79" spans="1:7" x14ac:dyDescent="0.3">
      <c r="A79" s="2"/>
      <c r="B79" s="12">
        <v>650</v>
      </c>
      <c r="C79" s="12">
        <v>602</v>
      </c>
      <c r="D79" s="3"/>
      <c r="E79" s="14">
        <f t="shared" si="2"/>
        <v>39.41232227488149</v>
      </c>
      <c r="G79" s="15">
        <f t="shared" si="3"/>
        <v>1553.3311470991196</v>
      </c>
    </row>
    <row r="80" spans="1:7" x14ac:dyDescent="0.3">
      <c r="A80" s="2"/>
      <c r="B80" s="12">
        <v>635</v>
      </c>
      <c r="C80" s="12">
        <v>602</v>
      </c>
      <c r="D80" s="3"/>
      <c r="E80" s="14">
        <f t="shared" si="2"/>
        <v>24.41232227488149</v>
      </c>
      <c r="G80" s="15">
        <f t="shared" si="3"/>
        <v>595.96147885267499</v>
      </c>
    </row>
    <row r="81" spans="1:7" x14ac:dyDescent="0.3">
      <c r="A81" s="2"/>
      <c r="B81" s="12">
        <v>650</v>
      </c>
      <c r="C81" s="12">
        <v>602</v>
      </c>
      <c r="D81" s="3"/>
      <c r="E81" s="14">
        <f t="shared" si="2"/>
        <v>39.41232227488149</v>
      </c>
      <c r="G81" s="15">
        <f t="shared" si="3"/>
        <v>1553.3311470991196</v>
      </c>
    </row>
    <row r="82" spans="1:7" x14ac:dyDescent="0.3">
      <c r="A82" s="2"/>
      <c r="B82" s="12">
        <v>631</v>
      </c>
      <c r="C82" s="12">
        <v>602</v>
      </c>
      <c r="D82" s="3"/>
      <c r="E82" s="14">
        <f t="shared" si="2"/>
        <v>20.41232227488149</v>
      </c>
      <c r="G82" s="15">
        <f t="shared" si="3"/>
        <v>416.66290065362301</v>
      </c>
    </row>
    <row r="83" spans="1:7" x14ac:dyDescent="0.3">
      <c r="A83" s="2"/>
      <c r="B83" s="12">
        <v>598</v>
      </c>
      <c r="C83" s="12">
        <v>602</v>
      </c>
      <c r="D83" s="3"/>
      <c r="E83" s="14">
        <f t="shared" si="2"/>
        <v>-12.58767772511851</v>
      </c>
      <c r="G83" s="15">
        <f t="shared" si="3"/>
        <v>158.44963051144472</v>
      </c>
    </row>
    <row r="84" spans="1:7" x14ac:dyDescent="0.3">
      <c r="A84" s="2"/>
      <c r="B84" s="12">
        <v>615</v>
      </c>
      <c r="C84" s="12">
        <v>602</v>
      </c>
      <c r="D84" s="3"/>
      <c r="E84" s="14">
        <f t="shared" si="2"/>
        <v>4.4123222748814896</v>
      </c>
      <c r="G84" s="15">
        <f t="shared" si="3"/>
        <v>19.468587857415365</v>
      </c>
    </row>
    <row r="85" spans="1:7" x14ac:dyDescent="0.3">
      <c r="A85" s="2"/>
      <c r="B85" s="12">
        <v>620</v>
      </c>
      <c r="C85" s="12">
        <v>602</v>
      </c>
      <c r="D85" s="3"/>
      <c r="E85" s="14">
        <f t="shared" si="2"/>
        <v>9.4123222748814896</v>
      </c>
      <c r="G85" s="15">
        <f t="shared" si="3"/>
        <v>88.591810606230254</v>
      </c>
    </row>
    <row r="86" spans="1:7" x14ac:dyDescent="0.3">
      <c r="A86" s="2"/>
      <c r="B86" s="12">
        <v>602</v>
      </c>
      <c r="C86" s="12">
        <v>602</v>
      </c>
      <c r="D86" s="3"/>
      <c r="E86" s="14">
        <f t="shared" si="2"/>
        <v>-8.5876777251185104</v>
      </c>
      <c r="G86" s="15">
        <f t="shared" si="3"/>
        <v>73.748208710496627</v>
      </c>
    </row>
    <row r="87" spans="1:7" x14ac:dyDescent="0.3">
      <c r="A87" s="2"/>
      <c r="B87" s="12">
        <v>639</v>
      </c>
      <c r="C87" s="12">
        <v>602</v>
      </c>
      <c r="D87" s="3"/>
      <c r="E87" s="14">
        <f t="shared" si="2"/>
        <v>28.41232227488149</v>
      </c>
      <c r="G87" s="15">
        <f t="shared" si="3"/>
        <v>807.2600570517269</v>
      </c>
    </row>
    <row r="88" spans="1:7" x14ac:dyDescent="0.3">
      <c r="A88" s="2"/>
      <c r="B88" s="12">
        <v>677</v>
      </c>
      <c r="C88" s="12">
        <v>603</v>
      </c>
      <c r="D88" s="3"/>
      <c r="E88" s="14">
        <f t="shared" si="2"/>
        <v>66.41232227488149</v>
      </c>
      <c r="G88" s="15">
        <f t="shared" si="3"/>
        <v>4410.5965499427202</v>
      </c>
    </row>
    <row r="89" spans="1:7" x14ac:dyDescent="0.3">
      <c r="A89" s="2"/>
      <c r="B89" s="12">
        <v>561</v>
      </c>
      <c r="C89" s="12">
        <v>604</v>
      </c>
      <c r="D89" s="3"/>
      <c r="E89" s="14">
        <f t="shared" si="2"/>
        <v>-49.58767772511851</v>
      </c>
      <c r="G89" s="15">
        <f t="shared" si="3"/>
        <v>2458.9377821702146</v>
      </c>
    </row>
    <row r="90" spans="1:7" x14ac:dyDescent="0.3">
      <c r="A90" s="2"/>
      <c r="B90" s="12">
        <v>598</v>
      </c>
      <c r="C90" s="12">
        <v>604</v>
      </c>
      <c r="D90" s="3"/>
      <c r="E90" s="14">
        <f t="shared" si="2"/>
        <v>-12.58767772511851</v>
      </c>
      <c r="G90" s="15">
        <f t="shared" si="3"/>
        <v>158.44963051144472</v>
      </c>
    </row>
    <row r="91" spans="1:7" x14ac:dyDescent="0.3">
      <c r="A91" s="2"/>
      <c r="B91" s="12">
        <v>598</v>
      </c>
      <c r="C91" s="12">
        <v>604</v>
      </c>
      <c r="D91" s="3"/>
      <c r="E91" s="14">
        <f t="shared" si="2"/>
        <v>-12.58767772511851</v>
      </c>
      <c r="G91" s="15">
        <f t="shared" si="3"/>
        <v>158.44963051144472</v>
      </c>
    </row>
    <row r="92" spans="1:7" x14ac:dyDescent="0.3">
      <c r="A92" s="2"/>
      <c r="B92" s="12">
        <v>566</v>
      </c>
      <c r="C92" s="12">
        <v>605</v>
      </c>
      <c r="D92" s="3"/>
      <c r="E92" s="14">
        <f t="shared" si="2"/>
        <v>-44.58767772511851</v>
      </c>
      <c r="G92" s="15">
        <f t="shared" si="3"/>
        <v>1988.0610049190293</v>
      </c>
    </row>
    <row r="93" spans="1:7" x14ac:dyDescent="0.3">
      <c r="A93" s="2"/>
      <c r="B93" s="12">
        <v>646</v>
      </c>
      <c r="C93" s="12">
        <v>605</v>
      </c>
      <c r="D93" s="3"/>
      <c r="E93" s="14">
        <f t="shared" si="2"/>
        <v>35.41232227488149</v>
      </c>
      <c r="G93" s="15">
        <f t="shared" si="3"/>
        <v>1254.0325689000676</v>
      </c>
    </row>
    <row r="94" spans="1:7" x14ac:dyDescent="0.3">
      <c r="A94" s="2"/>
      <c r="B94" s="12">
        <v>665</v>
      </c>
      <c r="C94" s="12">
        <v>605</v>
      </c>
      <c r="D94" s="3"/>
      <c r="E94" s="14">
        <f t="shared" si="2"/>
        <v>54.41232227488149</v>
      </c>
      <c r="G94" s="15">
        <f t="shared" si="3"/>
        <v>2960.7008153455645</v>
      </c>
    </row>
    <row r="95" spans="1:7" x14ac:dyDescent="0.3">
      <c r="A95" s="2"/>
      <c r="B95" s="12">
        <v>649</v>
      </c>
      <c r="C95" s="12">
        <v>605</v>
      </c>
      <c r="D95" s="3"/>
      <c r="E95" s="14">
        <f t="shared" si="2"/>
        <v>38.41232227488149</v>
      </c>
      <c r="G95" s="15">
        <f t="shared" si="3"/>
        <v>1475.5065025493566</v>
      </c>
    </row>
    <row r="96" spans="1:7" x14ac:dyDescent="0.3">
      <c r="A96" s="2"/>
      <c r="B96" s="12">
        <v>675</v>
      </c>
      <c r="C96" s="12">
        <v>606</v>
      </c>
      <c r="D96" s="3"/>
      <c r="E96" s="14">
        <f t="shared" si="2"/>
        <v>64.41232227488149</v>
      </c>
      <c r="G96" s="15">
        <f t="shared" si="3"/>
        <v>4148.9472608431943</v>
      </c>
    </row>
    <row r="97" spans="1:7" x14ac:dyDescent="0.3">
      <c r="A97" s="2"/>
      <c r="B97" s="12">
        <v>574</v>
      </c>
      <c r="C97" s="12">
        <v>606</v>
      </c>
      <c r="D97" s="3"/>
      <c r="E97" s="14">
        <f t="shared" si="2"/>
        <v>-36.58767772511851</v>
      </c>
      <c r="G97" s="15">
        <f t="shared" si="3"/>
        <v>1338.6581613171331</v>
      </c>
    </row>
    <row r="98" spans="1:7" x14ac:dyDescent="0.3">
      <c r="A98" s="2"/>
      <c r="B98" s="12">
        <v>619</v>
      </c>
      <c r="C98" s="12">
        <v>606</v>
      </c>
      <c r="D98" s="3"/>
      <c r="E98" s="14">
        <f t="shared" si="2"/>
        <v>8.4123222748814896</v>
      </c>
      <c r="G98" s="15">
        <f t="shared" si="3"/>
        <v>70.767166056467275</v>
      </c>
    </row>
    <row r="99" spans="1:7" x14ac:dyDescent="0.3">
      <c r="A99" s="2"/>
      <c r="B99" s="12">
        <v>623</v>
      </c>
      <c r="C99" s="12">
        <v>606</v>
      </c>
      <c r="D99" s="3"/>
      <c r="E99" s="14">
        <f t="shared" si="2"/>
        <v>12.41232227488149</v>
      </c>
      <c r="G99" s="15">
        <f t="shared" si="3"/>
        <v>154.06574425551921</v>
      </c>
    </row>
    <row r="100" spans="1:7" x14ac:dyDescent="0.3">
      <c r="A100" s="2"/>
      <c r="B100" s="12">
        <v>628</v>
      </c>
      <c r="C100" s="12">
        <v>608</v>
      </c>
      <c r="D100" s="3"/>
      <c r="E100" s="14">
        <f t="shared" si="2"/>
        <v>17.41232227488149</v>
      </c>
      <c r="G100" s="15">
        <f t="shared" si="3"/>
        <v>303.18896700433407</v>
      </c>
    </row>
    <row r="101" spans="1:7" x14ac:dyDescent="0.3">
      <c r="A101" s="2"/>
      <c r="B101" s="12">
        <v>697</v>
      </c>
      <c r="C101" s="12">
        <v>608</v>
      </c>
      <c r="D101" s="3"/>
      <c r="E101" s="14">
        <f t="shared" si="2"/>
        <v>86.41232227488149</v>
      </c>
      <c r="G101" s="15">
        <f t="shared" si="3"/>
        <v>7467.0894409379798</v>
      </c>
    </row>
    <row r="102" spans="1:7" x14ac:dyDescent="0.3">
      <c r="A102" s="2"/>
      <c r="B102" s="12">
        <v>608</v>
      </c>
      <c r="C102" s="12">
        <v>608</v>
      </c>
      <c r="D102" s="3"/>
      <c r="E102" s="14">
        <f t="shared" si="2"/>
        <v>-2.5876777251185104</v>
      </c>
      <c r="G102" s="15">
        <f t="shared" si="3"/>
        <v>6.6960760090745088</v>
      </c>
    </row>
    <row r="103" spans="1:7" x14ac:dyDescent="0.3">
      <c r="A103" s="2"/>
      <c r="B103" s="12">
        <v>630</v>
      </c>
      <c r="C103" s="12">
        <v>608</v>
      </c>
      <c r="D103" s="3"/>
      <c r="E103" s="14">
        <f t="shared" si="2"/>
        <v>19.41232227488149</v>
      </c>
      <c r="G103" s="15">
        <f t="shared" si="3"/>
        <v>376.83825610386003</v>
      </c>
    </row>
    <row r="104" spans="1:7" x14ac:dyDescent="0.3">
      <c r="A104" s="2"/>
      <c r="B104" s="12">
        <v>651</v>
      </c>
      <c r="C104" s="12">
        <v>608</v>
      </c>
      <c r="D104" s="3"/>
      <c r="E104" s="14">
        <f t="shared" si="2"/>
        <v>40.41232227488149</v>
      </c>
      <c r="G104" s="15">
        <f t="shared" si="3"/>
        <v>1633.1557916488825</v>
      </c>
    </row>
    <row r="105" spans="1:7" x14ac:dyDescent="0.3">
      <c r="A105" s="2"/>
      <c r="B105" s="12">
        <v>611</v>
      </c>
      <c r="C105" s="12">
        <v>608</v>
      </c>
      <c r="D105" s="3"/>
      <c r="E105" s="14">
        <f t="shared" si="2"/>
        <v>0.41232227488148965</v>
      </c>
      <c r="G105" s="15">
        <f t="shared" si="3"/>
        <v>0.1700096583634467</v>
      </c>
    </row>
    <row r="106" spans="1:7" x14ac:dyDescent="0.3">
      <c r="A106" s="2"/>
      <c r="B106" s="12">
        <v>590</v>
      </c>
      <c r="C106" s="12">
        <v>609</v>
      </c>
      <c r="D106" s="3"/>
      <c r="E106" s="14">
        <f t="shared" si="2"/>
        <v>-20.58767772511851</v>
      </c>
      <c r="G106" s="15">
        <f t="shared" si="3"/>
        <v>423.85247411334086</v>
      </c>
    </row>
    <row r="107" spans="1:7" x14ac:dyDescent="0.3">
      <c r="A107" s="2"/>
      <c r="B107" s="12">
        <v>602</v>
      </c>
      <c r="C107" s="12">
        <v>609</v>
      </c>
      <c r="D107" s="3"/>
      <c r="E107" s="14">
        <f t="shared" si="2"/>
        <v>-8.5876777251185104</v>
      </c>
      <c r="G107" s="15">
        <f t="shared" si="3"/>
        <v>73.748208710496627</v>
      </c>
    </row>
    <row r="108" spans="1:7" x14ac:dyDescent="0.3">
      <c r="A108" s="2"/>
      <c r="B108" s="12">
        <v>611</v>
      </c>
      <c r="C108" s="12">
        <v>609</v>
      </c>
      <c r="D108" s="3"/>
      <c r="E108" s="14">
        <f t="shared" si="2"/>
        <v>0.41232227488148965</v>
      </c>
      <c r="G108" s="15">
        <f t="shared" si="3"/>
        <v>0.1700096583634467</v>
      </c>
    </row>
    <row r="109" spans="1:7" x14ac:dyDescent="0.3">
      <c r="A109" s="2"/>
      <c r="B109" s="12">
        <v>609</v>
      </c>
      <c r="C109" s="12">
        <v>609</v>
      </c>
      <c r="D109" s="3"/>
      <c r="E109" s="14">
        <f t="shared" si="2"/>
        <v>-1.5876777251185104</v>
      </c>
      <c r="G109" s="15">
        <f t="shared" si="3"/>
        <v>2.5207205588374881</v>
      </c>
    </row>
    <row r="110" spans="1:7" x14ac:dyDescent="0.3">
      <c r="A110" s="2"/>
      <c r="B110" s="12">
        <v>602</v>
      </c>
      <c r="C110" s="12">
        <v>609</v>
      </c>
      <c r="D110" s="3"/>
      <c r="E110" s="14">
        <f t="shared" si="2"/>
        <v>-8.5876777251185104</v>
      </c>
      <c r="G110" s="15">
        <f t="shared" si="3"/>
        <v>73.748208710496627</v>
      </c>
    </row>
    <row r="111" spans="1:7" x14ac:dyDescent="0.3">
      <c r="A111" s="2"/>
      <c r="B111" s="12">
        <v>616</v>
      </c>
      <c r="C111" s="12">
        <v>609</v>
      </c>
      <c r="D111" s="3"/>
      <c r="E111" s="14">
        <f t="shared" si="2"/>
        <v>5.4123222748814896</v>
      </c>
      <c r="G111" s="15">
        <f t="shared" si="3"/>
        <v>29.293232407178344</v>
      </c>
    </row>
    <row r="112" spans="1:7" x14ac:dyDescent="0.3">
      <c r="A112" s="2"/>
      <c r="B112" s="12">
        <v>592</v>
      </c>
      <c r="C112" s="12">
        <v>610</v>
      </c>
      <c r="D112" s="3"/>
      <c r="E112" s="14">
        <f t="shared" si="2"/>
        <v>-18.58767772511851</v>
      </c>
      <c r="G112" s="15">
        <f t="shared" si="3"/>
        <v>345.50176321286682</v>
      </c>
    </row>
    <row r="113" spans="1:7" x14ac:dyDescent="0.3">
      <c r="A113" s="2"/>
      <c r="B113" s="12">
        <v>602</v>
      </c>
      <c r="C113" s="12">
        <v>610</v>
      </c>
      <c r="D113" s="3"/>
      <c r="E113" s="14">
        <f t="shared" si="2"/>
        <v>-8.5876777251185104</v>
      </c>
      <c r="G113" s="15">
        <f t="shared" si="3"/>
        <v>73.748208710496627</v>
      </c>
    </row>
    <row r="114" spans="1:7" x14ac:dyDescent="0.3">
      <c r="A114" s="2"/>
      <c r="B114" s="12">
        <v>611</v>
      </c>
      <c r="C114" s="12">
        <v>610</v>
      </c>
      <c r="D114" s="3"/>
      <c r="E114" s="14">
        <f t="shared" si="2"/>
        <v>0.41232227488148965</v>
      </c>
      <c r="G114" s="15">
        <f t="shared" si="3"/>
        <v>0.1700096583634467</v>
      </c>
    </row>
    <row r="115" spans="1:7" x14ac:dyDescent="0.3">
      <c r="A115" s="2"/>
      <c r="B115" s="12">
        <v>583</v>
      </c>
      <c r="C115" s="12">
        <v>610</v>
      </c>
      <c r="D115" s="3"/>
      <c r="E115" s="14">
        <f t="shared" si="2"/>
        <v>-27.58767772511851</v>
      </c>
      <c r="G115" s="15">
        <f t="shared" si="3"/>
        <v>761.07996226500006</v>
      </c>
    </row>
    <row r="116" spans="1:7" x14ac:dyDescent="0.3">
      <c r="A116" s="2"/>
      <c r="B116" s="12">
        <v>641</v>
      </c>
      <c r="C116" s="12">
        <v>611</v>
      </c>
      <c r="D116" s="3"/>
      <c r="E116" s="14">
        <f t="shared" si="2"/>
        <v>30.41232227488149</v>
      </c>
      <c r="G116" s="15">
        <f t="shared" si="3"/>
        <v>924.90934615125286</v>
      </c>
    </row>
    <row r="117" spans="1:7" x14ac:dyDescent="0.3">
      <c r="A117" s="2"/>
      <c r="B117" s="12">
        <v>606</v>
      </c>
      <c r="C117" s="12">
        <v>611</v>
      </c>
      <c r="D117" s="3"/>
      <c r="E117" s="14">
        <f t="shared" si="2"/>
        <v>-4.5876777251185104</v>
      </c>
      <c r="G117" s="15">
        <f t="shared" si="3"/>
        <v>21.046786909548551</v>
      </c>
    </row>
    <row r="118" spans="1:7" x14ac:dyDescent="0.3">
      <c r="A118" s="2"/>
      <c r="B118" s="12">
        <v>628</v>
      </c>
      <c r="C118" s="12">
        <v>611</v>
      </c>
      <c r="D118" s="3"/>
      <c r="E118" s="14">
        <f t="shared" si="2"/>
        <v>17.41232227488149</v>
      </c>
      <c r="G118" s="15">
        <f t="shared" si="3"/>
        <v>303.18896700433407</v>
      </c>
    </row>
    <row r="119" spans="1:7" x14ac:dyDescent="0.3">
      <c r="A119" s="2"/>
      <c r="B119" s="12">
        <v>568</v>
      </c>
      <c r="C119" s="12">
        <v>611</v>
      </c>
      <c r="D119" s="3"/>
      <c r="E119" s="14">
        <f t="shared" si="2"/>
        <v>-42.58767772511851</v>
      </c>
      <c r="G119" s="15">
        <f t="shared" si="3"/>
        <v>1813.7102940185553</v>
      </c>
    </row>
    <row r="120" spans="1:7" x14ac:dyDescent="0.3">
      <c r="A120" s="2"/>
      <c r="B120" s="12">
        <v>625</v>
      </c>
      <c r="C120" s="12">
        <v>611</v>
      </c>
      <c r="D120" s="3"/>
      <c r="E120" s="14">
        <f t="shared" si="2"/>
        <v>14.41232227488149</v>
      </c>
      <c r="G120" s="15">
        <f t="shared" si="3"/>
        <v>207.71503335504516</v>
      </c>
    </row>
    <row r="121" spans="1:7" x14ac:dyDescent="0.3">
      <c r="A121" s="2"/>
      <c r="B121" s="12">
        <v>591</v>
      </c>
      <c r="C121" s="12">
        <v>612</v>
      </c>
      <c r="D121" s="3"/>
      <c r="E121" s="14">
        <f t="shared" si="2"/>
        <v>-19.58767772511851</v>
      </c>
      <c r="G121" s="15">
        <f t="shared" si="3"/>
        <v>383.67711866310384</v>
      </c>
    </row>
    <row r="122" spans="1:7" x14ac:dyDescent="0.3">
      <c r="A122" s="2"/>
      <c r="B122" s="12">
        <v>586</v>
      </c>
      <c r="C122" s="12">
        <v>612</v>
      </c>
      <c r="D122" s="3"/>
      <c r="E122" s="14">
        <f t="shared" si="2"/>
        <v>-24.58767772511851</v>
      </c>
      <c r="G122" s="15">
        <f t="shared" si="3"/>
        <v>604.553895914289</v>
      </c>
    </row>
    <row r="123" spans="1:7" x14ac:dyDescent="0.3">
      <c r="A123" s="2"/>
      <c r="B123" s="12">
        <v>581</v>
      </c>
      <c r="C123" s="12">
        <v>612</v>
      </c>
      <c r="D123" s="3"/>
      <c r="E123" s="14">
        <f t="shared" si="2"/>
        <v>-29.58767772511851</v>
      </c>
      <c r="G123" s="15">
        <f t="shared" si="3"/>
        <v>875.4306731654741</v>
      </c>
    </row>
    <row r="124" spans="1:7" x14ac:dyDescent="0.3">
      <c r="A124" s="2"/>
      <c r="B124" s="12">
        <v>630</v>
      </c>
      <c r="C124" s="12">
        <v>612</v>
      </c>
      <c r="D124" s="3"/>
      <c r="E124" s="14">
        <f t="shared" si="2"/>
        <v>19.41232227488149</v>
      </c>
      <c r="G124" s="15">
        <f t="shared" si="3"/>
        <v>376.83825610386003</v>
      </c>
    </row>
    <row r="125" spans="1:7" x14ac:dyDescent="0.3">
      <c r="A125" s="2"/>
      <c r="B125" s="12">
        <v>582</v>
      </c>
      <c r="C125" s="12">
        <v>612</v>
      </c>
      <c r="D125" s="3"/>
      <c r="E125" s="14">
        <f t="shared" si="2"/>
        <v>-28.58767772511851</v>
      </c>
      <c r="G125" s="15">
        <f t="shared" si="3"/>
        <v>817.25531771523708</v>
      </c>
    </row>
    <row r="126" spans="1:7" x14ac:dyDescent="0.3">
      <c r="A126" s="2"/>
      <c r="B126" s="12">
        <v>658</v>
      </c>
      <c r="C126" s="12">
        <v>613</v>
      </c>
      <c r="D126" s="3"/>
      <c r="E126" s="14">
        <f t="shared" si="2"/>
        <v>47.41232227488149</v>
      </c>
      <c r="G126" s="15">
        <f t="shared" si="3"/>
        <v>2247.9283034972236</v>
      </c>
    </row>
    <row r="127" spans="1:7" x14ac:dyDescent="0.3">
      <c r="A127" s="2"/>
      <c r="B127" s="12">
        <v>584</v>
      </c>
      <c r="C127" s="12">
        <v>613</v>
      </c>
      <c r="D127" s="3"/>
      <c r="E127" s="14">
        <f t="shared" si="2"/>
        <v>-26.58767772511851</v>
      </c>
      <c r="G127" s="15">
        <f t="shared" si="3"/>
        <v>706.90460681476304</v>
      </c>
    </row>
    <row r="128" spans="1:7" x14ac:dyDescent="0.3">
      <c r="A128" s="2"/>
      <c r="B128" s="12">
        <v>567</v>
      </c>
      <c r="C128" s="12">
        <v>613</v>
      </c>
      <c r="D128" s="3"/>
      <c r="E128" s="14">
        <f t="shared" si="2"/>
        <v>-43.58767772511851</v>
      </c>
      <c r="G128" s="15">
        <f t="shared" si="3"/>
        <v>1899.8856494687923</v>
      </c>
    </row>
    <row r="129" spans="1:7" x14ac:dyDescent="0.3">
      <c r="A129" s="2"/>
      <c r="B129" s="12">
        <v>570</v>
      </c>
      <c r="C129" s="12">
        <v>613</v>
      </c>
      <c r="D129" s="3"/>
      <c r="E129" s="14">
        <f t="shared" si="2"/>
        <v>-40.58767772511851</v>
      </c>
      <c r="G129" s="15">
        <f t="shared" si="3"/>
        <v>1647.3595831180812</v>
      </c>
    </row>
    <row r="130" spans="1:7" x14ac:dyDescent="0.3">
      <c r="A130" s="2"/>
      <c r="B130" s="12">
        <v>605</v>
      </c>
      <c r="C130" s="12">
        <v>615</v>
      </c>
      <c r="D130" s="3"/>
      <c r="E130" s="14">
        <f t="shared" si="2"/>
        <v>-5.5876777251185104</v>
      </c>
      <c r="G130" s="15">
        <f t="shared" si="3"/>
        <v>31.222142359785572</v>
      </c>
    </row>
    <row r="131" spans="1:7" x14ac:dyDescent="0.3">
      <c r="A131" s="2"/>
      <c r="B131" s="12">
        <v>572</v>
      </c>
      <c r="C131" s="12">
        <v>615</v>
      </c>
      <c r="D131" s="3"/>
      <c r="E131" s="14">
        <f t="shared" si="2"/>
        <v>-38.58767772511851</v>
      </c>
      <c r="G131" s="15">
        <f t="shared" si="3"/>
        <v>1489.0088722176072</v>
      </c>
    </row>
    <row r="132" spans="1:7" x14ac:dyDescent="0.3">
      <c r="A132" s="2"/>
      <c r="B132" s="12">
        <v>621</v>
      </c>
      <c r="C132" s="12">
        <v>616</v>
      </c>
      <c r="D132" s="3"/>
      <c r="E132" s="14">
        <f t="shared" si="2"/>
        <v>10.41232227488149</v>
      </c>
      <c r="G132" s="15">
        <f t="shared" si="3"/>
        <v>108.41645515599323</v>
      </c>
    </row>
    <row r="133" spans="1:7" x14ac:dyDescent="0.3">
      <c r="A133" s="2"/>
      <c r="B133" s="12">
        <v>619</v>
      </c>
      <c r="C133" s="12">
        <v>616</v>
      </c>
      <c r="D133" s="3"/>
      <c r="E133" s="14">
        <f t="shared" si="2"/>
        <v>8.4123222748814896</v>
      </c>
      <c r="G133" s="15">
        <f t="shared" si="3"/>
        <v>70.767166056467275</v>
      </c>
    </row>
    <row r="134" spans="1:7" x14ac:dyDescent="0.3">
      <c r="A134" s="2"/>
      <c r="B134" s="12">
        <v>584</v>
      </c>
      <c r="C134" s="12">
        <v>617</v>
      </c>
      <c r="D134" s="3"/>
      <c r="E134" s="14">
        <f t="shared" ref="E134:E197" si="4">B134-$D$5</f>
        <v>-26.58767772511851</v>
      </c>
      <c r="G134" s="15">
        <f t="shared" ref="G134:G197" si="5">(B134-$D$5)^2</f>
        <v>706.90460681476304</v>
      </c>
    </row>
    <row r="135" spans="1:7" x14ac:dyDescent="0.3">
      <c r="A135" s="2"/>
      <c r="B135" s="12">
        <v>574</v>
      </c>
      <c r="C135" s="12">
        <v>617</v>
      </c>
      <c r="D135" s="3"/>
      <c r="E135" s="14">
        <f t="shared" si="4"/>
        <v>-36.58767772511851</v>
      </c>
      <c r="G135" s="15">
        <f t="shared" si="5"/>
        <v>1338.6581613171331</v>
      </c>
    </row>
    <row r="136" spans="1:7" x14ac:dyDescent="0.3">
      <c r="A136" s="2"/>
      <c r="B136" s="12">
        <v>590</v>
      </c>
      <c r="C136" s="12">
        <v>618</v>
      </c>
      <c r="D136" s="3"/>
      <c r="E136" s="14">
        <f t="shared" si="4"/>
        <v>-20.58767772511851</v>
      </c>
      <c r="G136" s="15">
        <f t="shared" si="5"/>
        <v>423.85247411334086</v>
      </c>
    </row>
    <row r="137" spans="1:7" x14ac:dyDescent="0.3">
      <c r="A137" s="2"/>
      <c r="B137" s="12">
        <v>572</v>
      </c>
      <c r="C137" s="12">
        <v>618</v>
      </c>
      <c r="D137" s="3"/>
      <c r="E137" s="14">
        <f t="shared" si="4"/>
        <v>-38.58767772511851</v>
      </c>
      <c r="G137" s="15">
        <f t="shared" si="5"/>
        <v>1489.0088722176072</v>
      </c>
    </row>
    <row r="138" spans="1:7" x14ac:dyDescent="0.3">
      <c r="A138" s="2"/>
      <c r="B138" s="12">
        <v>585</v>
      </c>
      <c r="C138" s="12">
        <v>618</v>
      </c>
      <c r="D138" s="3"/>
      <c r="E138" s="14">
        <f t="shared" si="4"/>
        <v>-25.58767772511851</v>
      </c>
      <c r="G138" s="15">
        <f t="shared" si="5"/>
        <v>654.72925136452602</v>
      </c>
    </row>
    <row r="139" spans="1:7" x14ac:dyDescent="0.3">
      <c r="A139" s="2"/>
      <c r="B139" s="12">
        <v>627</v>
      </c>
      <c r="C139" s="12">
        <v>619</v>
      </c>
      <c r="D139" s="3"/>
      <c r="E139" s="14">
        <f t="shared" si="4"/>
        <v>16.41232227488149</v>
      </c>
      <c r="G139" s="15">
        <f t="shared" si="5"/>
        <v>269.3643224545711</v>
      </c>
    </row>
    <row r="140" spans="1:7" x14ac:dyDescent="0.3">
      <c r="A140" s="2"/>
      <c r="B140" s="12">
        <v>591</v>
      </c>
      <c r="C140" s="12">
        <v>619</v>
      </c>
      <c r="D140" s="3"/>
      <c r="E140" s="14">
        <f t="shared" si="4"/>
        <v>-19.58767772511851</v>
      </c>
      <c r="G140" s="15">
        <f t="shared" si="5"/>
        <v>383.67711866310384</v>
      </c>
    </row>
    <row r="141" spans="1:7" x14ac:dyDescent="0.3">
      <c r="A141" s="2"/>
      <c r="B141" s="12">
        <v>610</v>
      </c>
      <c r="C141" s="12">
        <v>620</v>
      </c>
      <c r="D141" s="3"/>
      <c r="E141" s="14">
        <f t="shared" si="4"/>
        <v>-0.58767772511851035</v>
      </c>
      <c r="G141" s="15">
        <f t="shared" si="5"/>
        <v>0.34536510860046743</v>
      </c>
    </row>
    <row r="142" spans="1:7" x14ac:dyDescent="0.3">
      <c r="A142" s="2"/>
      <c r="B142" s="12">
        <v>582</v>
      </c>
      <c r="C142" s="12">
        <v>620</v>
      </c>
      <c r="D142" s="3"/>
      <c r="E142" s="14">
        <f t="shared" si="4"/>
        <v>-28.58767772511851</v>
      </c>
      <c r="G142" s="15">
        <f t="shared" si="5"/>
        <v>817.25531771523708</v>
      </c>
    </row>
    <row r="143" spans="1:7" x14ac:dyDescent="0.3">
      <c r="A143" s="2"/>
      <c r="B143" s="12">
        <v>606</v>
      </c>
      <c r="C143" s="12">
        <v>621</v>
      </c>
      <c r="D143" s="3"/>
      <c r="E143" s="14">
        <f t="shared" si="4"/>
        <v>-4.5876777251185104</v>
      </c>
      <c r="G143" s="15">
        <f t="shared" si="5"/>
        <v>21.046786909548551</v>
      </c>
    </row>
    <row r="144" spans="1:7" x14ac:dyDescent="0.3">
      <c r="A144" s="2"/>
      <c r="B144" s="12">
        <v>604</v>
      </c>
      <c r="C144" s="12">
        <v>622</v>
      </c>
      <c r="D144" s="3"/>
      <c r="E144" s="14">
        <f t="shared" si="4"/>
        <v>-6.5876777251185104</v>
      </c>
      <c r="G144" s="15">
        <f t="shared" si="5"/>
        <v>43.397497810022593</v>
      </c>
    </row>
    <row r="145" spans="1:7" x14ac:dyDescent="0.3">
      <c r="A145" s="2"/>
      <c r="B145" s="12">
        <v>594</v>
      </c>
      <c r="C145" s="12">
        <v>622</v>
      </c>
      <c r="D145" s="3"/>
      <c r="E145" s="14">
        <f t="shared" si="4"/>
        <v>-16.58767772511851</v>
      </c>
      <c r="G145" s="15">
        <f t="shared" si="5"/>
        <v>275.15105231239278</v>
      </c>
    </row>
    <row r="146" spans="1:7" x14ac:dyDescent="0.3">
      <c r="A146" s="2"/>
      <c r="B146" s="12">
        <v>557</v>
      </c>
      <c r="C146" s="12">
        <v>622</v>
      </c>
      <c r="D146" s="3"/>
      <c r="E146" s="14">
        <f t="shared" si="4"/>
        <v>-53.58767772511851</v>
      </c>
      <c r="G146" s="15">
        <f t="shared" si="5"/>
        <v>2871.6392039711627</v>
      </c>
    </row>
    <row r="147" spans="1:7" x14ac:dyDescent="0.3">
      <c r="A147" s="2"/>
      <c r="B147" s="12">
        <v>593</v>
      </c>
      <c r="C147" s="12">
        <v>622</v>
      </c>
      <c r="D147" s="3"/>
      <c r="E147" s="14">
        <f t="shared" si="4"/>
        <v>-17.58767772511851</v>
      </c>
      <c r="G147" s="15">
        <f t="shared" si="5"/>
        <v>309.3264077626298</v>
      </c>
    </row>
    <row r="148" spans="1:7" x14ac:dyDescent="0.3">
      <c r="A148" s="2"/>
      <c r="B148" s="12">
        <v>629</v>
      </c>
      <c r="C148" s="12">
        <v>622</v>
      </c>
      <c r="D148" s="3"/>
      <c r="E148" s="14">
        <f t="shared" si="4"/>
        <v>18.41232227488149</v>
      </c>
      <c r="G148" s="15">
        <f t="shared" si="5"/>
        <v>339.01361155409705</v>
      </c>
    </row>
    <row r="149" spans="1:7" x14ac:dyDescent="0.3">
      <c r="A149" s="2"/>
      <c r="B149" s="12">
        <v>593</v>
      </c>
      <c r="C149" s="12">
        <v>623</v>
      </c>
      <c r="D149" s="3"/>
      <c r="E149" s="14">
        <f t="shared" si="4"/>
        <v>-17.58767772511851</v>
      </c>
      <c r="G149" s="15">
        <f t="shared" si="5"/>
        <v>309.3264077626298</v>
      </c>
    </row>
    <row r="150" spans="1:7" x14ac:dyDescent="0.3">
      <c r="A150" s="2"/>
      <c r="B150" s="12">
        <v>598</v>
      </c>
      <c r="C150" s="12">
        <v>623</v>
      </c>
      <c r="D150" s="3"/>
      <c r="E150" s="14">
        <f t="shared" si="4"/>
        <v>-12.58767772511851</v>
      </c>
      <c r="G150" s="15">
        <f t="shared" si="5"/>
        <v>158.44963051144472</v>
      </c>
    </row>
    <row r="151" spans="1:7" x14ac:dyDescent="0.3">
      <c r="A151" s="2"/>
      <c r="B151" s="12">
        <v>634</v>
      </c>
      <c r="C151" s="12">
        <v>623</v>
      </c>
      <c r="D151" s="3"/>
      <c r="E151" s="14">
        <f t="shared" si="4"/>
        <v>23.41232227488149</v>
      </c>
      <c r="G151" s="15">
        <f t="shared" si="5"/>
        <v>548.13683430291201</v>
      </c>
    </row>
    <row r="152" spans="1:7" x14ac:dyDescent="0.3">
      <c r="A152" s="2"/>
      <c r="B152" s="12">
        <v>613</v>
      </c>
      <c r="C152" s="12">
        <v>623</v>
      </c>
      <c r="D152" s="3"/>
      <c r="E152" s="14">
        <f t="shared" si="4"/>
        <v>2.4123222748814896</v>
      </c>
      <c r="G152" s="15">
        <f t="shared" si="5"/>
        <v>5.8192987578894053</v>
      </c>
    </row>
    <row r="153" spans="1:7" x14ac:dyDescent="0.3">
      <c r="A153" s="2"/>
      <c r="B153" s="12">
        <v>597</v>
      </c>
      <c r="C153" s="12">
        <v>623</v>
      </c>
      <c r="D153" s="3"/>
      <c r="E153" s="14">
        <f t="shared" si="4"/>
        <v>-13.58767772511851</v>
      </c>
      <c r="G153" s="15">
        <f t="shared" si="5"/>
        <v>184.62498596168174</v>
      </c>
    </row>
    <row r="154" spans="1:7" x14ac:dyDescent="0.3">
      <c r="A154" s="2"/>
      <c r="B154" s="12">
        <v>627</v>
      </c>
      <c r="C154" s="12">
        <v>623</v>
      </c>
      <c r="D154" s="3"/>
      <c r="E154" s="14">
        <f t="shared" si="4"/>
        <v>16.41232227488149</v>
      </c>
      <c r="G154" s="15">
        <f t="shared" si="5"/>
        <v>269.3643224545711</v>
      </c>
    </row>
    <row r="155" spans="1:7" x14ac:dyDescent="0.3">
      <c r="A155" s="2"/>
      <c r="B155" s="12">
        <v>604</v>
      </c>
      <c r="C155" s="12">
        <v>624</v>
      </c>
      <c r="D155" s="3"/>
      <c r="E155" s="14">
        <f t="shared" si="4"/>
        <v>-6.5876777251185104</v>
      </c>
      <c r="G155" s="15">
        <f t="shared" si="5"/>
        <v>43.397497810022593</v>
      </c>
    </row>
    <row r="156" spans="1:7" x14ac:dyDescent="0.3">
      <c r="A156" s="2"/>
      <c r="B156" s="12">
        <v>590</v>
      </c>
      <c r="C156" s="12">
        <v>625</v>
      </c>
      <c r="D156" s="3"/>
      <c r="E156" s="14">
        <f t="shared" si="4"/>
        <v>-20.58767772511851</v>
      </c>
      <c r="G156" s="15">
        <f t="shared" si="5"/>
        <v>423.85247411334086</v>
      </c>
    </row>
    <row r="157" spans="1:7" x14ac:dyDescent="0.3">
      <c r="A157" s="2"/>
      <c r="B157" s="12">
        <v>588</v>
      </c>
      <c r="C157" s="12">
        <v>625</v>
      </c>
      <c r="D157" s="3"/>
      <c r="E157" s="14">
        <f t="shared" si="4"/>
        <v>-22.58767772511851</v>
      </c>
      <c r="G157" s="15">
        <f t="shared" si="5"/>
        <v>510.2031850138149</v>
      </c>
    </row>
    <row r="158" spans="1:7" x14ac:dyDescent="0.3">
      <c r="A158" s="2"/>
      <c r="B158" s="12">
        <v>634</v>
      </c>
      <c r="C158" s="12">
        <v>625</v>
      </c>
      <c r="D158" s="3"/>
      <c r="E158" s="14">
        <f t="shared" si="4"/>
        <v>23.41232227488149</v>
      </c>
      <c r="G158" s="15">
        <f t="shared" si="5"/>
        <v>548.13683430291201</v>
      </c>
    </row>
    <row r="159" spans="1:7" x14ac:dyDescent="0.3">
      <c r="A159" s="2"/>
      <c r="B159" s="12">
        <v>581</v>
      </c>
      <c r="C159" s="12">
        <v>625</v>
      </c>
      <c r="D159" s="3"/>
      <c r="E159" s="14">
        <f t="shared" si="4"/>
        <v>-29.58767772511851</v>
      </c>
      <c r="G159" s="15">
        <f t="shared" si="5"/>
        <v>875.4306731654741</v>
      </c>
    </row>
    <row r="160" spans="1:7" x14ac:dyDescent="0.3">
      <c r="A160" s="2"/>
      <c r="B160" s="12">
        <v>611</v>
      </c>
      <c r="C160" s="12">
        <v>626</v>
      </c>
      <c r="D160" s="3"/>
      <c r="E160" s="14">
        <f t="shared" si="4"/>
        <v>0.41232227488148965</v>
      </c>
      <c r="G160" s="15">
        <f t="shared" si="5"/>
        <v>0.1700096583634467</v>
      </c>
    </row>
    <row r="161" spans="1:7" x14ac:dyDescent="0.3">
      <c r="A161" s="2"/>
      <c r="B161" s="12">
        <v>597</v>
      </c>
      <c r="C161" s="12">
        <v>627</v>
      </c>
      <c r="D161" s="3"/>
      <c r="E161" s="14">
        <f t="shared" si="4"/>
        <v>-13.58767772511851</v>
      </c>
      <c r="G161" s="15">
        <f t="shared" si="5"/>
        <v>184.62498596168174</v>
      </c>
    </row>
    <row r="162" spans="1:7" x14ac:dyDescent="0.3">
      <c r="A162" s="2"/>
      <c r="B162" s="12">
        <v>567</v>
      </c>
      <c r="C162" s="12">
        <v>627</v>
      </c>
      <c r="D162" s="3"/>
      <c r="E162" s="14">
        <f t="shared" si="4"/>
        <v>-43.58767772511851</v>
      </c>
      <c r="G162" s="15">
        <f t="shared" si="5"/>
        <v>1899.8856494687923</v>
      </c>
    </row>
    <row r="163" spans="1:7" x14ac:dyDescent="0.3">
      <c r="A163" s="2"/>
      <c r="B163" s="12">
        <v>628</v>
      </c>
      <c r="C163" s="12">
        <v>628</v>
      </c>
      <c r="D163" s="3"/>
      <c r="E163" s="14">
        <f t="shared" si="4"/>
        <v>17.41232227488149</v>
      </c>
      <c r="G163" s="15">
        <f t="shared" si="5"/>
        <v>303.18896700433407</v>
      </c>
    </row>
    <row r="164" spans="1:7" x14ac:dyDescent="0.3">
      <c r="A164" s="2"/>
      <c r="B164" s="12">
        <v>624</v>
      </c>
      <c r="C164" s="12">
        <v>628</v>
      </c>
      <c r="D164" s="3"/>
      <c r="E164" s="14">
        <f t="shared" si="4"/>
        <v>13.41232227488149</v>
      </c>
      <c r="G164" s="15">
        <f t="shared" si="5"/>
        <v>179.89038880528219</v>
      </c>
    </row>
    <row r="165" spans="1:7" x14ac:dyDescent="0.3">
      <c r="A165" s="2"/>
      <c r="B165" s="12">
        <v>579</v>
      </c>
      <c r="C165" s="12">
        <v>628</v>
      </c>
      <c r="D165" s="3"/>
      <c r="E165" s="14">
        <f t="shared" si="4"/>
        <v>-31.58767772511851</v>
      </c>
      <c r="G165" s="15">
        <f t="shared" si="5"/>
        <v>997.78138406594815</v>
      </c>
    </row>
    <row r="166" spans="1:7" x14ac:dyDescent="0.3">
      <c r="A166" s="2"/>
      <c r="B166" s="12">
        <v>584</v>
      </c>
      <c r="C166" s="12">
        <v>628</v>
      </c>
      <c r="D166" s="3"/>
      <c r="E166" s="14">
        <f t="shared" si="4"/>
        <v>-26.58767772511851</v>
      </c>
      <c r="G166" s="15">
        <f t="shared" si="5"/>
        <v>706.90460681476304</v>
      </c>
    </row>
    <row r="167" spans="1:7" x14ac:dyDescent="0.3">
      <c r="A167" s="2"/>
      <c r="B167" s="12">
        <v>589</v>
      </c>
      <c r="C167" s="12">
        <v>629</v>
      </c>
      <c r="D167" s="3"/>
      <c r="E167" s="14">
        <f t="shared" si="4"/>
        <v>-21.58767772511851</v>
      </c>
      <c r="G167" s="15">
        <f t="shared" si="5"/>
        <v>466.02782956357788</v>
      </c>
    </row>
    <row r="168" spans="1:7" x14ac:dyDescent="0.3">
      <c r="A168" s="2"/>
      <c r="B168" s="12">
        <v>609</v>
      </c>
      <c r="C168" s="12">
        <v>629</v>
      </c>
      <c r="D168" s="3"/>
      <c r="E168" s="14">
        <f t="shared" si="4"/>
        <v>-1.5876777251185104</v>
      </c>
      <c r="G168" s="15">
        <f t="shared" si="5"/>
        <v>2.5207205588374881</v>
      </c>
    </row>
    <row r="169" spans="1:7" x14ac:dyDescent="0.3">
      <c r="A169" s="2"/>
      <c r="B169" s="12">
        <v>609</v>
      </c>
      <c r="C169" s="12">
        <v>629</v>
      </c>
      <c r="D169" s="3"/>
      <c r="E169" s="14">
        <f t="shared" si="4"/>
        <v>-1.5876777251185104</v>
      </c>
      <c r="G169" s="15">
        <f t="shared" si="5"/>
        <v>2.5207205588374881</v>
      </c>
    </row>
    <row r="170" spans="1:7" x14ac:dyDescent="0.3">
      <c r="A170" s="2"/>
      <c r="B170" s="12">
        <v>601</v>
      </c>
      <c r="C170" s="12">
        <v>629</v>
      </c>
      <c r="D170" s="3"/>
      <c r="E170" s="14">
        <f t="shared" si="4"/>
        <v>-9.5876777251185104</v>
      </c>
      <c r="G170" s="15">
        <f t="shared" si="5"/>
        <v>91.923564160733648</v>
      </c>
    </row>
    <row r="171" spans="1:7" x14ac:dyDescent="0.3">
      <c r="A171" s="2"/>
      <c r="B171" s="12">
        <v>623</v>
      </c>
      <c r="C171" s="12">
        <v>630</v>
      </c>
      <c r="D171" s="3"/>
      <c r="E171" s="14">
        <f t="shared" si="4"/>
        <v>12.41232227488149</v>
      </c>
      <c r="G171" s="15">
        <f t="shared" si="5"/>
        <v>154.06574425551921</v>
      </c>
    </row>
    <row r="172" spans="1:7" x14ac:dyDescent="0.3">
      <c r="A172" s="2"/>
      <c r="B172" s="12">
        <v>588</v>
      </c>
      <c r="C172" s="12">
        <v>630</v>
      </c>
      <c r="D172" s="3"/>
      <c r="E172" s="14">
        <f t="shared" si="4"/>
        <v>-22.58767772511851</v>
      </c>
      <c r="G172" s="15">
        <f t="shared" si="5"/>
        <v>510.2031850138149</v>
      </c>
    </row>
    <row r="173" spans="1:7" x14ac:dyDescent="0.3">
      <c r="A173" s="2"/>
      <c r="B173" s="12">
        <v>605</v>
      </c>
      <c r="C173" s="12">
        <v>630</v>
      </c>
      <c r="D173" s="3"/>
      <c r="E173" s="14">
        <f t="shared" si="4"/>
        <v>-5.5876777251185104</v>
      </c>
      <c r="G173" s="15">
        <f t="shared" si="5"/>
        <v>31.222142359785572</v>
      </c>
    </row>
    <row r="174" spans="1:7" x14ac:dyDescent="0.3">
      <c r="A174" s="2"/>
      <c r="B174" s="12">
        <v>612</v>
      </c>
      <c r="C174" s="12">
        <v>630</v>
      </c>
      <c r="D174" s="3"/>
      <c r="E174" s="14">
        <f t="shared" si="4"/>
        <v>1.4123222748814896</v>
      </c>
      <c r="G174" s="15">
        <f t="shared" si="5"/>
        <v>1.994654208126426</v>
      </c>
    </row>
    <row r="175" spans="1:7" x14ac:dyDescent="0.3">
      <c r="A175" s="2"/>
      <c r="B175" s="12">
        <v>613</v>
      </c>
      <c r="C175" s="12">
        <v>631</v>
      </c>
      <c r="D175" s="3"/>
      <c r="E175" s="14">
        <f t="shared" si="4"/>
        <v>2.4123222748814896</v>
      </c>
      <c r="G175" s="15">
        <f t="shared" si="5"/>
        <v>5.8192987578894053</v>
      </c>
    </row>
    <row r="176" spans="1:7" x14ac:dyDescent="0.3">
      <c r="A176" s="2"/>
      <c r="B176" s="12">
        <v>612</v>
      </c>
      <c r="C176" s="12">
        <v>633</v>
      </c>
      <c r="D176" s="3"/>
      <c r="E176" s="14">
        <f t="shared" si="4"/>
        <v>1.4123222748814896</v>
      </c>
      <c r="G176" s="15">
        <f t="shared" si="5"/>
        <v>1.994654208126426</v>
      </c>
    </row>
    <row r="177" spans="1:7" x14ac:dyDescent="0.3">
      <c r="A177" s="2"/>
      <c r="B177" s="12">
        <v>617</v>
      </c>
      <c r="C177" s="12">
        <v>633</v>
      </c>
      <c r="D177" s="3"/>
      <c r="E177" s="14">
        <f t="shared" si="4"/>
        <v>6.4123222748814896</v>
      </c>
      <c r="G177" s="15">
        <f t="shared" si="5"/>
        <v>41.117876956941323</v>
      </c>
    </row>
    <row r="178" spans="1:7" x14ac:dyDescent="0.3">
      <c r="A178" s="2"/>
      <c r="B178" s="12">
        <v>630</v>
      </c>
      <c r="C178" s="12">
        <v>633</v>
      </c>
      <c r="D178" s="3"/>
      <c r="E178" s="14">
        <f t="shared" si="4"/>
        <v>19.41232227488149</v>
      </c>
      <c r="G178" s="15">
        <f t="shared" si="5"/>
        <v>376.83825610386003</v>
      </c>
    </row>
    <row r="179" spans="1:7" x14ac:dyDescent="0.3">
      <c r="A179" s="2"/>
      <c r="B179" s="12">
        <v>585</v>
      </c>
      <c r="C179" s="12">
        <v>633</v>
      </c>
      <c r="D179" s="3"/>
      <c r="E179" s="14">
        <f t="shared" si="4"/>
        <v>-25.58767772511851</v>
      </c>
      <c r="G179" s="15">
        <f t="shared" si="5"/>
        <v>654.72925136452602</v>
      </c>
    </row>
    <row r="180" spans="1:7" x14ac:dyDescent="0.3">
      <c r="A180" s="2"/>
      <c r="B180" s="12">
        <v>608</v>
      </c>
      <c r="C180" s="12">
        <v>634</v>
      </c>
      <c r="D180" s="3"/>
      <c r="E180" s="14">
        <f t="shared" si="4"/>
        <v>-2.5876777251185104</v>
      </c>
      <c r="G180" s="15">
        <f t="shared" si="5"/>
        <v>6.6960760090745088</v>
      </c>
    </row>
    <row r="181" spans="1:7" x14ac:dyDescent="0.3">
      <c r="A181" s="2"/>
      <c r="B181" s="12">
        <v>603</v>
      </c>
      <c r="C181" s="12">
        <v>634</v>
      </c>
      <c r="D181" s="3"/>
      <c r="E181" s="14">
        <f t="shared" si="4"/>
        <v>-7.5876777251185104</v>
      </c>
      <c r="G181" s="15">
        <f t="shared" si="5"/>
        <v>57.572853260259613</v>
      </c>
    </row>
    <row r="182" spans="1:7" x14ac:dyDescent="0.3">
      <c r="A182" s="2"/>
      <c r="B182" s="12">
        <v>606</v>
      </c>
      <c r="C182" s="12">
        <v>635</v>
      </c>
      <c r="D182" s="3"/>
      <c r="E182" s="14">
        <f t="shared" si="4"/>
        <v>-4.5876777251185104</v>
      </c>
      <c r="G182" s="15">
        <f t="shared" si="5"/>
        <v>21.046786909548551</v>
      </c>
    </row>
    <row r="183" spans="1:7" x14ac:dyDescent="0.3">
      <c r="A183" s="2"/>
      <c r="B183" s="12">
        <v>608</v>
      </c>
      <c r="C183" s="12">
        <v>636</v>
      </c>
      <c r="D183" s="3"/>
      <c r="E183" s="14">
        <f t="shared" si="4"/>
        <v>-2.5876777251185104</v>
      </c>
      <c r="G183" s="15">
        <f t="shared" si="5"/>
        <v>6.6960760090745088</v>
      </c>
    </row>
    <row r="184" spans="1:7" x14ac:dyDescent="0.3">
      <c r="A184" s="2"/>
      <c r="B184" s="12">
        <v>609</v>
      </c>
      <c r="C184" s="12">
        <v>637</v>
      </c>
      <c r="D184" s="3"/>
      <c r="E184" s="14">
        <f t="shared" si="4"/>
        <v>-1.5876777251185104</v>
      </c>
      <c r="G184" s="15">
        <f t="shared" si="5"/>
        <v>2.5207205588374881</v>
      </c>
    </row>
    <row r="185" spans="1:7" x14ac:dyDescent="0.3">
      <c r="A185" s="2"/>
      <c r="B185" s="12">
        <v>601</v>
      </c>
      <c r="C185" s="12">
        <v>638</v>
      </c>
      <c r="D185" s="3"/>
      <c r="E185" s="14">
        <f t="shared" si="4"/>
        <v>-9.5876777251185104</v>
      </c>
      <c r="G185" s="15">
        <f t="shared" si="5"/>
        <v>91.923564160733648</v>
      </c>
    </row>
    <row r="186" spans="1:7" x14ac:dyDescent="0.3">
      <c r="A186" s="2"/>
      <c r="B186" s="12">
        <v>626</v>
      </c>
      <c r="C186" s="12">
        <v>638</v>
      </c>
      <c r="D186" s="3"/>
      <c r="E186" s="14">
        <f t="shared" si="4"/>
        <v>15.41232227488149</v>
      </c>
      <c r="G186" s="15">
        <f t="shared" si="5"/>
        <v>237.53967790480814</v>
      </c>
    </row>
    <row r="187" spans="1:7" x14ac:dyDescent="0.3">
      <c r="A187" s="2"/>
      <c r="B187" s="12">
        <v>592</v>
      </c>
      <c r="C187" s="12">
        <v>639</v>
      </c>
      <c r="D187" s="3"/>
      <c r="E187" s="14">
        <f t="shared" si="4"/>
        <v>-18.58767772511851</v>
      </c>
      <c r="G187" s="15">
        <f t="shared" si="5"/>
        <v>345.50176321286682</v>
      </c>
    </row>
    <row r="188" spans="1:7" x14ac:dyDescent="0.3">
      <c r="A188" s="2"/>
      <c r="B188" s="12">
        <v>599</v>
      </c>
      <c r="C188" s="12">
        <v>640</v>
      </c>
      <c r="D188" s="3"/>
      <c r="E188" s="14">
        <f t="shared" si="4"/>
        <v>-11.58767772511851</v>
      </c>
      <c r="G188" s="15">
        <f t="shared" si="5"/>
        <v>134.2742750612077</v>
      </c>
    </row>
    <row r="189" spans="1:7" x14ac:dyDescent="0.3">
      <c r="A189" s="2"/>
      <c r="B189" s="12">
        <v>633</v>
      </c>
      <c r="C189" s="12">
        <v>641</v>
      </c>
      <c r="D189" s="3"/>
      <c r="E189" s="14">
        <f t="shared" si="4"/>
        <v>22.41232227488149</v>
      </c>
      <c r="G189" s="15">
        <f t="shared" si="5"/>
        <v>502.31218975314897</v>
      </c>
    </row>
    <row r="190" spans="1:7" x14ac:dyDescent="0.3">
      <c r="A190" s="2"/>
      <c r="B190" s="12">
        <v>602</v>
      </c>
      <c r="C190" s="12">
        <v>643</v>
      </c>
      <c r="D190" s="3"/>
      <c r="E190" s="14">
        <f t="shared" si="4"/>
        <v>-8.5876777251185104</v>
      </c>
      <c r="G190" s="15">
        <f t="shared" si="5"/>
        <v>73.748208710496627</v>
      </c>
    </row>
    <row r="191" spans="1:7" x14ac:dyDescent="0.3">
      <c r="A191" s="2"/>
      <c r="B191" s="12">
        <v>610</v>
      </c>
      <c r="C191" s="12">
        <v>644</v>
      </c>
      <c r="D191" s="3"/>
      <c r="E191" s="14">
        <f t="shared" si="4"/>
        <v>-0.58767772511851035</v>
      </c>
      <c r="G191" s="15">
        <f t="shared" si="5"/>
        <v>0.34536510860046743</v>
      </c>
    </row>
    <row r="192" spans="1:7" x14ac:dyDescent="0.3">
      <c r="A192" s="2"/>
      <c r="B192" s="12">
        <v>601</v>
      </c>
      <c r="C192" s="12">
        <v>646</v>
      </c>
      <c r="D192" s="3"/>
      <c r="E192" s="14">
        <f t="shared" si="4"/>
        <v>-9.5876777251185104</v>
      </c>
      <c r="G192" s="15">
        <f t="shared" si="5"/>
        <v>91.923564160733648</v>
      </c>
    </row>
    <row r="193" spans="1:7" x14ac:dyDescent="0.3">
      <c r="A193" s="2"/>
      <c r="B193" s="12">
        <v>613</v>
      </c>
      <c r="C193" s="12">
        <v>648</v>
      </c>
      <c r="D193" s="3"/>
      <c r="E193" s="14">
        <f t="shared" si="4"/>
        <v>2.4123222748814896</v>
      </c>
      <c r="G193" s="15">
        <f t="shared" si="5"/>
        <v>5.8192987578894053</v>
      </c>
    </row>
    <row r="194" spans="1:7" x14ac:dyDescent="0.3">
      <c r="A194" s="2"/>
      <c r="B194" s="12">
        <v>592</v>
      </c>
      <c r="C194" s="12">
        <v>649</v>
      </c>
      <c r="D194" s="3"/>
      <c r="E194" s="14">
        <f t="shared" si="4"/>
        <v>-18.58767772511851</v>
      </c>
      <c r="G194" s="15">
        <f t="shared" si="5"/>
        <v>345.50176321286682</v>
      </c>
    </row>
    <row r="195" spans="1:7" x14ac:dyDescent="0.3">
      <c r="A195" s="2"/>
      <c r="B195" s="12">
        <v>623</v>
      </c>
      <c r="C195" s="12">
        <v>649</v>
      </c>
      <c r="D195" s="3"/>
      <c r="E195" s="14">
        <f t="shared" si="4"/>
        <v>12.41232227488149</v>
      </c>
      <c r="G195" s="15">
        <f t="shared" si="5"/>
        <v>154.06574425551921</v>
      </c>
    </row>
    <row r="196" spans="1:7" x14ac:dyDescent="0.3">
      <c r="A196" s="2"/>
      <c r="B196" s="12">
        <v>617</v>
      </c>
      <c r="C196" s="12">
        <v>650</v>
      </c>
      <c r="D196" s="3"/>
      <c r="E196" s="14">
        <f t="shared" si="4"/>
        <v>6.4123222748814896</v>
      </c>
      <c r="G196" s="15">
        <f t="shared" si="5"/>
        <v>41.117876956941323</v>
      </c>
    </row>
    <row r="197" spans="1:7" x14ac:dyDescent="0.3">
      <c r="A197" s="2"/>
      <c r="B197" s="12">
        <v>620</v>
      </c>
      <c r="C197" s="12">
        <v>650</v>
      </c>
      <c r="D197" s="3"/>
      <c r="E197" s="14">
        <f t="shared" si="4"/>
        <v>9.4123222748814896</v>
      </c>
      <c r="G197" s="15">
        <f t="shared" si="5"/>
        <v>88.591810606230254</v>
      </c>
    </row>
    <row r="198" spans="1:7" x14ac:dyDescent="0.3">
      <c r="A198" s="2"/>
      <c r="B198" s="12">
        <v>622</v>
      </c>
      <c r="C198" s="12">
        <v>650</v>
      </c>
      <c r="D198" s="3"/>
      <c r="E198" s="14">
        <f t="shared" ref="E198:E215" si="6">B198-$D$5</f>
        <v>11.41232227488149</v>
      </c>
      <c r="G198" s="15">
        <f t="shared" ref="G198:G215" si="7">(B198-$D$5)^2</f>
        <v>130.24109970575623</v>
      </c>
    </row>
    <row r="199" spans="1:7" x14ac:dyDescent="0.3">
      <c r="A199" s="2"/>
      <c r="B199" s="12">
        <v>623</v>
      </c>
      <c r="C199" s="12">
        <v>651</v>
      </c>
      <c r="D199" s="3"/>
      <c r="E199" s="14">
        <f t="shared" si="6"/>
        <v>12.41232227488149</v>
      </c>
      <c r="G199" s="15">
        <f t="shared" si="7"/>
        <v>154.06574425551921</v>
      </c>
    </row>
    <row r="200" spans="1:7" x14ac:dyDescent="0.3">
      <c r="A200" s="2"/>
      <c r="B200" s="12">
        <v>602</v>
      </c>
      <c r="C200" s="12">
        <v>653</v>
      </c>
      <c r="D200" s="3"/>
      <c r="E200" s="14">
        <f t="shared" si="6"/>
        <v>-8.5876777251185104</v>
      </c>
      <c r="G200" s="15">
        <f t="shared" si="7"/>
        <v>73.748208710496627</v>
      </c>
    </row>
    <row r="201" spans="1:7" x14ac:dyDescent="0.3">
      <c r="A201" s="2"/>
      <c r="B201" s="12">
        <v>602</v>
      </c>
      <c r="C201" s="12">
        <v>654</v>
      </c>
      <c r="D201" s="3"/>
      <c r="E201" s="14">
        <f t="shared" si="6"/>
        <v>-8.5876777251185104</v>
      </c>
      <c r="G201" s="15">
        <f t="shared" si="7"/>
        <v>73.748208710496627</v>
      </c>
    </row>
    <row r="202" spans="1:7" x14ac:dyDescent="0.3">
      <c r="A202" s="2"/>
      <c r="B202" s="12">
        <v>622</v>
      </c>
      <c r="C202" s="12">
        <v>654</v>
      </c>
      <c r="D202" s="3"/>
      <c r="E202" s="14">
        <f t="shared" si="6"/>
        <v>11.41232227488149</v>
      </c>
      <c r="G202" s="15">
        <f t="shared" si="7"/>
        <v>130.24109970575623</v>
      </c>
    </row>
    <row r="203" spans="1:7" x14ac:dyDescent="0.3">
      <c r="A203" s="2"/>
      <c r="B203" s="12">
        <v>599</v>
      </c>
      <c r="C203" s="12">
        <v>656</v>
      </c>
      <c r="D203" s="3"/>
      <c r="E203" s="14">
        <f t="shared" si="6"/>
        <v>-11.58767772511851</v>
      </c>
      <c r="G203" s="15">
        <f t="shared" si="7"/>
        <v>134.2742750612077</v>
      </c>
    </row>
    <row r="204" spans="1:7" x14ac:dyDescent="0.3">
      <c r="A204" s="2"/>
      <c r="B204" s="12">
        <v>609</v>
      </c>
      <c r="C204" s="12">
        <v>657</v>
      </c>
      <c r="D204" s="3"/>
      <c r="E204" s="14">
        <f t="shared" si="6"/>
        <v>-1.5876777251185104</v>
      </c>
      <c r="G204" s="15">
        <f t="shared" si="7"/>
        <v>2.5207205588374881</v>
      </c>
    </row>
    <row r="205" spans="1:7" x14ac:dyDescent="0.3">
      <c r="A205" s="2"/>
      <c r="B205" s="12">
        <v>605</v>
      </c>
      <c r="C205" s="12">
        <v>658</v>
      </c>
      <c r="D205" s="3"/>
      <c r="E205" s="14">
        <f t="shared" si="6"/>
        <v>-5.5876777251185104</v>
      </c>
      <c r="G205" s="15">
        <f t="shared" si="7"/>
        <v>31.222142359785572</v>
      </c>
    </row>
    <row r="206" spans="1:7" x14ac:dyDescent="0.3">
      <c r="A206" s="2"/>
      <c r="B206" s="12">
        <v>608</v>
      </c>
      <c r="C206" s="12">
        <v>661</v>
      </c>
      <c r="D206" s="3"/>
      <c r="E206" s="14">
        <f t="shared" si="6"/>
        <v>-2.5876777251185104</v>
      </c>
      <c r="G206" s="15">
        <f t="shared" si="7"/>
        <v>6.6960760090745088</v>
      </c>
    </row>
    <row r="207" spans="1:7" x14ac:dyDescent="0.3">
      <c r="A207" s="2"/>
      <c r="B207" s="12">
        <v>575</v>
      </c>
      <c r="C207" s="12">
        <v>663</v>
      </c>
      <c r="D207" s="3"/>
      <c r="E207" s="14">
        <f t="shared" si="6"/>
        <v>-35.58767772511851</v>
      </c>
      <c r="G207" s="15">
        <f t="shared" si="7"/>
        <v>1266.4828058668961</v>
      </c>
    </row>
    <row r="208" spans="1:7" x14ac:dyDescent="0.3">
      <c r="A208" s="2"/>
      <c r="B208" s="12">
        <v>595</v>
      </c>
      <c r="C208" s="12">
        <v>664</v>
      </c>
      <c r="D208" s="3"/>
      <c r="E208" s="14">
        <f t="shared" si="6"/>
        <v>-15.58767772511851</v>
      </c>
      <c r="G208" s="15">
        <f t="shared" si="7"/>
        <v>242.97569686215579</v>
      </c>
    </row>
    <row r="209" spans="1:7" x14ac:dyDescent="0.3">
      <c r="A209" s="2"/>
      <c r="B209" s="12">
        <v>644</v>
      </c>
      <c r="C209" s="12">
        <v>665</v>
      </c>
      <c r="D209" s="3"/>
      <c r="E209" s="14">
        <f t="shared" si="6"/>
        <v>33.41232227488149</v>
      </c>
      <c r="G209" s="15">
        <f t="shared" si="7"/>
        <v>1116.3832798005417</v>
      </c>
    </row>
    <row r="210" spans="1:7" x14ac:dyDescent="0.3">
      <c r="A210" s="2"/>
      <c r="B210" s="12">
        <v>613</v>
      </c>
      <c r="C210" s="12">
        <v>671</v>
      </c>
      <c r="D210" s="3"/>
      <c r="E210" s="14">
        <f t="shared" si="6"/>
        <v>2.4123222748814896</v>
      </c>
      <c r="G210" s="15">
        <f t="shared" si="7"/>
        <v>5.8192987578894053</v>
      </c>
    </row>
    <row r="211" spans="1:7" x14ac:dyDescent="0.3">
      <c r="A211" s="2"/>
      <c r="B211" s="12">
        <v>578</v>
      </c>
      <c r="C211" s="12">
        <v>672</v>
      </c>
      <c r="D211" s="3"/>
      <c r="E211" s="14">
        <f t="shared" si="6"/>
        <v>-32.58767772511851</v>
      </c>
      <c r="G211" s="15">
        <f t="shared" si="7"/>
        <v>1061.9567395161851</v>
      </c>
    </row>
    <row r="212" spans="1:7" x14ac:dyDescent="0.3">
      <c r="A212" s="2"/>
      <c r="B212" s="12">
        <v>615</v>
      </c>
      <c r="C212" s="12">
        <v>675</v>
      </c>
      <c r="D212" s="3"/>
      <c r="E212" s="14">
        <f t="shared" si="6"/>
        <v>4.4123222748814896</v>
      </c>
      <c r="G212" s="15">
        <f t="shared" si="7"/>
        <v>19.468587857415365</v>
      </c>
    </row>
    <row r="213" spans="1:7" x14ac:dyDescent="0.3">
      <c r="A213" s="2"/>
      <c r="B213" s="12">
        <v>540</v>
      </c>
      <c r="C213" s="12">
        <v>677</v>
      </c>
      <c r="D213" s="3"/>
      <c r="E213" s="14">
        <f t="shared" si="6"/>
        <v>-70.58767772511851</v>
      </c>
      <c r="G213" s="15">
        <f t="shared" si="7"/>
        <v>4982.6202466251916</v>
      </c>
    </row>
    <row r="214" spans="1:7" x14ac:dyDescent="0.3">
      <c r="A214" s="2"/>
      <c r="B214" s="12">
        <v>593</v>
      </c>
      <c r="C214" s="12">
        <v>681</v>
      </c>
      <c r="D214" s="3"/>
      <c r="E214" s="14">
        <f t="shared" si="6"/>
        <v>-17.58767772511851</v>
      </c>
      <c r="G214" s="15">
        <f t="shared" si="7"/>
        <v>309.3264077626298</v>
      </c>
    </row>
    <row r="215" spans="1:7" x14ac:dyDescent="0.3">
      <c r="A215" s="2"/>
      <c r="B215" s="12">
        <v>587</v>
      </c>
      <c r="C215" s="12">
        <v>697</v>
      </c>
      <c r="D215" s="3"/>
      <c r="E215" s="14">
        <f t="shared" si="6"/>
        <v>-23.58767772511851</v>
      </c>
      <c r="G215" s="15">
        <f t="shared" si="7"/>
        <v>556.37854046405198</v>
      </c>
    </row>
  </sheetData>
  <sortState xmlns:xlrd2="http://schemas.microsoft.com/office/spreadsheetml/2017/richdata2" ref="A7:B217">
    <sortCondition ref="A7:A217"/>
  </sortState>
  <mergeCells count="16">
    <mergeCell ref="H7:I7"/>
    <mergeCell ref="H8:I8"/>
    <mergeCell ref="K18:L18"/>
    <mergeCell ref="N18:O18"/>
    <mergeCell ref="N19:O19"/>
    <mergeCell ref="K19:L19"/>
    <mergeCell ref="K16:L16"/>
    <mergeCell ref="N16:O16"/>
    <mergeCell ref="K9:L9"/>
    <mergeCell ref="N9:O9"/>
    <mergeCell ref="K15:L15"/>
    <mergeCell ref="N15:O15"/>
    <mergeCell ref="K7:L7"/>
    <mergeCell ref="K8:L8"/>
    <mergeCell ref="N7:O7"/>
    <mergeCell ref="N8:O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87AD-BA68-48D8-967E-BA9BFF958250}">
  <dimension ref="A1:O22"/>
  <sheetViews>
    <sheetView workbookViewId="0">
      <selection activeCell="E21" sqref="E21"/>
    </sheetView>
  </sheetViews>
  <sheetFormatPr defaultRowHeight="14.4" x14ac:dyDescent="0.3"/>
  <cols>
    <col min="1" max="1" width="8.88671875" style="2"/>
    <col min="2" max="2" width="17.44140625" style="2" customWidth="1"/>
    <col min="3" max="3" width="15.88671875" style="2" customWidth="1"/>
    <col min="4" max="4" width="19.88671875" customWidth="1"/>
    <col min="5" max="5" width="24.77734375" customWidth="1"/>
    <col min="8" max="8" width="17" style="2" bestFit="1" customWidth="1"/>
    <col min="12" max="12" width="10" bestFit="1" customWidth="1"/>
  </cols>
  <sheetData>
    <row r="1" spans="1:15" x14ac:dyDescent="0.3">
      <c r="B1" s="9" t="s">
        <v>24</v>
      </c>
      <c r="C1" s="33"/>
      <c r="D1" s="9" t="s">
        <v>16</v>
      </c>
      <c r="E1" s="9" t="s">
        <v>17</v>
      </c>
      <c r="F1" s="9" t="s">
        <v>18</v>
      </c>
      <c r="G1" s="40" t="s">
        <v>19</v>
      </c>
      <c r="H1"/>
      <c r="J1" s="43" t="s">
        <v>23</v>
      </c>
      <c r="K1" s="43"/>
      <c r="L1" s="43"/>
      <c r="M1" s="43"/>
      <c r="N1" s="43"/>
      <c r="O1" s="43"/>
    </row>
    <row r="2" spans="1:15" x14ac:dyDescent="0.3">
      <c r="A2" s="40">
        <v>1</v>
      </c>
      <c r="B2" s="12" t="s">
        <v>35</v>
      </c>
      <c r="C2" s="12">
        <v>547.5</v>
      </c>
      <c r="D2" s="12">
        <v>3</v>
      </c>
      <c r="E2" s="31">
        <f>$L$2*(EXP((-1*(C2-$L$3)^2)/(2*$L$4^2)))</f>
        <v>3.2596001733718323</v>
      </c>
      <c r="F2" s="31">
        <f>(D2-E2)^2</f>
        <v>6.7392250014685379E-2</v>
      </c>
      <c r="G2" s="31">
        <f>SUM(F2:F12)</f>
        <v>146.53070515629673</v>
      </c>
      <c r="H2"/>
      <c r="K2" s="32" t="s">
        <v>20</v>
      </c>
      <c r="L2" s="31">
        <v>47.02</v>
      </c>
    </row>
    <row r="3" spans="1:15" x14ac:dyDescent="0.3">
      <c r="A3" s="40">
        <v>2</v>
      </c>
      <c r="B3" s="12" t="s">
        <v>36</v>
      </c>
      <c r="C3" s="12">
        <f>C2+15</f>
        <v>562.5</v>
      </c>
      <c r="D3" s="12">
        <v>11</v>
      </c>
      <c r="E3" s="31">
        <f t="shared" ref="E3:E12" si="0">$L$2*(EXP((-1*(C3-$L$3)^2)/(2*$L$4^2)))</f>
        <v>9.9731232105226582</v>
      </c>
      <c r="F3" s="31">
        <f t="shared" ref="F3:F11" si="1">(D3-E3)^2</f>
        <v>1.054475940767293</v>
      </c>
      <c r="H3"/>
      <c r="K3" s="32" t="s">
        <v>21</v>
      </c>
      <c r="L3" s="42">
        <f>A22</f>
        <v>610.58767772511851</v>
      </c>
    </row>
    <row r="4" spans="1:15" x14ac:dyDescent="0.3">
      <c r="A4" s="40">
        <v>3</v>
      </c>
      <c r="B4" s="12" t="s">
        <v>37</v>
      </c>
      <c r="C4" s="12">
        <f t="shared" ref="C4:C12" si="2">C3+15</f>
        <v>577.5</v>
      </c>
      <c r="D4" s="12">
        <v>21</v>
      </c>
      <c r="E4" s="31">
        <f t="shared" si="0"/>
        <v>22.565437706703083</v>
      </c>
      <c r="F4" s="31">
        <f t="shared" si="1"/>
        <v>2.4505952135678073</v>
      </c>
      <c r="H4"/>
      <c r="K4" s="32" t="s">
        <v>22</v>
      </c>
      <c r="L4" s="42">
        <f>B22</f>
        <v>27.305983230776651</v>
      </c>
    </row>
    <row r="5" spans="1:15" x14ac:dyDescent="0.3">
      <c r="A5" s="40">
        <v>4</v>
      </c>
      <c r="B5" s="12" t="s">
        <v>38</v>
      </c>
      <c r="C5" s="12">
        <f t="shared" si="2"/>
        <v>592.5</v>
      </c>
      <c r="D5" s="12">
        <v>34</v>
      </c>
      <c r="E5" s="31">
        <f t="shared" si="0"/>
        <v>37.757398620857565</v>
      </c>
      <c r="F5" s="31">
        <f t="shared" si="1"/>
        <v>14.118044396022329</v>
      </c>
      <c r="H5"/>
    </row>
    <row r="6" spans="1:15" x14ac:dyDescent="0.3">
      <c r="A6" s="40">
        <v>5</v>
      </c>
      <c r="B6" s="12" t="s">
        <v>39</v>
      </c>
      <c r="C6" s="12">
        <f t="shared" si="2"/>
        <v>607.5</v>
      </c>
      <c r="D6" s="12">
        <v>56</v>
      </c>
      <c r="E6" s="31">
        <f t="shared" si="0"/>
        <v>46.720350612623527</v>
      </c>
      <c r="F6" s="31">
        <f t="shared" si="1"/>
        <v>86.11189275263655</v>
      </c>
      <c r="H6"/>
    </row>
    <row r="7" spans="1:15" x14ac:dyDescent="0.3">
      <c r="A7" s="40">
        <v>6</v>
      </c>
      <c r="B7" s="12" t="s">
        <v>40</v>
      </c>
      <c r="C7" s="12">
        <f t="shared" si="2"/>
        <v>622.5</v>
      </c>
      <c r="D7" s="12">
        <v>41</v>
      </c>
      <c r="E7" s="31">
        <f t="shared" si="0"/>
        <v>42.751941966545978</v>
      </c>
      <c r="F7" s="31">
        <f t="shared" si="1"/>
        <v>3.0693006541449885</v>
      </c>
      <c r="H7"/>
    </row>
    <row r="8" spans="1:15" x14ac:dyDescent="0.3">
      <c r="A8" s="40">
        <v>7</v>
      </c>
      <c r="B8" s="12" t="s">
        <v>41</v>
      </c>
      <c r="C8" s="12">
        <f t="shared" si="2"/>
        <v>637.5</v>
      </c>
      <c r="D8" s="12">
        <v>24</v>
      </c>
      <c r="E8" s="31">
        <f t="shared" si="0"/>
        <v>28.930192666881464</v>
      </c>
      <c r="F8" s="31">
        <f t="shared" si="1"/>
        <v>24.306799732571761</v>
      </c>
      <c r="H8"/>
    </row>
    <row r="9" spans="1:15" x14ac:dyDescent="0.3">
      <c r="A9" s="40">
        <v>8</v>
      </c>
      <c r="B9" s="12" t="s">
        <v>42</v>
      </c>
      <c r="C9" s="12">
        <f t="shared" si="2"/>
        <v>652.5</v>
      </c>
      <c r="D9" s="12">
        <v>11</v>
      </c>
      <c r="E9" s="31">
        <f t="shared" si="0"/>
        <v>14.477465220714224</v>
      </c>
      <c r="F9" s="31">
        <f t="shared" si="1"/>
        <v>12.092764361277029</v>
      </c>
      <c r="H9"/>
    </row>
    <row r="10" spans="1:15" x14ac:dyDescent="0.3">
      <c r="A10" s="40">
        <v>9</v>
      </c>
      <c r="B10" s="12" t="s">
        <v>43</v>
      </c>
      <c r="C10" s="12">
        <f t="shared" si="2"/>
        <v>667.5</v>
      </c>
      <c r="D10" s="12">
        <v>6</v>
      </c>
      <c r="E10" s="31">
        <f t="shared" si="0"/>
        <v>5.3577131757943715</v>
      </c>
      <c r="F10" s="31">
        <f t="shared" si="1"/>
        <v>0.41253236454815201</v>
      </c>
      <c r="H10"/>
    </row>
    <row r="11" spans="1:15" x14ac:dyDescent="0.3">
      <c r="A11" s="40">
        <v>10</v>
      </c>
      <c r="B11" s="12" t="s">
        <v>44</v>
      </c>
      <c r="C11" s="12">
        <f t="shared" si="2"/>
        <v>682.5</v>
      </c>
      <c r="D11" s="12">
        <v>3</v>
      </c>
      <c r="E11" s="31">
        <f t="shared" si="0"/>
        <v>1.4662638084782065</v>
      </c>
      <c r="F11" s="31">
        <f t="shared" si="1"/>
        <v>2.3523467051837756</v>
      </c>
      <c r="H11"/>
    </row>
    <row r="12" spans="1:15" x14ac:dyDescent="0.3">
      <c r="A12" s="40">
        <v>11</v>
      </c>
      <c r="B12" s="12" t="s">
        <v>45</v>
      </c>
      <c r="C12" s="12">
        <f t="shared" si="2"/>
        <v>697.5</v>
      </c>
      <c r="D12" s="12">
        <v>1</v>
      </c>
      <c r="E12" s="31">
        <f t="shared" si="0"/>
        <v>0.29674984140610211</v>
      </c>
      <c r="F12" s="31">
        <f t="shared" ref="F12" si="3">(D12-E12)^2</f>
        <v>0.49456078556234262</v>
      </c>
      <c r="H12"/>
    </row>
    <row r="13" spans="1:15" x14ac:dyDescent="0.3">
      <c r="B13"/>
      <c r="C13"/>
    </row>
    <row r="14" spans="1:15" x14ac:dyDescent="0.3">
      <c r="B14"/>
      <c r="C14"/>
    </row>
    <row r="15" spans="1:15" x14ac:dyDescent="0.3">
      <c r="B15"/>
      <c r="C15"/>
    </row>
    <row r="16" spans="1:15" x14ac:dyDescent="0.3">
      <c r="B16"/>
      <c r="C16"/>
    </row>
    <row r="17" spans="1:3" x14ac:dyDescent="0.3">
      <c r="B17"/>
      <c r="C17"/>
    </row>
    <row r="21" spans="1:3" ht="15" x14ac:dyDescent="0.3">
      <c r="A21" s="7" t="s">
        <v>1</v>
      </c>
      <c r="B21" s="40" t="s">
        <v>0</v>
      </c>
    </row>
    <row r="22" spans="1:3" x14ac:dyDescent="0.3">
      <c r="A22" s="13">
        <f>'T7.1'!D5</f>
        <v>610.58767772511851</v>
      </c>
      <c r="B22" s="16">
        <f>'T7.1'!H5</f>
        <v>27.305983230776651</v>
      </c>
    </row>
  </sheetData>
  <mergeCells count="1">
    <mergeCell ref="J1:O1"/>
  </mergeCells>
  <pageMargins left="0.7" right="0.7" top="0.75" bottom="0.75" header="0.3" footer="0.3"/>
  <ignoredErrors>
    <ignoredError sqref="F12" evalError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270DB23894614FB559A1897FFBD6BE" ma:contentTypeVersion="9" ma:contentTypeDescription="Criar um novo documento." ma:contentTypeScope="" ma:versionID="a5f317e66a3d2a67d6eb1b1132e31d98">
  <xsd:schema xmlns:xsd="http://www.w3.org/2001/XMLSchema" xmlns:xs="http://www.w3.org/2001/XMLSchema" xmlns:p="http://schemas.microsoft.com/office/2006/metadata/properties" xmlns:ns3="9f59d4ad-b94b-4618-a762-673ad6c54dd7" targetNamespace="http://schemas.microsoft.com/office/2006/metadata/properties" ma:root="true" ma:fieldsID="fba3a61703b202d056aed20923bf57d0" ns3:_="">
    <xsd:import namespace="9f59d4ad-b94b-4618-a762-673ad6c54d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9d4ad-b94b-4618-a762-673ad6c54d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EFF6B9-24B6-46D1-B3AE-513A59941C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9d4ad-b94b-4618-a762-673ad6c54d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C96AC4-F841-4EBD-ADBA-56B02C690370}">
  <ds:schemaRefs>
    <ds:schemaRef ds:uri="9f59d4ad-b94b-4618-a762-673ad6c54dd7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0FC8F19-CEBA-4086-8D6C-0ACC95828C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T7.1</vt:lpstr>
      <vt:lpstr>Função Gausseana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</dc:creator>
  <cp:lastModifiedBy>Luis</cp:lastModifiedBy>
  <dcterms:created xsi:type="dcterms:W3CDTF">2021-06-07T11:02:27Z</dcterms:created>
  <dcterms:modified xsi:type="dcterms:W3CDTF">2021-06-14T19:09:59Z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0x0101000E270DB23894614FB559A1897FFBD6BE</vt:lpwstr>
  </property>
</Properties>
</file>