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uis\Desktop\Escola\LAB\T1\"/>
    </mc:Choice>
  </mc:AlternateContent>
  <xr:revisionPtr revIDLastSave="0" documentId="13_ncr:1_{068E9AE6-6A7C-450B-8442-AF58EFE90269}" xr6:coauthVersionLast="46" xr6:coauthVersionMax="46" xr10:uidLastSave="{00000000-0000-0000-0000-000000000000}"/>
  <bookViews>
    <workbookView xWindow="-108" yWindow="-108" windowWidth="23256" windowHeight="12576" activeTab="6" xr2:uid="{00000000-000D-0000-FFFF-FFFF00000000}"/>
  </bookViews>
  <sheets>
    <sheet name="setup" sheetId="3" r:id="rId1"/>
    <sheet name="365" sheetId="6" r:id="rId2"/>
    <sheet name="405" sheetId="8" r:id="rId3"/>
    <sheet name="436" sheetId="4" r:id="rId4"/>
    <sheet name="546" sheetId="5" r:id="rId5"/>
    <sheet name="579" sheetId="7" r:id="rId6"/>
    <sheet name="Vcorte" sheetId="9" r:id="rId7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'365'!$B$6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9" l="1"/>
  <c r="P5" i="9"/>
  <c r="P9" i="9"/>
  <c r="O11" i="9"/>
  <c r="P11" i="9"/>
  <c r="F4" i="9"/>
  <c r="F5" i="9"/>
  <c r="F6" i="9"/>
  <c r="F7" i="9"/>
  <c r="F3" i="9"/>
  <c r="C3" i="9"/>
  <c r="P7" i="9"/>
  <c r="O7" i="9"/>
  <c r="L3" i="9"/>
  <c r="O3" i="9"/>
  <c r="O5" i="9" s="1"/>
  <c r="C4" i="9"/>
  <c r="C5" i="9"/>
  <c r="C6" i="9"/>
  <c r="C7" i="9"/>
  <c r="G3" i="9" l="1"/>
  <c r="G7" i="9"/>
  <c r="G6" i="9"/>
  <c r="G5" i="9"/>
  <c r="G4" i="9"/>
  <c r="O9" i="9"/>
  <c r="V39" i="3" l="1"/>
</calcChain>
</file>

<file path=xl/sharedStrings.xml><?xml version="1.0" encoding="utf-8"?>
<sst xmlns="http://schemas.openxmlformats.org/spreadsheetml/2006/main" count="104" uniqueCount="75">
  <si>
    <t>Fotografia do arranjo experimental</t>
  </si>
  <si>
    <t>Legenda</t>
  </si>
  <si>
    <t>A</t>
  </si>
  <si>
    <t>Lâmpada de mercúrio</t>
  </si>
  <si>
    <t>B</t>
  </si>
  <si>
    <t>Picoamperímetro</t>
  </si>
  <si>
    <t>C</t>
  </si>
  <si>
    <t>Fonte de tensão</t>
  </si>
  <si>
    <t>D</t>
  </si>
  <si>
    <t>Voltímetro, montado em paralelo com a fonte de tensão</t>
  </si>
  <si>
    <t>E</t>
  </si>
  <si>
    <t>Fotocélula (válvula IP39 )</t>
  </si>
  <si>
    <t>F</t>
  </si>
  <si>
    <t>Filtros de interferência, num suporte de acrílico</t>
  </si>
  <si>
    <t>G</t>
  </si>
  <si>
    <t>Cilindro de cartolina negra, para evitar a entrada de luz exterior</t>
  </si>
  <si>
    <t>H</t>
  </si>
  <si>
    <t>Suporte da lâmpada</t>
  </si>
  <si>
    <t>Nas páginas seguintes encontram tabelas com os valores da fotocorrente (medidos no picoamperímetro) para os vários valores da tensão (medidos com o voltímetro), para cada comprimento de onda selecionado.</t>
  </si>
  <si>
    <t>Para alguns comprimentos de onda, repetem-se as medidas da fotocorrente colocando um ou dois filtros neutros à entrada da fotocélula. As transmitâncias dos filtros utilizados são indicadas no fundo das repectivas tabelas.</t>
  </si>
  <si>
    <t>Os valores da tensão de corte medida para cada comprimento de onda estão na última página.</t>
  </si>
  <si>
    <r>
      <t>50%*50</t>
    </r>
    <r>
      <rPr>
        <strike/>
        <sz val="11"/>
        <color theme="1"/>
        <rFont val="Calibri"/>
        <family val="2"/>
        <scheme val="minor"/>
      </rPr>
      <t>%</t>
    </r>
  </si>
  <si>
    <t>λ</t>
  </si>
  <si>
    <t>nm</t>
  </si>
  <si>
    <t>Tensão de corte (V)</t>
  </si>
  <si>
    <t>Fotocorrrente (nA)</t>
  </si>
  <si>
    <t>com filtro(s) neutro(s)*</t>
  </si>
  <si>
    <t>transmitâncias:</t>
  </si>
  <si>
    <t>s/ filtro(s)</t>
  </si>
  <si>
    <t>com filtro(s) neutro(s)</t>
  </si>
  <si>
    <t>Transmitância:</t>
  </si>
  <si>
    <t>filtros neutros*</t>
  </si>
  <si>
    <t>λ (nm)</t>
  </si>
  <si>
    <t>velocidade da luz no vazio</t>
  </si>
  <si>
    <t>е (Carga do eletrão) (C)</t>
  </si>
  <si>
    <t>h (Constante de plank) (J*s)</t>
  </si>
  <si>
    <t>±</t>
  </si>
  <si>
    <t>c (m/s)</t>
  </si>
  <si>
    <t>λ (max) (nm)</t>
  </si>
  <si>
    <t>σ(m)</t>
  </si>
  <si>
    <t>σ(b)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</si>
  <si>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</si>
  <si>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</si>
  <si>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</si>
  <si>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</si>
  <si>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</si>
  <si>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</si>
  <si>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</si>
  <si>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gl</t>
  </si>
  <si>
    <t>SQ</t>
  </si>
  <si>
    <t>MQ</t>
  </si>
  <si>
    <t>F de significância</t>
  </si>
  <si>
    <t>Regressão</t>
  </si>
  <si>
    <t>Residual</t>
  </si>
  <si>
    <t>Total</t>
  </si>
  <si>
    <t>Coeficientes</t>
  </si>
  <si>
    <t>Stat t</t>
  </si>
  <si>
    <t>95% inferior</t>
  </si>
  <si>
    <t>95% superior</t>
  </si>
  <si>
    <t>Inferior 95,0%</t>
  </si>
  <si>
    <t>Superior 95,0%</t>
  </si>
  <si>
    <t>Interceptar</t>
  </si>
  <si>
    <t>Variável X 1</t>
  </si>
  <si>
    <t>Ecmax (eV)</t>
  </si>
  <si>
    <t>Incerteza Vc</t>
  </si>
  <si>
    <t>ANOVA</t>
  </si>
  <si>
    <t>valor P</t>
  </si>
  <si>
    <t>ν(Hz)</t>
  </si>
  <si>
    <t>ν (Hz)</t>
  </si>
  <si>
    <r>
      <t>σ(</t>
    </r>
    <r>
      <rPr>
        <sz val="11"/>
        <color theme="1"/>
        <rFont val="Calibri"/>
        <family val="2"/>
      </rPr>
      <t>λ</t>
    </r>
    <r>
      <rPr>
        <sz val="10.8"/>
        <color theme="1"/>
        <rFont val="Calibri"/>
        <family val="2"/>
      </rPr>
      <t>(max</t>
    </r>
    <r>
      <rPr>
        <sz val="11"/>
        <color theme="1"/>
        <rFont val="Calibri"/>
        <family val="2"/>
        <scheme val="minor"/>
      </rPr>
      <t>)) (nm)</t>
    </r>
  </si>
  <si>
    <t>σ(𝜈(min)) (Hz)</t>
  </si>
  <si>
    <t>σ(h) (J*s)</t>
  </si>
  <si>
    <t>𝜙 ("Função de trabalho") (J)</t>
  </si>
  <si>
    <r>
      <t>σ(</t>
    </r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>) (J)</t>
    </r>
  </si>
  <si>
    <t>V (Tensão de corte)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</si>
</sst>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"/>
    <numFmt numFmtId="166" formatCode="0.0"/>
    <numFmt numFmtId="167" formatCode="0E+00"/>
    <numFmt numFmtId="168" formatCode="0.0%"/>
    <numFmt numFmtId="169" formatCode="#,##0.000"/>
    <numFmt numFmtId="170" formatCode="#,##0.0000"/>
    <numFmt numFmtId="171" formatCode="0.0000E+00"/>
    <numFmt numFmtId="173" formatCode="0.0E+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.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CDCF8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1EB9D"/>
        <bgColor indexed="64"/>
      </patternFill>
    </fill>
    <fill>
      <patternFill patternType="solid">
        <fgColor rgb="FFF7ECFA"/>
        <bgColor indexed="64"/>
      </patternFill>
    </fill>
    <fill>
      <patternFill patternType="solid">
        <fgColor rgb="FFDAF0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68" fontId="0" fillId="0" borderId="0" xfId="1" applyNumberFormat="1" applyFont="1"/>
    <xf numFmtId="164" fontId="0" fillId="0" borderId="0" xfId="0" applyNumberFormat="1"/>
    <xf numFmtId="0" fontId="3" fillId="0" borderId="0" xfId="0" applyFont="1"/>
    <xf numFmtId="9" fontId="0" fillId="0" borderId="0" xfId="1" applyFont="1"/>
    <xf numFmtId="10" fontId="0" fillId="0" borderId="0" xfId="0" applyNumberFormat="1"/>
    <xf numFmtId="168" fontId="0" fillId="0" borderId="0" xfId="0" applyNumberFormat="1"/>
    <xf numFmtId="0" fontId="0" fillId="0" borderId="0" xfId="0"/>
    <xf numFmtId="10" fontId="0" fillId="0" borderId="0" xfId="1" applyNumberFormat="1" applyFont="1"/>
    <xf numFmtId="164" fontId="3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horizontal="right" indent="1"/>
    </xf>
    <xf numFmtId="0" fontId="3" fillId="0" borderId="0" xfId="0" applyFont="1" applyAlignment="1">
      <alignment horizontal="right" indent="1"/>
    </xf>
    <xf numFmtId="168" fontId="3" fillId="0" borderId="0" xfId="1" applyNumberFormat="1" applyFont="1" applyAlignment="1">
      <alignment horizontal="right" indent="1"/>
    </xf>
    <xf numFmtId="166" fontId="5" fillId="0" borderId="9" xfId="0" applyNumberFormat="1" applyFont="1" applyBorder="1" applyAlignment="1">
      <alignment horizontal="right" vertical="center" indent="1"/>
    </xf>
    <xf numFmtId="166" fontId="5" fillId="0" borderId="11" xfId="0" applyNumberFormat="1" applyFont="1" applyBorder="1" applyAlignment="1">
      <alignment horizontal="right" vertical="center" indent="1"/>
    </xf>
    <xf numFmtId="166" fontId="0" fillId="0" borderId="2" xfId="0" applyNumberFormat="1" applyBorder="1"/>
    <xf numFmtId="166" fontId="0" fillId="0" borderId="8" xfId="0" applyNumberFormat="1" applyBorder="1"/>
    <xf numFmtId="166" fontId="0" fillId="0" borderId="3" xfId="0" applyNumberFormat="1" applyBorder="1"/>
    <xf numFmtId="0" fontId="0" fillId="2" borderId="12" xfId="0" applyFill="1" applyBorder="1"/>
    <xf numFmtId="165" fontId="0" fillId="2" borderId="12" xfId="0" applyNumberFormat="1" applyFill="1" applyBorder="1"/>
    <xf numFmtId="165" fontId="0" fillId="2" borderId="10" xfId="0" applyNumberFormat="1" applyFill="1" applyBorder="1"/>
    <xf numFmtId="164" fontId="0" fillId="2" borderId="12" xfId="0" applyNumberFormat="1" applyFill="1" applyBorder="1"/>
    <xf numFmtId="0" fontId="0" fillId="3" borderId="4" xfId="0" applyFill="1" applyBorder="1" applyAlignment="1">
      <alignment horizontal="right" indent="1"/>
    </xf>
    <xf numFmtId="0" fontId="0" fillId="3" borderId="14" xfId="0" applyFill="1" applyBorder="1"/>
    <xf numFmtId="0" fontId="0" fillId="3" borderId="5" xfId="0" applyFill="1" applyBorder="1"/>
    <xf numFmtId="0" fontId="0" fillId="4" borderId="4" xfId="0" applyFill="1" applyBorder="1" applyAlignment="1">
      <alignment horizontal="right" indent="1"/>
    </xf>
    <xf numFmtId="0" fontId="0" fillId="4" borderId="14" xfId="0" applyFill="1" applyBorder="1"/>
    <xf numFmtId="0" fontId="0" fillId="4" borderId="5" xfId="0" applyFill="1" applyBorder="1"/>
    <xf numFmtId="0" fontId="0" fillId="5" borderId="14" xfId="0" applyFill="1" applyBorder="1"/>
    <xf numFmtId="0" fontId="0" fillId="5" borderId="4" xfId="0" applyFill="1" applyBorder="1" applyAlignment="1">
      <alignment horizontal="right" indent="1"/>
    </xf>
    <xf numFmtId="0" fontId="0" fillId="5" borderId="5" xfId="0" applyFill="1" applyBorder="1"/>
    <xf numFmtId="0" fontId="0" fillId="0" borderId="0" xfId="0" applyAlignment="1">
      <alignment horizontal="left"/>
    </xf>
    <xf numFmtId="0" fontId="0" fillId="6" borderId="4" xfId="0" applyFill="1" applyBorder="1" applyAlignment="1">
      <alignment horizontal="right" indent="1"/>
    </xf>
    <xf numFmtId="0" fontId="0" fillId="6" borderId="14" xfId="0" applyFill="1" applyBorder="1"/>
    <xf numFmtId="0" fontId="0" fillId="6" borderId="5" xfId="0" applyFill="1" applyBorder="1"/>
    <xf numFmtId="0" fontId="0" fillId="7" borderId="4" xfId="0" applyFill="1" applyBorder="1" applyAlignment="1">
      <alignment horizontal="right" indent="1"/>
    </xf>
    <xf numFmtId="0" fontId="0" fillId="7" borderId="14" xfId="0" applyFill="1" applyBorder="1"/>
    <xf numFmtId="0" fontId="0" fillId="7" borderId="5" xfId="0" applyFill="1" applyBorder="1"/>
    <xf numFmtId="168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Fill="1" applyBorder="1" applyAlignment="1"/>
    <xf numFmtId="0" fontId="0" fillId="0" borderId="15" xfId="0" applyFill="1" applyBorder="1" applyAlignment="1"/>
    <xf numFmtId="0" fontId="8" fillId="0" borderId="16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Continuous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65" fontId="0" fillId="8" borderId="0" xfId="0" applyNumberFormat="1" applyFill="1"/>
    <xf numFmtId="165" fontId="0" fillId="9" borderId="2" xfId="0" applyNumberFormat="1" applyFill="1" applyBorder="1"/>
    <xf numFmtId="0" fontId="0" fillId="9" borderId="8" xfId="0" applyFill="1" applyBorder="1"/>
    <xf numFmtId="165" fontId="0" fillId="9" borderId="8" xfId="0" applyNumberFormat="1" applyFill="1" applyBorder="1"/>
    <xf numFmtId="164" fontId="0" fillId="9" borderId="8" xfId="0" applyNumberFormat="1" applyFill="1" applyBorder="1"/>
    <xf numFmtId="165" fontId="0" fillId="10" borderId="10" xfId="0" applyNumberFormat="1" applyFill="1" applyBorder="1"/>
    <xf numFmtId="165" fontId="0" fillId="10" borderId="12" xfId="0" applyNumberFormat="1" applyFill="1" applyBorder="1"/>
    <xf numFmtId="0" fontId="0" fillId="10" borderId="12" xfId="0" applyFill="1" applyBorder="1"/>
    <xf numFmtId="0" fontId="5" fillId="11" borderId="2" xfId="0" applyFont="1" applyFill="1" applyBorder="1" applyAlignment="1">
      <alignment horizontal="right" vertical="center"/>
    </xf>
    <xf numFmtId="0" fontId="5" fillId="11" borderId="8" xfId="0" applyFont="1" applyFill="1" applyBorder="1" applyAlignment="1">
      <alignment horizontal="right" vertical="center"/>
    </xf>
    <xf numFmtId="165" fontId="5" fillId="11" borderId="8" xfId="0" applyNumberFormat="1" applyFont="1" applyFill="1" applyBorder="1" applyAlignment="1">
      <alignment horizontal="right" vertical="center"/>
    </xf>
    <xf numFmtId="170" fontId="5" fillId="11" borderId="8" xfId="0" applyNumberFormat="1" applyFont="1" applyFill="1" applyBorder="1" applyAlignment="1">
      <alignment horizontal="right" vertical="center"/>
    </xf>
    <xf numFmtId="169" fontId="5" fillId="11" borderId="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165" fontId="0" fillId="11" borderId="2" xfId="0" applyNumberFormat="1" applyFill="1" applyBorder="1"/>
    <xf numFmtId="165" fontId="0" fillId="11" borderId="8" xfId="0" applyNumberFormat="1" applyFill="1" applyBorder="1"/>
    <xf numFmtId="165" fontId="4" fillId="11" borderId="8" xfId="0" applyNumberFormat="1" applyFont="1" applyFill="1" applyBorder="1"/>
    <xf numFmtId="0" fontId="0" fillId="11" borderId="8" xfId="0" applyFill="1" applyBorder="1"/>
    <xf numFmtId="0" fontId="0" fillId="11" borderId="3" xfId="0" applyFill="1" applyBorder="1"/>
    <xf numFmtId="166" fontId="0" fillId="0" borderId="1" xfId="0" applyNumberFormat="1" applyBorder="1"/>
    <xf numFmtId="165" fontId="0" fillId="11" borderId="1" xfId="0" applyNumberFormat="1" applyFill="1" applyBorder="1"/>
    <xf numFmtId="165" fontId="4" fillId="11" borderId="1" xfId="0" applyNumberFormat="1" applyFont="1" applyFill="1" applyBorder="1"/>
    <xf numFmtId="0" fontId="0" fillId="11" borderId="1" xfId="0" applyFill="1" applyBorder="1"/>
    <xf numFmtId="166" fontId="5" fillId="0" borderId="1" xfId="0" applyNumberFormat="1" applyFont="1" applyBorder="1" applyAlignment="1">
      <alignment horizontal="right" vertical="center" indent="1"/>
    </xf>
    <xf numFmtId="165" fontId="0" fillId="2" borderId="1" xfId="0" applyNumberFormat="1" applyFill="1" applyBorder="1"/>
    <xf numFmtId="0" fontId="0" fillId="2" borderId="1" xfId="0" applyFill="1" applyBorder="1"/>
    <xf numFmtId="0" fontId="5" fillId="11" borderId="1" xfId="0" applyFont="1" applyFill="1" applyBorder="1" applyAlignment="1">
      <alignment horizontal="right" vertical="center"/>
    </xf>
    <xf numFmtId="165" fontId="5" fillId="11" borderId="1" xfId="0" applyNumberFormat="1" applyFont="1" applyFill="1" applyBorder="1" applyAlignment="1">
      <alignment horizontal="right" vertical="center"/>
    </xf>
    <xf numFmtId="170" fontId="5" fillId="11" borderId="1" xfId="0" applyNumberFormat="1" applyFont="1" applyFill="1" applyBorder="1" applyAlignment="1">
      <alignment horizontal="right" vertical="center"/>
    </xf>
    <xf numFmtId="169" fontId="5" fillId="11" borderId="1" xfId="0" applyNumberFormat="1" applyFont="1" applyFill="1" applyBorder="1" applyAlignment="1">
      <alignment horizontal="right" vertical="center"/>
    </xf>
    <xf numFmtId="0" fontId="0" fillId="9" borderId="10" xfId="0" applyFill="1" applyBorder="1"/>
    <xf numFmtId="0" fontId="0" fillId="9" borderId="12" xfId="0" applyFill="1" applyBorder="1"/>
    <xf numFmtId="165" fontId="0" fillId="9" borderId="12" xfId="0" applyNumberFormat="1" applyFill="1" applyBorder="1"/>
    <xf numFmtId="0" fontId="6" fillId="8" borderId="1" xfId="0" applyFont="1" applyFill="1" applyBorder="1" applyAlignment="1"/>
    <xf numFmtId="165" fontId="4" fillId="9" borderId="1" xfId="0" applyNumberFormat="1" applyFont="1" applyFill="1" applyBorder="1"/>
    <xf numFmtId="0" fontId="4" fillId="9" borderId="1" xfId="0" applyFont="1" applyFill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71" fontId="0" fillId="0" borderId="1" xfId="0" applyNumberFormat="1" applyFont="1" applyBorder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indent="1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8" fontId="4" fillId="9" borderId="2" xfId="1" applyNumberFormat="1" applyFont="1" applyFill="1" applyBorder="1" applyAlignment="1">
      <alignment horizontal="center" vertical="center"/>
    </xf>
    <xf numFmtId="168" fontId="4" fillId="9" borderId="3" xfId="1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8" fontId="0" fillId="2" borderId="2" xfId="1" applyNumberFormat="1" applyFont="1" applyFill="1" applyBorder="1" applyAlignment="1">
      <alignment horizontal="center" vertical="center"/>
    </xf>
    <xf numFmtId="168" fontId="0" fillId="2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8" borderId="13" xfId="0" applyFill="1" applyBorder="1" applyAlignment="1">
      <alignment horizontal="center"/>
    </xf>
    <xf numFmtId="168" fontId="0" fillId="9" borderId="2" xfId="1" applyNumberFormat="1" applyFont="1" applyFill="1" applyBorder="1" applyAlignment="1">
      <alignment horizontal="center" vertical="center"/>
    </xf>
    <xf numFmtId="168" fontId="0" fillId="9" borderId="3" xfId="1" applyNumberFormat="1" applyFont="1" applyFill="1" applyBorder="1" applyAlignment="1">
      <alignment horizontal="center" vertical="center"/>
    </xf>
    <xf numFmtId="168" fontId="0" fillId="10" borderId="2" xfId="1" applyNumberFormat="1" applyFont="1" applyFill="1" applyBorder="1" applyAlignment="1">
      <alignment horizontal="center" vertical="center"/>
    </xf>
    <xf numFmtId="168" fontId="0" fillId="10" borderId="3" xfId="1" applyNumberFormat="1" applyFont="1" applyFill="1" applyBorder="1" applyAlignment="1">
      <alignment horizontal="center" vertical="center"/>
    </xf>
    <xf numFmtId="9" fontId="0" fillId="11" borderId="10" xfId="0" applyNumberForma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165" fontId="0" fillId="8" borderId="4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73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73" fontId="0" fillId="0" borderId="1" xfId="0" applyNumberFormat="1" applyBorder="1" applyAlignment="1">
      <alignment vertical="center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DAF0E6"/>
      <color rgb="FFF7ECFA"/>
      <color rgb="FFF2E1F7"/>
      <color rgb="FFECD5F3"/>
      <color rgb="FFF1EB9D"/>
      <color rgb="FFDFC9EF"/>
      <color rgb="FFDCDCF8"/>
      <color rgb="FFEBF19D"/>
      <color rgb="FFE1EA70"/>
      <color rgb="FFC9A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1" i="0" baseline="0">
                <a:effectLst/>
              </a:rPr>
              <a:t>Grafico da fotocorrente em função da tensão de corte </a:t>
            </a:r>
            <a:r>
              <a:rPr lang="el-GR" sz="1800" b="1" i="0" baseline="0">
                <a:effectLst/>
              </a:rPr>
              <a:t>λ</a:t>
            </a:r>
            <a:r>
              <a:rPr lang="pt-PT" sz="1800" b="1" i="0" baseline="0">
                <a:effectLst/>
              </a:rPr>
              <a:t>=</a:t>
            </a:r>
            <a:r>
              <a:rPr lang="pt-PT"/>
              <a:t>365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1062795053594507E-2"/>
          <c:y val="0.24152810230028274"/>
          <c:w val="0.90496422035457502"/>
          <c:h val="0.6535561878881817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'365'!$B$6:$B$36</c:f>
              <c:numCache>
                <c:formatCode>0.0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xVal>
          <c:yVal>
            <c:numRef>
              <c:f>'365'!$C$6:$C$36</c:f>
              <c:numCache>
                <c:formatCode>General</c:formatCode>
                <c:ptCount val="31"/>
                <c:pt idx="0">
                  <c:v>-0.12039999999999999</c:v>
                </c:pt>
                <c:pt idx="1">
                  <c:v>-0.1195</c:v>
                </c:pt>
                <c:pt idx="2">
                  <c:v>-0.1182</c:v>
                </c:pt>
                <c:pt idx="3">
                  <c:v>-0.1171</c:v>
                </c:pt>
                <c:pt idx="4">
                  <c:v>-0.1142</c:v>
                </c:pt>
                <c:pt idx="5">
                  <c:v>-0.1103</c:v>
                </c:pt>
                <c:pt idx="6">
                  <c:v>-0.1022</c:v>
                </c:pt>
                <c:pt idx="7">
                  <c:v>-8.7300000000000003E-2</c:v>
                </c:pt>
                <c:pt idx="8">
                  <c:v>-6.8199999999999997E-2</c:v>
                </c:pt>
                <c:pt idx="9">
                  <c:v>-3.5200000000000002E-2</c:v>
                </c:pt>
                <c:pt idx="10">
                  <c:v>1.35E-2</c:v>
                </c:pt>
                <c:pt idx="11">
                  <c:v>8.4199999999999997E-2</c:v>
                </c:pt>
                <c:pt idx="12">
                  <c:v>0.2054</c:v>
                </c:pt>
                <c:pt idx="13" formatCode="0.0000">
                  <c:v>0.42799999999999999</c:v>
                </c:pt>
                <c:pt idx="14">
                  <c:v>0.74760000000000004</c:v>
                </c:pt>
                <c:pt idx="15" formatCode="#\ ##0.0000">
                  <c:v>1.2939000000000001</c:v>
                </c:pt>
                <c:pt idx="16" formatCode="#\ ##0.0000">
                  <c:v>2.0819999999999999</c:v>
                </c:pt>
                <c:pt idx="17" formatCode="#\ ##0.0000">
                  <c:v>3.2524000000000002</c:v>
                </c:pt>
                <c:pt idx="18" formatCode="#\ ##0.000">
                  <c:v>4.8449999999999998</c:v>
                </c:pt>
                <c:pt idx="19" formatCode="#\ ##0.000">
                  <c:v>6.774</c:v>
                </c:pt>
                <c:pt idx="20" formatCode="#\ ##0.000">
                  <c:v>9.3089999999999993</c:v>
                </c:pt>
                <c:pt idx="21" formatCode="#\ ##0.000">
                  <c:v>12.734</c:v>
                </c:pt>
                <c:pt idx="22" formatCode="#\ ##0.000">
                  <c:v>16.79</c:v>
                </c:pt>
                <c:pt idx="23" formatCode="#\ ##0.000">
                  <c:v>21.84</c:v>
                </c:pt>
                <c:pt idx="24" formatCode="#\ ##0.000">
                  <c:v>27.882000000000001</c:v>
                </c:pt>
                <c:pt idx="25" formatCode="#\ ##0.000">
                  <c:v>35.436999999999998</c:v>
                </c:pt>
                <c:pt idx="26" formatCode="#\ ##0.000">
                  <c:v>44.29</c:v>
                </c:pt>
                <c:pt idx="27" formatCode="#\ ##0.000">
                  <c:v>54.21</c:v>
                </c:pt>
                <c:pt idx="28" formatCode="#\ ##0.000">
                  <c:v>66.14</c:v>
                </c:pt>
                <c:pt idx="29" formatCode="#\ ##0.000">
                  <c:v>78.515000000000001</c:v>
                </c:pt>
                <c:pt idx="30" formatCode="#\ ##0.000">
                  <c:v>92.64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1-4F02-94FF-58F8B66801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'365'!$B$6:$B$36</c:f>
              <c:numCache>
                <c:formatCode>0.0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xVal>
          <c:yVal>
            <c:numRef>
              <c:f>'365'!$D$6:$D$36</c:f>
              <c:numCache>
                <c:formatCode>General</c:formatCode>
                <c:ptCount val="31"/>
                <c:pt idx="0" formatCode="0.0000">
                  <c:v>-9.9000000000000005E-2</c:v>
                </c:pt>
                <c:pt idx="1">
                  <c:v>-9.8799999999999999E-2</c:v>
                </c:pt>
                <c:pt idx="2">
                  <c:v>-9.8199999999999996E-2</c:v>
                </c:pt>
                <c:pt idx="3">
                  <c:v>-9.6799999999999997E-2</c:v>
                </c:pt>
                <c:pt idx="4">
                  <c:v>-9.4799999999999995E-2</c:v>
                </c:pt>
                <c:pt idx="5" formatCode="0.0000">
                  <c:v>-9.0999999999999998E-2</c:v>
                </c:pt>
                <c:pt idx="6">
                  <c:v>-8.3400000000000002E-2</c:v>
                </c:pt>
                <c:pt idx="7">
                  <c:v>-7.3800000000000004E-2</c:v>
                </c:pt>
                <c:pt idx="8">
                  <c:v>-5.5599999999999997E-2</c:v>
                </c:pt>
                <c:pt idx="9">
                  <c:v>-3.04E-2</c:v>
                </c:pt>
                <c:pt idx="10">
                  <c:v>8.9999999999999993E-3</c:v>
                </c:pt>
                <c:pt idx="11">
                  <c:v>6.5000000000000002E-2</c:v>
                </c:pt>
                <c:pt idx="12">
                  <c:v>0.157</c:v>
                </c:pt>
                <c:pt idx="13">
                  <c:v>0.30199999999999999</c:v>
                </c:pt>
                <c:pt idx="14">
                  <c:v>0.56499999999999995</c:v>
                </c:pt>
                <c:pt idx="15">
                  <c:v>0.98499999999999999</c:v>
                </c:pt>
                <c:pt idx="16">
                  <c:v>1.6339999999999999</c:v>
                </c:pt>
                <c:pt idx="17">
                  <c:v>2.5590000000000002</c:v>
                </c:pt>
                <c:pt idx="18">
                  <c:v>3.7970000000000002</c:v>
                </c:pt>
                <c:pt idx="19">
                  <c:v>5.4279999999999999</c:v>
                </c:pt>
                <c:pt idx="20">
                  <c:v>7.4089999999999998</c:v>
                </c:pt>
                <c:pt idx="21">
                  <c:v>10.092499999999999</c:v>
                </c:pt>
                <c:pt idx="22">
                  <c:v>13.4612</c:v>
                </c:pt>
                <c:pt idx="23">
                  <c:v>17.234000000000002</c:v>
                </c:pt>
                <c:pt idx="24">
                  <c:v>22.187999999999999</c:v>
                </c:pt>
                <c:pt idx="25">
                  <c:v>27.971</c:v>
                </c:pt>
                <c:pt idx="26">
                  <c:v>34.762999999999998</c:v>
                </c:pt>
                <c:pt idx="27">
                  <c:v>43.298999999999999</c:v>
                </c:pt>
                <c:pt idx="28">
                  <c:v>52.686</c:v>
                </c:pt>
                <c:pt idx="29">
                  <c:v>62.863999999999997</c:v>
                </c:pt>
                <c:pt idx="30">
                  <c:v>72.816000000000003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1-4F02-94FF-58F8B66801F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'365'!$B$6:$B$36</c:f>
              <c:numCache>
                <c:formatCode>0.0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xVal>
          <c:yVal>
            <c:numRef>
              <c:f>'365'!$E$6:$E$36</c:f>
              <c:numCache>
                <c:formatCode>General</c:formatCode>
                <c:ptCount val="31"/>
                <c:pt idx="0">
                  <c:v>-1.8100000000000002E-2</c:v>
                </c:pt>
                <c:pt idx="1">
                  <c:v>-1.7500000000000002E-2</c:v>
                </c:pt>
                <c:pt idx="2" formatCode="0.0000">
                  <c:v>-1.7000000000000001E-2</c:v>
                </c:pt>
                <c:pt idx="3">
                  <c:v>-1.6199999999999999E-2</c:v>
                </c:pt>
                <c:pt idx="4">
                  <c:v>-1.6480000000000002E-2</c:v>
                </c:pt>
                <c:pt idx="5">
                  <c:v>-1.583E-2</c:v>
                </c:pt>
                <c:pt idx="6">
                  <c:v>-1.486E-2</c:v>
                </c:pt>
                <c:pt idx="7">
                  <c:v>-1.196E-2</c:v>
                </c:pt>
                <c:pt idx="8">
                  <c:v>-8.8000000000000005E-3</c:v>
                </c:pt>
                <c:pt idx="9">
                  <c:v>-4.2900000000000004E-3</c:v>
                </c:pt>
                <c:pt idx="10">
                  <c:v>4.1599999999999996E-3</c:v>
                </c:pt>
                <c:pt idx="11">
                  <c:v>1.8020000000000001E-2</c:v>
                </c:pt>
                <c:pt idx="12">
                  <c:v>3.4299999999999997E-2</c:v>
                </c:pt>
                <c:pt idx="13">
                  <c:v>6.0100000000000001E-2</c:v>
                </c:pt>
                <c:pt idx="14">
                  <c:v>9.7199999999999995E-2</c:v>
                </c:pt>
                <c:pt idx="15">
                  <c:v>0.16378999999999999</c:v>
                </c:pt>
                <c:pt idx="16">
                  <c:v>0.2651</c:v>
                </c:pt>
                <c:pt idx="17">
                  <c:v>0.42380000000000001</c:v>
                </c:pt>
                <c:pt idx="18">
                  <c:v>0.63402000000000003</c:v>
                </c:pt>
                <c:pt idx="19">
                  <c:v>0.92344000000000004</c:v>
                </c:pt>
                <c:pt idx="20">
                  <c:v>1.3049999999999999</c:v>
                </c:pt>
                <c:pt idx="21">
                  <c:v>1.8009999999999999</c:v>
                </c:pt>
                <c:pt idx="22">
                  <c:v>2.3742000000000001</c:v>
                </c:pt>
                <c:pt idx="23">
                  <c:v>3.0802</c:v>
                </c:pt>
                <c:pt idx="24">
                  <c:v>3.964</c:v>
                </c:pt>
                <c:pt idx="25">
                  <c:v>5.0777000000000001</c:v>
                </c:pt>
                <c:pt idx="26">
                  <c:v>6.3269000000000002</c:v>
                </c:pt>
                <c:pt idx="27">
                  <c:v>7.7901999999999996</c:v>
                </c:pt>
                <c:pt idx="28">
                  <c:v>9.4486000000000008</c:v>
                </c:pt>
                <c:pt idx="29">
                  <c:v>11.2523</c:v>
                </c:pt>
                <c:pt idx="30">
                  <c:v>13.2498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1-4F02-94FF-58F8B6680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232655"/>
        <c:axId val="752299391"/>
      </c:scatterChart>
      <c:valAx>
        <c:axId val="98723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de corte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2299391"/>
        <c:crosses val="autoZero"/>
        <c:crossBetween val="midCat"/>
      </c:valAx>
      <c:valAx>
        <c:axId val="7522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Fotocorrente (nA)</a:t>
                </a:r>
                <a:endParaRPr lang="pt-PT"/>
              </a:p>
            </c:rich>
          </c:tx>
          <c:overlay val="0"/>
          <c:spPr>
            <a:noFill/>
            <a:ln>
              <a:solidFill>
                <a:schemeClr val="accent2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72326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800" b="0" i="0" baseline="0">
                <a:effectLst/>
              </a:rPr>
              <a:t>Grafico da fotocorrente em função da tensão de corte </a:t>
            </a:r>
            <a:r>
              <a:rPr lang="el-GR" sz="1800" b="0" i="0" baseline="0">
                <a:effectLst/>
              </a:rPr>
              <a:t>λ</a:t>
            </a:r>
            <a:r>
              <a:rPr lang="pt-PT" sz="1800" b="0" i="0" baseline="0">
                <a:effectLst/>
              </a:rPr>
              <a:t>=365 nm (Ampliado)</a:t>
            </a:r>
            <a:endParaRPr lang="pt-PT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'365'!$B$12:$B$20</c:f>
              <c:numCache>
                <c:formatCode>0.0</c:formatCode>
                <c:ptCount val="9"/>
                <c:pt idx="0">
                  <c:v>-2.4</c:v>
                </c:pt>
                <c:pt idx="1">
                  <c:v>-2.2999999999999998</c:v>
                </c:pt>
                <c:pt idx="2">
                  <c:v>-2.2000000000000002</c:v>
                </c:pt>
                <c:pt idx="3">
                  <c:v>-2.1</c:v>
                </c:pt>
                <c:pt idx="4">
                  <c:v>-2</c:v>
                </c:pt>
                <c:pt idx="5">
                  <c:v>-1.9</c:v>
                </c:pt>
                <c:pt idx="6">
                  <c:v>-1.8</c:v>
                </c:pt>
                <c:pt idx="7">
                  <c:v>-1.7</c:v>
                </c:pt>
                <c:pt idx="8">
                  <c:v>-1.6</c:v>
                </c:pt>
              </c:numCache>
            </c:numRef>
          </c:xVal>
          <c:yVal>
            <c:numRef>
              <c:f>'365'!$C$12:$C$20</c:f>
              <c:numCache>
                <c:formatCode>General</c:formatCode>
                <c:ptCount val="9"/>
                <c:pt idx="0">
                  <c:v>-0.1022</c:v>
                </c:pt>
                <c:pt idx="1">
                  <c:v>-8.7300000000000003E-2</c:v>
                </c:pt>
                <c:pt idx="2">
                  <c:v>-6.8199999999999997E-2</c:v>
                </c:pt>
                <c:pt idx="3">
                  <c:v>-3.5200000000000002E-2</c:v>
                </c:pt>
                <c:pt idx="4">
                  <c:v>1.35E-2</c:v>
                </c:pt>
                <c:pt idx="5">
                  <c:v>8.4199999999999997E-2</c:v>
                </c:pt>
                <c:pt idx="6">
                  <c:v>0.2054</c:v>
                </c:pt>
                <c:pt idx="7" formatCode="0.0000">
                  <c:v>0.42799999999999999</c:v>
                </c:pt>
                <c:pt idx="8">
                  <c:v>0.74760000000000004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7-46EC-8126-52A9958E22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'365'!$B$12:$B$20</c:f>
              <c:numCache>
                <c:formatCode>0.0</c:formatCode>
                <c:ptCount val="9"/>
                <c:pt idx="0">
                  <c:v>-2.4</c:v>
                </c:pt>
                <c:pt idx="1">
                  <c:v>-2.2999999999999998</c:v>
                </c:pt>
                <c:pt idx="2">
                  <c:v>-2.2000000000000002</c:v>
                </c:pt>
                <c:pt idx="3">
                  <c:v>-2.1</c:v>
                </c:pt>
                <c:pt idx="4">
                  <c:v>-2</c:v>
                </c:pt>
                <c:pt idx="5">
                  <c:v>-1.9</c:v>
                </c:pt>
                <c:pt idx="6">
                  <c:v>-1.8</c:v>
                </c:pt>
                <c:pt idx="7">
                  <c:v>-1.7</c:v>
                </c:pt>
                <c:pt idx="8">
                  <c:v>-1.6</c:v>
                </c:pt>
              </c:numCache>
            </c:numRef>
          </c:xVal>
          <c:yVal>
            <c:numRef>
              <c:f>'365'!$D$12:$D$20</c:f>
              <c:numCache>
                <c:formatCode>General</c:formatCode>
                <c:ptCount val="9"/>
                <c:pt idx="0">
                  <c:v>-8.3400000000000002E-2</c:v>
                </c:pt>
                <c:pt idx="1">
                  <c:v>-7.3800000000000004E-2</c:v>
                </c:pt>
                <c:pt idx="2">
                  <c:v>-5.5599999999999997E-2</c:v>
                </c:pt>
                <c:pt idx="3">
                  <c:v>-3.04E-2</c:v>
                </c:pt>
                <c:pt idx="4">
                  <c:v>8.9999999999999993E-3</c:v>
                </c:pt>
                <c:pt idx="5">
                  <c:v>6.5000000000000002E-2</c:v>
                </c:pt>
                <c:pt idx="6">
                  <c:v>0.157</c:v>
                </c:pt>
                <c:pt idx="7">
                  <c:v>0.30199999999999999</c:v>
                </c:pt>
                <c:pt idx="8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7-46EC-8126-52A9958E22A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'365'!$B$12:$B$20</c:f>
              <c:numCache>
                <c:formatCode>0.0</c:formatCode>
                <c:ptCount val="9"/>
                <c:pt idx="0">
                  <c:v>-2.4</c:v>
                </c:pt>
                <c:pt idx="1">
                  <c:v>-2.2999999999999998</c:v>
                </c:pt>
                <c:pt idx="2">
                  <c:v>-2.2000000000000002</c:v>
                </c:pt>
                <c:pt idx="3">
                  <c:v>-2.1</c:v>
                </c:pt>
                <c:pt idx="4">
                  <c:v>-2</c:v>
                </c:pt>
                <c:pt idx="5">
                  <c:v>-1.9</c:v>
                </c:pt>
                <c:pt idx="6">
                  <c:v>-1.8</c:v>
                </c:pt>
                <c:pt idx="7">
                  <c:v>-1.7</c:v>
                </c:pt>
                <c:pt idx="8">
                  <c:v>-1.6</c:v>
                </c:pt>
              </c:numCache>
            </c:numRef>
          </c:xVal>
          <c:yVal>
            <c:numRef>
              <c:f>'365'!$E$12:$E$20</c:f>
              <c:numCache>
                <c:formatCode>General</c:formatCode>
                <c:ptCount val="9"/>
                <c:pt idx="0">
                  <c:v>-1.486E-2</c:v>
                </c:pt>
                <c:pt idx="1">
                  <c:v>-1.196E-2</c:v>
                </c:pt>
                <c:pt idx="2">
                  <c:v>-8.8000000000000005E-3</c:v>
                </c:pt>
                <c:pt idx="3">
                  <c:v>-4.2900000000000004E-3</c:v>
                </c:pt>
                <c:pt idx="4">
                  <c:v>4.1599999999999996E-3</c:v>
                </c:pt>
                <c:pt idx="5">
                  <c:v>1.8020000000000001E-2</c:v>
                </c:pt>
                <c:pt idx="6">
                  <c:v>3.4299999999999997E-2</c:v>
                </c:pt>
                <c:pt idx="7">
                  <c:v>6.0100000000000001E-2</c:v>
                </c:pt>
                <c:pt idx="8">
                  <c:v>9.7199999999999995E-2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7-46EC-8126-52A9958E2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703"/>
        <c:axId val="10099119"/>
      </c:scatterChart>
      <c:valAx>
        <c:axId val="10098703"/>
        <c:scaling>
          <c:orientation val="minMax"/>
          <c:max val="-1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de corte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99119"/>
        <c:crosses val="autoZero"/>
        <c:crossBetween val="midCat"/>
      </c:valAx>
      <c:valAx>
        <c:axId val="100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Fotocorrente</a:t>
                </a:r>
                <a:r>
                  <a:rPr lang="pt-PT" baseline="0"/>
                  <a:t> (nA)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9870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t-PT" sz="1800" b="1" i="0" baseline="0">
                <a:effectLst/>
              </a:rPr>
              <a:t>Grafico da fotocorrente em função da tensão de corte </a:t>
            </a:r>
            <a:r>
              <a:rPr lang="el-GR" sz="1800" b="1" i="0" baseline="0">
                <a:effectLst/>
              </a:rPr>
              <a:t>λ</a:t>
            </a:r>
            <a:r>
              <a:rPr lang="pt-PT"/>
              <a:t>=405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9402887139107611E-2"/>
          <c:y val="0.23980952380952381"/>
          <c:w val="0.8842567804024497"/>
          <c:h val="0.660959880014998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'405'!$B$6:$B$31</c:f>
              <c:numCache>
                <c:formatCode>0.0</c:formatCode>
                <c:ptCount val="26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-1.7999999999999998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-1.2999999999999998</c:v>
                </c:pt>
                <c:pt idx="13">
                  <c:v>-1.2</c:v>
                </c:pt>
                <c:pt idx="14">
                  <c:v>-1.0999999999999999</c:v>
                </c:pt>
                <c:pt idx="15">
                  <c:v>-1</c:v>
                </c:pt>
                <c:pt idx="16">
                  <c:v>-0.89999999999999991</c:v>
                </c:pt>
                <c:pt idx="17">
                  <c:v>-0.79999999999999982</c:v>
                </c:pt>
                <c:pt idx="18">
                  <c:v>-0.7</c:v>
                </c:pt>
                <c:pt idx="19">
                  <c:v>-0.59999999999999987</c:v>
                </c:pt>
                <c:pt idx="20">
                  <c:v>-0.5</c:v>
                </c:pt>
                <c:pt idx="21">
                  <c:v>-0.39999999999999991</c:v>
                </c:pt>
                <c:pt idx="22">
                  <c:v>-0.29999999999999982</c:v>
                </c:pt>
                <c:pt idx="23">
                  <c:v>-0.19999999999999973</c:v>
                </c:pt>
                <c:pt idx="24">
                  <c:v>-9.9999999999999645E-2</c:v>
                </c:pt>
                <c:pt idx="25">
                  <c:v>0</c:v>
                </c:pt>
              </c:numCache>
            </c:numRef>
          </c:xVal>
          <c:yVal>
            <c:numRef>
              <c:f>'405'!$C$6:$C$31</c:f>
              <c:numCache>
                <c:formatCode>0.0000</c:formatCode>
                <c:ptCount val="26"/>
                <c:pt idx="0">
                  <c:v>-1.8200000000000001E-2</c:v>
                </c:pt>
                <c:pt idx="1">
                  <c:v>-1.8100000000000002E-2</c:v>
                </c:pt>
                <c:pt idx="2">
                  <c:v>-1.7999999999999999E-2</c:v>
                </c:pt>
                <c:pt idx="3">
                  <c:v>-1.7500000000000002E-2</c:v>
                </c:pt>
                <c:pt idx="4">
                  <c:v>-1.72E-2</c:v>
                </c:pt>
                <c:pt idx="5">
                  <c:v>-1.6109999999999999E-2</c:v>
                </c:pt>
                <c:pt idx="6">
                  <c:v>-1.37E-2</c:v>
                </c:pt>
                <c:pt idx="7">
                  <c:v>-9.1500000000000001E-3</c:v>
                </c:pt>
                <c:pt idx="8">
                  <c:v>-1.6800000000000001E-3</c:v>
                </c:pt>
                <c:pt idx="9">
                  <c:v>1.0800000000000001E-2</c:v>
                </c:pt>
                <c:pt idx="10">
                  <c:v>3.4700000000000002E-2</c:v>
                </c:pt>
                <c:pt idx="11">
                  <c:v>6.5100000000000005E-2</c:v>
                </c:pt>
                <c:pt idx="12">
                  <c:v>0.1268</c:v>
                </c:pt>
                <c:pt idx="13">
                  <c:v>0.248</c:v>
                </c:pt>
                <c:pt idx="14" formatCode="General">
                  <c:v>0.44113999999999998</c:v>
                </c:pt>
                <c:pt idx="15" formatCode="General">
                  <c:v>0.76239999999999997</c:v>
                </c:pt>
                <c:pt idx="16" formatCode="General">
                  <c:v>1.2062999999999999</c:v>
                </c:pt>
                <c:pt idx="17" formatCode="General">
                  <c:v>1.8093999999999999</c:v>
                </c:pt>
                <c:pt idx="18" formatCode="General">
                  <c:v>2.6815000000000002</c:v>
                </c:pt>
                <c:pt idx="19" formatCode="General">
                  <c:v>3.8961999999999999</c:v>
                </c:pt>
                <c:pt idx="20" formatCode="General">
                  <c:v>5.3029999999999999</c:v>
                </c:pt>
                <c:pt idx="21" formatCode="General">
                  <c:v>7.2649999999999997</c:v>
                </c:pt>
                <c:pt idx="22" formatCode="General">
                  <c:v>9.6050000000000004</c:v>
                </c:pt>
                <c:pt idx="23" formatCode="General">
                  <c:v>12.153</c:v>
                </c:pt>
                <c:pt idx="24" formatCode="General">
                  <c:v>15.112</c:v>
                </c:pt>
                <c:pt idx="25" formatCode="General">
                  <c:v>18.044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4C11-9137-C6B6D018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68528"/>
        <c:axId val="817178512"/>
      </c:scatterChart>
      <c:valAx>
        <c:axId val="817168528"/>
        <c:scaling>
          <c:orientation val="minMax"/>
          <c:max val="0"/>
          <c:min val="-2.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de corte (V)</a:t>
                </a:r>
              </a:p>
            </c:rich>
          </c:tx>
          <c:layout>
            <c:manualLayout>
              <c:xMode val="edge"/>
              <c:yMode val="edge"/>
              <c:x val="0.3838090551181102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7178512"/>
        <c:crosses val="autoZero"/>
        <c:crossBetween val="midCat"/>
      </c:valAx>
      <c:valAx>
        <c:axId val="8171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Fotocorrente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71685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Grafico da fotocorrente em função da tensão de corte para </a:t>
            </a:r>
            <a:r>
              <a:rPr lang="el-GR"/>
              <a:t>λ</a:t>
            </a:r>
            <a:r>
              <a:rPr lang="pt-PT"/>
              <a:t>=436 nm</a:t>
            </a:r>
          </a:p>
        </c:rich>
      </c:tx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'436'!$B$6:$B$26</c:f>
              <c:numCache>
                <c:formatCode>0.0</c:formatCode>
                <c:ptCount val="21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-1.7999999999999998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-1.2999999999999998</c:v>
                </c:pt>
                <c:pt idx="13">
                  <c:v>-1.2</c:v>
                </c:pt>
                <c:pt idx="14">
                  <c:v>-1.0999999999999999</c:v>
                </c:pt>
                <c:pt idx="15">
                  <c:v>-1</c:v>
                </c:pt>
                <c:pt idx="16">
                  <c:v>-0.89999999999999991</c:v>
                </c:pt>
                <c:pt idx="17">
                  <c:v>-0.79999999999999982</c:v>
                </c:pt>
                <c:pt idx="18">
                  <c:v>-0.7</c:v>
                </c:pt>
                <c:pt idx="19">
                  <c:v>-0.59999999999999987</c:v>
                </c:pt>
                <c:pt idx="20">
                  <c:v>-0.5</c:v>
                </c:pt>
              </c:numCache>
            </c:numRef>
          </c:xVal>
          <c:yVal>
            <c:numRef>
              <c:f>'436'!$C$6:$C$26</c:f>
              <c:numCache>
                <c:formatCode>General</c:formatCode>
                <c:ptCount val="21"/>
                <c:pt idx="0">
                  <c:v>-7.7200000000000005E-2</c:v>
                </c:pt>
                <c:pt idx="1">
                  <c:v>-7.6999999999999999E-2</c:v>
                </c:pt>
                <c:pt idx="2">
                  <c:v>-7.6899999999999996E-2</c:v>
                </c:pt>
                <c:pt idx="3">
                  <c:v>-7.6899999999999996E-2</c:v>
                </c:pt>
                <c:pt idx="4">
                  <c:v>-7.6700000000000004E-2</c:v>
                </c:pt>
                <c:pt idx="5">
                  <c:v>-7.5999999999999998E-2</c:v>
                </c:pt>
                <c:pt idx="6">
                  <c:v>-7.4200000000000002E-2</c:v>
                </c:pt>
                <c:pt idx="7">
                  <c:v>-7.0300000000000001E-2</c:v>
                </c:pt>
                <c:pt idx="8">
                  <c:v>-6.2799999999999995E-2</c:v>
                </c:pt>
                <c:pt idx="9">
                  <c:v>-4.8300000000000003E-2</c:v>
                </c:pt>
                <c:pt idx="10">
                  <c:v>-2.1499999999999998E-2</c:v>
                </c:pt>
                <c:pt idx="11">
                  <c:v>2.7699999999999999E-2</c:v>
                </c:pt>
                <c:pt idx="12">
                  <c:v>0.12180000000000001</c:v>
                </c:pt>
                <c:pt idx="13" formatCode="0.0000">
                  <c:v>0.3246</c:v>
                </c:pt>
                <c:pt idx="14">
                  <c:v>0.77239999999999998</c:v>
                </c:pt>
                <c:pt idx="15" formatCode="#\ ##0.0000">
                  <c:v>1.6479999999999999</c:v>
                </c:pt>
                <c:pt idx="16" formatCode="#\ ##0.0000">
                  <c:v>3.1856</c:v>
                </c:pt>
                <c:pt idx="17" formatCode="#\ ##0.0000">
                  <c:v>5.7422000000000004</c:v>
                </c:pt>
                <c:pt idx="18" formatCode="#\ ##0.000">
                  <c:v>9.86</c:v>
                </c:pt>
                <c:pt idx="19" formatCode="#\ ##0.000">
                  <c:v>16.292200000000001</c:v>
                </c:pt>
                <c:pt idx="20" formatCode="#\ ##0.000">
                  <c:v>24.63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6-4859-ABDC-01D2835CC9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'436'!$B$6:$B$26</c:f>
              <c:numCache>
                <c:formatCode>0.0</c:formatCode>
                <c:ptCount val="21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-1.7999999999999998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-1.2999999999999998</c:v>
                </c:pt>
                <c:pt idx="13">
                  <c:v>-1.2</c:v>
                </c:pt>
                <c:pt idx="14">
                  <c:v>-1.0999999999999999</c:v>
                </c:pt>
                <c:pt idx="15">
                  <c:v>-1</c:v>
                </c:pt>
                <c:pt idx="16">
                  <c:v>-0.89999999999999991</c:v>
                </c:pt>
                <c:pt idx="17">
                  <c:v>-0.79999999999999982</c:v>
                </c:pt>
                <c:pt idx="18">
                  <c:v>-0.7</c:v>
                </c:pt>
                <c:pt idx="19">
                  <c:v>-0.59999999999999987</c:v>
                </c:pt>
                <c:pt idx="20">
                  <c:v>-0.5</c:v>
                </c:pt>
              </c:numCache>
            </c:numRef>
          </c:xVal>
          <c:yVal>
            <c:numRef>
              <c:f>'436'!$D$6:$D$26</c:f>
              <c:numCache>
                <c:formatCode>General</c:formatCode>
                <c:ptCount val="21"/>
                <c:pt idx="0" formatCode="0.0000">
                  <c:v>-3.8399999999999997E-2</c:v>
                </c:pt>
                <c:pt idx="1">
                  <c:v>-3.8199999999999998E-2</c:v>
                </c:pt>
                <c:pt idx="2">
                  <c:v>-3.7999999999999999E-2</c:v>
                </c:pt>
                <c:pt idx="3">
                  <c:v>-3.8100000000000002E-2</c:v>
                </c:pt>
                <c:pt idx="4">
                  <c:v>-3.7999999999999999E-2</c:v>
                </c:pt>
                <c:pt idx="5" formatCode="0.0000">
                  <c:v>-3.78E-2</c:v>
                </c:pt>
                <c:pt idx="6">
                  <c:v>-3.7400000000000003E-2</c:v>
                </c:pt>
                <c:pt idx="7">
                  <c:v>-3.5999999999999997E-2</c:v>
                </c:pt>
                <c:pt idx="8">
                  <c:v>-3.32E-2</c:v>
                </c:pt>
                <c:pt idx="9">
                  <c:v>-2.7E-2</c:v>
                </c:pt>
                <c:pt idx="10">
                  <c:v>-1.17E-2</c:v>
                </c:pt>
                <c:pt idx="11">
                  <c:v>9.9000000000000008E-3</c:v>
                </c:pt>
                <c:pt idx="12">
                  <c:v>5.3800000000000001E-2</c:v>
                </c:pt>
                <c:pt idx="13">
                  <c:v>0.1389</c:v>
                </c:pt>
                <c:pt idx="14">
                  <c:v>0.35870000000000002</c:v>
                </c:pt>
                <c:pt idx="15">
                  <c:v>0.74239999999999995</c:v>
                </c:pt>
                <c:pt idx="16">
                  <c:v>1.5425</c:v>
                </c:pt>
                <c:pt idx="17">
                  <c:v>2.9026000000000001</c:v>
                </c:pt>
                <c:pt idx="18">
                  <c:v>4.9016999999999999</c:v>
                </c:pt>
                <c:pt idx="19">
                  <c:v>8.1114999999999995</c:v>
                </c:pt>
                <c:pt idx="20" formatCode="0.000">
                  <c:v>12.108000000000001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6-4859-ABDC-01D2835CC90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'436'!$B$6:$B$26</c:f>
              <c:numCache>
                <c:formatCode>0.0</c:formatCode>
                <c:ptCount val="21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-1.7999999999999998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-1.2999999999999998</c:v>
                </c:pt>
                <c:pt idx="13">
                  <c:v>-1.2</c:v>
                </c:pt>
                <c:pt idx="14">
                  <c:v>-1.0999999999999999</c:v>
                </c:pt>
                <c:pt idx="15">
                  <c:v>-1</c:v>
                </c:pt>
                <c:pt idx="16">
                  <c:v>-0.89999999999999991</c:v>
                </c:pt>
                <c:pt idx="17">
                  <c:v>-0.79999999999999982</c:v>
                </c:pt>
                <c:pt idx="18">
                  <c:v>-0.7</c:v>
                </c:pt>
                <c:pt idx="19">
                  <c:v>-0.59999999999999987</c:v>
                </c:pt>
                <c:pt idx="20">
                  <c:v>-0.5</c:v>
                </c:pt>
              </c:numCache>
            </c:numRef>
          </c:xVal>
          <c:yVal>
            <c:numRef>
              <c:f>'436'!$E$6:$E$26</c:f>
              <c:numCache>
                <c:formatCode>General</c:formatCode>
                <c:ptCount val="21"/>
                <c:pt idx="0" formatCode="0.0000">
                  <c:v>-4.7500000000000001E-2</c:v>
                </c:pt>
                <c:pt idx="1">
                  <c:v>-4.7E-2</c:v>
                </c:pt>
                <c:pt idx="2">
                  <c:v>-4.7199999999999999E-2</c:v>
                </c:pt>
                <c:pt idx="3">
                  <c:v>-4.6800000000000001E-2</c:v>
                </c:pt>
                <c:pt idx="4">
                  <c:v>-4.6300000000000001E-2</c:v>
                </c:pt>
                <c:pt idx="5" formatCode="0.0000">
                  <c:v>-4.5999999999999999E-2</c:v>
                </c:pt>
                <c:pt idx="6">
                  <c:v>-4.53E-2</c:v>
                </c:pt>
                <c:pt idx="7">
                  <c:v>-4.3799999999999999E-2</c:v>
                </c:pt>
                <c:pt idx="8">
                  <c:v>-3.9800000000000002E-2</c:v>
                </c:pt>
                <c:pt idx="9">
                  <c:v>-3.09E-2</c:v>
                </c:pt>
                <c:pt idx="10">
                  <c:v>-1.29E-2</c:v>
                </c:pt>
                <c:pt idx="11">
                  <c:v>2.1499999999999998E-2</c:v>
                </c:pt>
                <c:pt idx="12">
                  <c:v>7.8600000000000003E-2</c:v>
                </c:pt>
                <c:pt idx="13">
                  <c:v>0.19370000000000001</c:v>
                </c:pt>
                <c:pt idx="14">
                  <c:v>0.43859999999999999</c:v>
                </c:pt>
                <c:pt idx="15">
                  <c:v>0.90449999999999997</c:v>
                </c:pt>
                <c:pt idx="16">
                  <c:v>1.7629999999999999</c:v>
                </c:pt>
                <c:pt idx="17">
                  <c:v>3.1859999999999999</c:v>
                </c:pt>
                <c:pt idx="18">
                  <c:v>5.5529999999999999</c:v>
                </c:pt>
                <c:pt idx="19">
                  <c:v>9.4510000000000005</c:v>
                </c:pt>
                <c:pt idx="20" formatCode="0.000">
                  <c:v>14.743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6-4859-ABDC-01D2835CC90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'436'!$B$6:$B$26</c:f>
              <c:numCache>
                <c:formatCode>0.0</c:formatCode>
                <c:ptCount val="21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-1.7999999999999998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-1.2999999999999998</c:v>
                </c:pt>
                <c:pt idx="13">
                  <c:v>-1.2</c:v>
                </c:pt>
                <c:pt idx="14">
                  <c:v>-1.0999999999999999</c:v>
                </c:pt>
                <c:pt idx="15">
                  <c:v>-1</c:v>
                </c:pt>
                <c:pt idx="16">
                  <c:v>-0.89999999999999991</c:v>
                </c:pt>
                <c:pt idx="17">
                  <c:v>-0.79999999999999982</c:v>
                </c:pt>
                <c:pt idx="18">
                  <c:v>-0.7</c:v>
                </c:pt>
                <c:pt idx="19">
                  <c:v>-0.59999999999999987</c:v>
                </c:pt>
                <c:pt idx="20">
                  <c:v>-0.5</c:v>
                </c:pt>
              </c:numCache>
            </c:numRef>
          </c:xVal>
          <c:yVal>
            <c:numRef>
              <c:f>'436'!$F$6:$F$26</c:f>
              <c:numCache>
                <c:formatCode>0.0000</c:formatCode>
                <c:ptCount val="21"/>
                <c:pt idx="0">
                  <c:v>-0.01</c:v>
                </c:pt>
                <c:pt idx="1">
                  <c:v>-0.01</c:v>
                </c:pt>
                <c:pt idx="2">
                  <c:v>-1.01E-2</c:v>
                </c:pt>
                <c:pt idx="3" formatCode="General">
                  <c:v>-9.7999999999999997E-3</c:v>
                </c:pt>
                <c:pt idx="4" formatCode="General">
                  <c:v>-9.7000000000000003E-3</c:v>
                </c:pt>
                <c:pt idx="5" formatCode="General">
                  <c:v>-9.7999999999999997E-3</c:v>
                </c:pt>
                <c:pt idx="6" formatCode="General">
                  <c:v>-9.7000000000000003E-3</c:v>
                </c:pt>
                <c:pt idx="7" formatCode="General">
                  <c:v>-9.1000000000000004E-3</c:v>
                </c:pt>
                <c:pt idx="8" formatCode="General">
                  <c:v>-8.6E-3</c:v>
                </c:pt>
                <c:pt idx="9" formatCode="General">
                  <c:v>-7.1000000000000004E-3</c:v>
                </c:pt>
                <c:pt idx="10" formatCode="General">
                  <c:v>-4.1999999999999997E-3</c:v>
                </c:pt>
                <c:pt idx="11" formatCode="General">
                  <c:v>6.1999999999999998E-3</c:v>
                </c:pt>
                <c:pt idx="12">
                  <c:v>2.4E-2</c:v>
                </c:pt>
                <c:pt idx="13" formatCode="General">
                  <c:v>5.16E-2</c:v>
                </c:pt>
                <c:pt idx="14" formatCode="General">
                  <c:v>0.1036</c:v>
                </c:pt>
                <c:pt idx="15" formatCode="General">
                  <c:v>0.20669999999999999</c:v>
                </c:pt>
                <c:pt idx="16" formatCode="General">
                  <c:v>0.40110000000000001</c:v>
                </c:pt>
                <c:pt idx="17" formatCode="General">
                  <c:v>0.73309999999999997</c:v>
                </c:pt>
                <c:pt idx="18" formatCode="General">
                  <c:v>1.2734000000000001</c:v>
                </c:pt>
                <c:pt idx="19" formatCode="General">
                  <c:v>2.1396999999999999</c:v>
                </c:pt>
                <c:pt idx="20">
                  <c:v>3.2755000000000001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6-4859-ABDC-01D2835CC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92448"/>
        <c:axId val="886292864"/>
      </c:scatterChart>
      <c:valAx>
        <c:axId val="8862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de corte (V)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199201662292213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5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6292864"/>
        <c:crosses val="autoZero"/>
        <c:crossBetween val="midCat"/>
      </c:valAx>
      <c:valAx>
        <c:axId val="8862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Fotocorrente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629244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Grafico da fotocorrente em função da tensão de corte para </a:t>
            </a:r>
            <a:r>
              <a:rPr lang="el-GR"/>
              <a:t>λ</a:t>
            </a:r>
            <a:r>
              <a:rPr lang="pt-PT"/>
              <a:t>=436 nm</a:t>
            </a:r>
          </a:p>
          <a:p>
            <a:pPr>
              <a:defRPr/>
            </a:pP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4661074974323857E-2"/>
          <c:y val="0.22390313390313391"/>
          <c:w val="0.87663675192774815"/>
          <c:h val="0.639743141081723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'436'!$B$14:$B$18</c:f>
              <c:numCache>
                <c:formatCode>0.0</c:formatCode>
                <c:ptCount val="5"/>
                <c:pt idx="0">
                  <c:v>-1.7</c:v>
                </c:pt>
                <c:pt idx="1">
                  <c:v>-1.6</c:v>
                </c:pt>
                <c:pt idx="2">
                  <c:v>-1.5</c:v>
                </c:pt>
                <c:pt idx="3">
                  <c:v>-1.4</c:v>
                </c:pt>
                <c:pt idx="4">
                  <c:v>-1.2999999999999998</c:v>
                </c:pt>
              </c:numCache>
            </c:numRef>
          </c:xVal>
          <c:yVal>
            <c:numRef>
              <c:f>'436'!$C$14:$C$18</c:f>
              <c:numCache>
                <c:formatCode>General</c:formatCode>
                <c:ptCount val="5"/>
                <c:pt idx="0">
                  <c:v>-6.2799999999999995E-2</c:v>
                </c:pt>
                <c:pt idx="1">
                  <c:v>-4.8300000000000003E-2</c:v>
                </c:pt>
                <c:pt idx="2">
                  <c:v>-2.1499999999999998E-2</c:v>
                </c:pt>
                <c:pt idx="3">
                  <c:v>2.7699999999999999E-2</c:v>
                </c:pt>
                <c:pt idx="4">
                  <c:v>0.12180000000000001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3-4759-9C18-6844BBA30D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'436'!$B$14:$B$18</c:f>
              <c:numCache>
                <c:formatCode>0.0</c:formatCode>
                <c:ptCount val="5"/>
                <c:pt idx="0">
                  <c:v>-1.7</c:v>
                </c:pt>
                <c:pt idx="1">
                  <c:v>-1.6</c:v>
                </c:pt>
                <c:pt idx="2">
                  <c:v>-1.5</c:v>
                </c:pt>
                <c:pt idx="3">
                  <c:v>-1.4</c:v>
                </c:pt>
                <c:pt idx="4">
                  <c:v>-1.2999999999999998</c:v>
                </c:pt>
              </c:numCache>
            </c:numRef>
          </c:xVal>
          <c:yVal>
            <c:numRef>
              <c:f>'436'!$D$14:$D$18</c:f>
              <c:numCache>
                <c:formatCode>General</c:formatCode>
                <c:ptCount val="5"/>
                <c:pt idx="0">
                  <c:v>-3.32E-2</c:v>
                </c:pt>
                <c:pt idx="1">
                  <c:v>-2.7E-2</c:v>
                </c:pt>
                <c:pt idx="2">
                  <c:v>-1.17E-2</c:v>
                </c:pt>
                <c:pt idx="3">
                  <c:v>9.9000000000000008E-3</c:v>
                </c:pt>
                <c:pt idx="4">
                  <c:v>5.3800000000000001E-2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3-4759-9C18-6844BBA30D7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'436'!$B$14:$B$18</c:f>
              <c:numCache>
                <c:formatCode>0.0</c:formatCode>
                <c:ptCount val="5"/>
                <c:pt idx="0">
                  <c:v>-1.7</c:v>
                </c:pt>
                <c:pt idx="1">
                  <c:v>-1.6</c:v>
                </c:pt>
                <c:pt idx="2">
                  <c:v>-1.5</c:v>
                </c:pt>
                <c:pt idx="3">
                  <c:v>-1.4</c:v>
                </c:pt>
                <c:pt idx="4">
                  <c:v>-1.2999999999999998</c:v>
                </c:pt>
              </c:numCache>
            </c:numRef>
          </c:xVal>
          <c:yVal>
            <c:numRef>
              <c:f>'436'!$E$14:$E$18</c:f>
              <c:numCache>
                <c:formatCode>General</c:formatCode>
                <c:ptCount val="5"/>
                <c:pt idx="0">
                  <c:v>-3.9800000000000002E-2</c:v>
                </c:pt>
                <c:pt idx="1">
                  <c:v>-3.09E-2</c:v>
                </c:pt>
                <c:pt idx="2">
                  <c:v>-1.29E-2</c:v>
                </c:pt>
                <c:pt idx="3">
                  <c:v>2.1499999999999998E-2</c:v>
                </c:pt>
                <c:pt idx="4">
                  <c:v>7.8600000000000003E-2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3-4759-9C18-6844BBA30D7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'436'!$B$14:$B$18</c:f>
              <c:numCache>
                <c:formatCode>0.0</c:formatCode>
                <c:ptCount val="5"/>
                <c:pt idx="0">
                  <c:v>-1.7</c:v>
                </c:pt>
                <c:pt idx="1">
                  <c:v>-1.6</c:v>
                </c:pt>
                <c:pt idx="2">
                  <c:v>-1.5</c:v>
                </c:pt>
                <c:pt idx="3">
                  <c:v>-1.4</c:v>
                </c:pt>
                <c:pt idx="4">
                  <c:v>-1.2999999999999998</c:v>
                </c:pt>
              </c:numCache>
            </c:numRef>
          </c:xVal>
          <c:yVal>
            <c:numRef>
              <c:f>'436'!$F$14:$F$18</c:f>
              <c:numCache>
                <c:formatCode>General</c:formatCode>
                <c:ptCount val="5"/>
                <c:pt idx="0">
                  <c:v>-8.6E-3</c:v>
                </c:pt>
                <c:pt idx="1">
                  <c:v>-7.1000000000000004E-3</c:v>
                </c:pt>
                <c:pt idx="2">
                  <c:v>-4.1999999999999997E-3</c:v>
                </c:pt>
                <c:pt idx="3">
                  <c:v>6.1999999999999998E-3</c:v>
                </c:pt>
                <c:pt idx="4" formatCode="0.0000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03-4759-9C18-6844BBA30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679"/>
        <c:axId val="13128927"/>
      </c:scatterChart>
      <c:valAx>
        <c:axId val="13127679"/>
        <c:scaling>
          <c:orientation val="minMax"/>
          <c:max val="-1.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de corte (V)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3903069407990669"/>
              <c:y val="0.82313319482514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solidFill>
            <a:schemeClr val="bg2">
              <a:alpha val="0"/>
            </a:schemeClr>
          </a:solidFill>
          <a:ln w="12700" cap="flat" cmpd="sng" algn="ctr">
            <a:solidFill>
              <a:schemeClr val="tx1">
                <a:alpha val="4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28927"/>
        <c:crosses val="autoZero"/>
        <c:crossBetween val="midCat"/>
      </c:valAx>
      <c:valAx>
        <c:axId val="131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Fotocorrente</a:t>
                </a:r>
                <a:r>
                  <a:rPr lang="pt-PT" baseline="0"/>
                  <a:t> (nA)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6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2767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Grafico da fotocorrente em função da tensão de corte </a:t>
            </a:r>
            <a:r>
              <a:rPr lang="el-GR"/>
              <a:t>λ</a:t>
            </a:r>
            <a:r>
              <a:rPr lang="pt-PT"/>
              <a:t>= 546 nm</a:t>
            </a:r>
          </a:p>
          <a:p>
            <a:pPr>
              <a:defRPr/>
            </a:pP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'546'!$B$6:$B$24</c:f>
              <c:numCache>
                <c:formatCode>0.0</c:formatCode>
                <c:ptCount val="19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-0.30000000000000004</c:v>
                </c:pt>
                <c:pt idx="18">
                  <c:v>-0.2</c:v>
                </c:pt>
              </c:numCache>
            </c:numRef>
          </c:xVal>
          <c:yVal>
            <c:numRef>
              <c:f>'546'!$C$6:$C$24</c:f>
              <c:numCache>
                <c:formatCode>0.0000</c:formatCode>
                <c:ptCount val="19"/>
                <c:pt idx="0">
                  <c:v>-3.1199999999999999E-2</c:v>
                </c:pt>
                <c:pt idx="1">
                  <c:v>-3.1699999999999999E-2</c:v>
                </c:pt>
                <c:pt idx="2">
                  <c:v>-3.2199999999999999E-2</c:v>
                </c:pt>
                <c:pt idx="3">
                  <c:v>-3.27E-2</c:v>
                </c:pt>
                <c:pt idx="4">
                  <c:v>-3.2500000000000001E-2</c:v>
                </c:pt>
                <c:pt idx="5">
                  <c:v>-3.2199999999999999E-2</c:v>
                </c:pt>
                <c:pt idx="6">
                  <c:v>-3.2000000000000001E-2</c:v>
                </c:pt>
                <c:pt idx="7">
                  <c:v>-3.1699999999999999E-2</c:v>
                </c:pt>
                <c:pt idx="8">
                  <c:v>-3.1099999999999999E-2</c:v>
                </c:pt>
                <c:pt idx="9">
                  <c:v>-2.87E-2</c:v>
                </c:pt>
                <c:pt idx="10">
                  <c:v>-2.1000000000000001E-2</c:v>
                </c:pt>
                <c:pt idx="11">
                  <c:v>2.7000000000000001E-3</c:v>
                </c:pt>
                <c:pt idx="12">
                  <c:v>7.4200000000000002E-2</c:v>
                </c:pt>
                <c:pt idx="13">
                  <c:v>0.3427</c:v>
                </c:pt>
                <c:pt idx="14" formatCode="General">
                  <c:v>1.3444</c:v>
                </c:pt>
                <c:pt idx="15" formatCode="General">
                  <c:v>4.3673999999999999</c:v>
                </c:pt>
                <c:pt idx="16" formatCode="General">
                  <c:v>11.878399999999999</c:v>
                </c:pt>
                <c:pt idx="17" formatCode="General">
                  <c:v>27.0213</c:v>
                </c:pt>
                <c:pt idx="18" formatCode="General">
                  <c:v>46.343800000000002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E-4A03-AB99-2C522075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53952"/>
        <c:axId val="350454368"/>
      </c:scatterChart>
      <c:valAx>
        <c:axId val="350453952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de corte 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0454368"/>
        <c:crosses val="autoZero"/>
        <c:crossBetween val="midCat"/>
      </c:valAx>
      <c:valAx>
        <c:axId val="3504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Fotocorrente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04539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Grafico da fotocorrente em função da tensão de corte </a:t>
            </a:r>
            <a:r>
              <a:rPr lang="el-GR"/>
              <a:t>λ</a:t>
            </a:r>
            <a:r>
              <a:rPr lang="pt-PT"/>
              <a:t>=579nm</a:t>
            </a:r>
          </a:p>
          <a:p>
            <a:pPr>
              <a:defRPr/>
            </a:pPr>
            <a:endParaRPr lang="pt-PT"/>
          </a:p>
        </c:rich>
      </c:tx>
      <c:layout>
        <c:manualLayout>
          <c:xMode val="edge"/>
          <c:yMode val="edge"/>
          <c:x val="0.10301377952755905"/>
          <c:y val="1.4477017734346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4.7388888888888897E-2"/>
          <c:y val="0.22965024323099678"/>
          <c:w val="0.90904855643044624"/>
          <c:h val="0.6171689450870758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'579'!$B$7:$B$27</c:f>
              <c:numCache>
                <c:formatCode>0.0</c:formatCode>
                <c:ptCount val="2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-0.30000000000000004</c:v>
                </c:pt>
                <c:pt idx="18">
                  <c:v>-0.2</c:v>
                </c:pt>
                <c:pt idx="19">
                  <c:v>-9.9999999999999978E-2</c:v>
                </c:pt>
                <c:pt idx="20">
                  <c:v>0</c:v>
                </c:pt>
              </c:numCache>
            </c:numRef>
          </c:xVal>
          <c:yVal>
            <c:numRef>
              <c:f>'579'!$C$7:$C$27</c:f>
              <c:numCache>
                <c:formatCode>General</c:formatCode>
                <c:ptCount val="21"/>
                <c:pt idx="0">
                  <c:v>-1.5299999999999999E-2</c:v>
                </c:pt>
                <c:pt idx="1">
                  <c:v>-1.52E-2</c:v>
                </c:pt>
                <c:pt idx="2">
                  <c:v>-1.5299999999999999E-2</c:v>
                </c:pt>
                <c:pt idx="3">
                  <c:v>-1.54E-2</c:v>
                </c:pt>
                <c:pt idx="4">
                  <c:v>-1.5100000000000001E-2</c:v>
                </c:pt>
                <c:pt idx="5">
                  <c:v>-1.5100000000000001E-2</c:v>
                </c:pt>
                <c:pt idx="6">
                  <c:v>-1.4999999999999999E-2</c:v>
                </c:pt>
                <c:pt idx="7">
                  <c:v>-1.49E-2</c:v>
                </c:pt>
                <c:pt idx="8">
                  <c:v>-1.54E-2</c:v>
                </c:pt>
                <c:pt idx="9">
                  <c:v>-1.5100000000000001E-2</c:v>
                </c:pt>
                <c:pt idx="10">
                  <c:v>-1.4500000000000001E-2</c:v>
                </c:pt>
                <c:pt idx="11">
                  <c:v>-1.18E-2</c:v>
                </c:pt>
                <c:pt idx="12">
                  <c:v>-2.8999999999999998E-3</c:v>
                </c:pt>
                <c:pt idx="13" formatCode="0.0000">
                  <c:v>2.75E-2</c:v>
                </c:pt>
                <c:pt idx="14">
                  <c:v>0.16930000000000001</c:v>
                </c:pt>
                <c:pt idx="15" formatCode="#\ ##0.0000">
                  <c:v>0.77539999999999998</c:v>
                </c:pt>
                <c:pt idx="16" formatCode="#\ ##0.0000">
                  <c:v>2.6840000000000002</c:v>
                </c:pt>
                <c:pt idx="17" formatCode="#\ ##0.0000">
                  <c:v>7.0494000000000003</c:v>
                </c:pt>
                <c:pt idx="18" formatCode="#\ ##0.000">
                  <c:v>14.5131</c:v>
                </c:pt>
                <c:pt idx="19" formatCode="#\ ##0.000">
                  <c:v>23.814285714285717</c:v>
                </c:pt>
                <c:pt idx="20" formatCode="#\ ##0.000">
                  <c:v>33.871428571428574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B-4DA0-BFCC-7ED2EF7D51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'579'!$B$7:$B$27</c:f>
              <c:numCache>
                <c:formatCode>0.0</c:formatCode>
                <c:ptCount val="2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-0.30000000000000004</c:v>
                </c:pt>
                <c:pt idx="18">
                  <c:v>-0.2</c:v>
                </c:pt>
                <c:pt idx="19">
                  <c:v>-9.9999999999999978E-2</c:v>
                </c:pt>
                <c:pt idx="20">
                  <c:v>0</c:v>
                </c:pt>
              </c:numCache>
            </c:numRef>
          </c:xVal>
          <c:yVal>
            <c:numRef>
              <c:f>'579'!$D$7:$D$27</c:f>
              <c:numCache>
                <c:formatCode>General</c:formatCode>
                <c:ptCount val="21"/>
                <c:pt idx="0">
                  <c:v>-1.0999999999999999E-2</c:v>
                </c:pt>
                <c:pt idx="1">
                  <c:v>-1.0999999999999999E-2</c:v>
                </c:pt>
                <c:pt idx="2" formatCode="0.0000">
                  <c:v>-1.06E-2</c:v>
                </c:pt>
                <c:pt idx="3">
                  <c:v>-1.0800000000000001E-2</c:v>
                </c:pt>
                <c:pt idx="4">
                  <c:v>-1.09E-2</c:v>
                </c:pt>
                <c:pt idx="5">
                  <c:v>-1.0999999999999999E-2</c:v>
                </c:pt>
                <c:pt idx="6">
                  <c:v>-1.0999999999999999E-2</c:v>
                </c:pt>
                <c:pt idx="7">
                  <c:v>-1.12E-2</c:v>
                </c:pt>
                <c:pt idx="8">
                  <c:v>-1.09E-2</c:v>
                </c:pt>
                <c:pt idx="9">
                  <c:v>-1.0699999999999999E-2</c:v>
                </c:pt>
                <c:pt idx="10">
                  <c:v>-1.0200000000000001E-2</c:v>
                </c:pt>
                <c:pt idx="11">
                  <c:v>-8.6999999999999994E-3</c:v>
                </c:pt>
                <c:pt idx="12">
                  <c:v>-1.2999999999999999E-3</c:v>
                </c:pt>
                <c:pt idx="13">
                  <c:v>2.01E-2</c:v>
                </c:pt>
                <c:pt idx="14">
                  <c:v>0.1135</c:v>
                </c:pt>
                <c:pt idx="15">
                  <c:v>0.52400000000000002</c:v>
                </c:pt>
                <c:pt idx="16">
                  <c:v>1.8380000000000001</c:v>
                </c:pt>
                <c:pt idx="17">
                  <c:v>4.8259999999999996</c:v>
                </c:pt>
                <c:pt idx="18">
                  <c:v>9.8960000000000008</c:v>
                </c:pt>
                <c:pt idx="19">
                  <c:v>16.670000000000002</c:v>
                </c:pt>
                <c:pt idx="20">
                  <c:v>23.71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BB-4DA0-BFCC-7ED2EF7D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66880"/>
        <c:axId val="636567712"/>
      </c:scatterChart>
      <c:valAx>
        <c:axId val="636566880"/>
        <c:scaling>
          <c:orientation val="minMax"/>
          <c:max val="0"/>
          <c:min val="-2.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de corte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6567712"/>
        <c:crosses val="autoZero"/>
        <c:crossBetween val="midCat"/>
      </c:valAx>
      <c:valAx>
        <c:axId val="6365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Fotocorrente(nA)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65668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Grafico da fotocorrente em função da tensão de corte </a:t>
            </a:r>
            <a:r>
              <a:rPr lang="el-GR"/>
              <a:t>λ</a:t>
            </a:r>
            <a:r>
              <a:rPr lang="pt-PT"/>
              <a:t>=579nm (Ampliado)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'579'!$B$18:$B$22</c:f>
              <c:numCache>
                <c:formatCode>0.0</c:formatCode>
                <c:ptCount val="5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</c:numCache>
            </c:numRef>
          </c:xVal>
          <c:yVal>
            <c:numRef>
              <c:f>'579'!$C$18:$C$22</c:f>
              <c:numCache>
                <c:formatCode>General</c:formatCode>
                <c:ptCount val="5"/>
                <c:pt idx="0">
                  <c:v>-1.18E-2</c:v>
                </c:pt>
                <c:pt idx="1">
                  <c:v>-2.8999999999999998E-3</c:v>
                </c:pt>
                <c:pt idx="2" formatCode="0.0000">
                  <c:v>2.75E-2</c:v>
                </c:pt>
                <c:pt idx="3">
                  <c:v>0.16930000000000001</c:v>
                </c:pt>
                <c:pt idx="4" formatCode="#\ ##0.0000">
                  <c:v>0.77539999999999998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B-4639-8657-673AD93F551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'579'!$B$18:$B$22</c:f>
              <c:numCache>
                <c:formatCode>0.0</c:formatCode>
                <c:ptCount val="5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</c:numCache>
            </c:numRef>
          </c:xVal>
          <c:yVal>
            <c:numRef>
              <c:f>'579'!$D$18:$D$22</c:f>
              <c:numCache>
                <c:formatCode>General</c:formatCode>
                <c:ptCount val="5"/>
                <c:pt idx="0">
                  <c:v>-8.6999999999999994E-3</c:v>
                </c:pt>
                <c:pt idx="1">
                  <c:v>-1.2999999999999999E-3</c:v>
                </c:pt>
                <c:pt idx="2">
                  <c:v>2.01E-2</c:v>
                </c:pt>
                <c:pt idx="3">
                  <c:v>0.1135</c:v>
                </c:pt>
                <c:pt idx="4">
                  <c:v>0.52400000000000002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B-4639-8657-673AD93F5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718543"/>
        <c:axId val="1815716047"/>
      </c:scatterChart>
      <c:valAx>
        <c:axId val="1815718543"/>
        <c:scaling>
          <c:orientation val="minMax"/>
          <c:max val="-0.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</a:t>
                </a:r>
                <a:r>
                  <a:rPr lang="pt-PT" baseline="0"/>
                  <a:t> de corte (V)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4199006374203226"/>
              <c:y val="0.82648445902264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716047"/>
        <c:crosses val="autoZero"/>
        <c:crossBetween val="midCat"/>
      </c:valAx>
      <c:valAx>
        <c:axId val="18157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Fotocorrente</a:t>
                </a:r>
                <a:r>
                  <a:rPr lang="pt-PT" baseline="0"/>
                  <a:t>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71854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 sz="1200"/>
              <a:t>Grafico da tensão de corte</a:t>
            </a:r>
            <a:r>
              <a:rPr lang="pt-PT" sz="1200" baseline="0"/>
              <a:t> </a:t>
            </a:r>
            <a:r>
              <a:rPr lang="pt-PT" sz="1200"/>
              <a:t>em função da frequencia</a:t>
            </a:r>
          </a:p>
        </c:rich>
      </c:tx>
      <c:layout>
        <c:manualLayout>
          <c:xMode val="edge"/>
          <c:yMode val="edge"/>
          <c:x val="0.1565082953933031"/>
          <c:y val="5.5554665220049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228833744231997"/>
          <c:y val="0.1700497989110791"/>
          <c:w val="0.75145232191311828"/>
          <c:h val="0.63026189060812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2658424815493566E-3"/>
                  <c:y val="-3.3876168237703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Vcorte!$C$3:$C$7</c:f>
              <c:numCache>
                <c:formatCode>0.0000E+00</c:formatCode>
                <c:ptCount val="5"/>
                <c:pt idx="0">
                  <c:v>821342465753424.63</c:v>
                </c:pt>
                <c:pt idx="1">
                  <c:v>740222222222222.25</c:v>
                </c:pt>
                <c:pt idx="2">
                  <c:v>687591743119266</c:v>
                </c:pt>
                <c:pt idx="3">
                  <c:v>549065934065934.06</c:v>
                </c:pt>
                <c:pt idx="4">
                  <c:v>517772020725388.63</c:v>
                </c:pt>
              </c:numCache>
            </c:numRef>
          </c:xVal>
          <c:yVal>
            <c:numRef>
              <c:f>Vcorte!$D$3:$D$7</c:f>
              <c:numCache>
                <c:formatCode>0.000</c:formatCode>
                <c:ptCount val="5"/>
                <c:pt idx="0">
                  <c:v>2.0339999999999998</c:v>
                </c:pt>
                <c:pt idx="1">
                  <c:v>1.7078000000000002</c:v>
                </c:pt>
                <c:pt idx="2">
                  <c:v>1.4486000000000001</c:v>
                </c:pt>
                <c:pt idx="3">
                  <c:v>0.90739999999999998</c:v>
                </c:pt>
                <c:pt idx="4">
                  <c:v>0.78239999999999998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7-42EA-89E1-330EACD94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72288"/>
        <c:axId val="1635264800"/>
      </c:scatterChart>
      <c:valAx>
        <c:axId val="16352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ν</a:t>
                </a:r>
                <a:r>
                  <a:rPr lang="pt-PT"/>
                  <a:t> (Hertz)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5264800"/>
        <c:crosses val="autoZero"/>
        <c:crossBetween val="midCat"/>
      </c:valAx>
      <c:valAx>
        <c:axId val="16352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 i="0" u="none" strike="noStrike" baseline="0">
                    <a:effectLst/>
                  </a:rPr>
                  <a:t>Vc</a:t>
                </a:r>
                <a:r>
                  <a:rPr lang="pt-PT"/>
                  <a:t>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52722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38099</xdr:rowOff>
    </xdr:from>
    <xdr:to>
      <xdr:col>12</xdr:col>
      <xdr:colOff>351512</xdr:colOff>
      <xdr:row>31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609599"/>
          <a:ext cx="7019012" cy="5295901"/>
        </a:xfrm>
        <a:prstGeom prst="rect">
          <a:avLst/>
        </a:prstGeom>
      </xdr:spPr>
    </xdr:pic>
    <xdr:clientData/>
  </xdr:twoCellAnchor>
  <xdr:twoCellAnchor>
    <xdr:from>
      <xdr:col>12</xdr:col>
      <xdr:colOff>484909</xdr:colOff>
      <xdr:row>42</xdr:row>
      <xdr:rowOff>8660</xdr:rowOff>
    </xdr:from>
    <xdr:to>
      <xdr:col>15</xdr:col>
      <xdr:colOff>571500</xdr:colOff>
      <xdr:row>45</xdr:row>
      <xdr:rowOff>164524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758545" y="8009660"/>
          <a:ext cx="1662546" cy="7273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588818</xdr:colOff>
      <xdr:row>40</xdr:row>
      <xdr:rowOff>164523</xdr:rowOff>
    </xdr:from>
    <xdr:to>
      <xdr:col>16</xdr:col>
      <xdr:colOff>121228</xdr:colOff>
      <xdr:row>47</xdr:row>
      <xdr:rowOff>25978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9438409" y="7784523"/>
          <a:ext cx="138546" cy="119495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126423</xdr:colOff>
      <xdr:row>42</xdr:row>
      <xdr:rowOff>190499</xdr:rowOff>
    </xdr:from>
    <xdr:to>
      <xdr:col>18</xdr:col>
      <xdr:colOff>576696</xdr:colOff>
      <xdr:row>44</xdr:row>
      <xdr:rowOff>161060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582150" y="8191499"/>
          <a:ext cx="1662546" cy="3515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585354</xdr:colOff>
      <xdr:row>40</xdr:row>
      <xdr:rowOff>135082</xdr:rowOff>
    </xdr:from>
    <xdr:to>
      <xdr:col>19</xdr:col>
      <xdr:colOff>117764</xdr:colOff>
      <xdr:row>46</xdr:row>
      <xdr:rowOff>187037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1253354" y="7755082"/>
          <a:ext cx="138546" cy="1194955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122960</xdr:colOff>
      <xdr:row>43</xdr:row>
      <xdr:rowOff>95250</xdr:rowOff>
    </xdr:from>
    <xdr:to>
      <xdr:col>21</xdr:col>
      <xdr:colOff>573233</xdr:colOff>
      <xdr:row>44</xdr:row>
      <xdr:rowOff>88323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1397096" y="8286750"/>
          <a:ext cx="1662546" cy="1835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100264</xdr:colOff>
      <xdr:row>0</xdr:row>
      <xdr:rowOff>2005</xdr:rowOff>
    </xdr:from>
    <xdr:to>
      <xdr:col>13</xdr:col>
      <xdr:colOff>541421</xdr:colOff>
      <xdr:row>22</xdr:row>
      <xdr:rowOff>130341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011EF3-6DBC-4FCE-96C0-3EC4D5496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80209</xdr:colOff>
      <xdr:row>0</xdr:row>
      <xdr:rowOff>10027</xdr:rowOff>
    </xdr:from>
    <xdr:to>
      <xdr:col>25</xdr:col>
      <xdr:colOff>210551</xdr:colOff>
      <xdr:row>23</xdr:row>
      <xdr:rowOff>10026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03AB48-75D7-4522-8DA6-D92F936B7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102870</xdr:rowOff>
    </xdr:from>
    <xdr:to>
      <xdr:col>11</xdr:col>
      <xdr:colOff>365760</xdr:colOff>
      <xdr:row>18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ACBC88-9C19-4F6C-B4F0-3E5F2720C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0</xdr:row>
      <xdr:rowOff>156210</xdr:rowOff>
    </xdr:from>
    <xdr:to>
      <xdr:col>13</xdr:col>
      <xdr:colOff>441960</xdr:colOff>
      <xdr:row>18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3E9251-758A-465A-8A70-394DB329B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525780</xdr:colOff>
      <xdr:row>0</xdr:row>
      <xdr:rowOff>158750</xdr:rowOff>
    </xdr:from>
    <xdr:to>
      <xdr:col>21</xdr:col>
      <xdr:colOff>431800</xdr:colOff>
      <xdr:row>18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69C0DD-BCAC-4657-8D76-07AF351EE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6</xdr:row>
      <xdr:rowOff>72390</xdr:rowOff>
    </xdr:from>
    <xdr:to>
      <xdr:col>13</xdr:col>
      <xdr:colOff>68580</xdr:colOff>
      <xdr:row>21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75668-D34B-4F97-B4C0-52FF157B4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0</xdr:row>
      <xdr:rowOff>72390</xdr:rowOff>
    </xdr:from>
    <xdr:to>
      <xdr:col>10</xdr:col>
      <xdr:colOff>541020</xdr:colOff>
      <xdr:row>19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A067D6-3F88-4847-9211-BE872532D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1</xdr:row>
      <xdr:rowOff>49530</xdr:rowOff>
    </xdr:from>
    <xdr:to>
      <xdr:col>20</xdr:col>
      <xdr:colOff>7620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222F05-9FD1-4A16-BE28-090957463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443204</xdr:colOff>
      <xdr:row>3</xdr:row>
      <xdr:rowOff>152919</xdr:rowOff>
    </xdr:from>
    <xdr:to>
      <xdr:col>13</xdr:col>
      <xdr:colOff>360264</xdr:colOff>
      <xdr:row>22</xdr:row>
      <xdr:rowOff>69980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70BAF-987E-450F-A6CA-7643D76D8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256080</xdr:colOff>
      <xdr:row>12</xdr:row>
      <xdr:rowOff>61800</xdr:rowOff>
    </xdr:from>
    <xdr:ext cx="1931433" cy="40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39A123B-3238-41FE-A5BC-62DE602A0F52}"/>
                </a:ext>
              </a:extLst>
            </xdr:cNvPr>
            <xdr:cNvSpPr txBox="1"/>
          </xdr:nvSpPr>
          <xdr:spPr>
            <a:xfrm>
              <a:off x="2219396" y="2245422"/>
              <a:ext cx="1931433" cy="40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pt-PT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t-P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pt-PT" sz="18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𝜈</m:t>
                      </m:r>
                    </m:e>
                  </m:d>
                  <m:r>
                    <a:rPr lang="pt-PT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t-P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</m:num>
                    <m:den>
                      <m:r>
                        <a:rPr lang="pt-PT" sz="1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𝑒</m:t>
                      </m:r>
                    </m:den>
                  </m:f>
                  <m:r>
                    <a:rPr lang="el-GR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𝜈</m:t>
                  </m:r>
                </m:oMath>
              </a14:m>
              <a:r>
                <a:rPr lang="pt-PT" sz="1800"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 -</a:t>
              </a:r>
              <a14:m>
                <m:oMath xmlns:m="http://schemas.openxmlformats.org/officeDocument/2006/math">
                  <m:r>
                    <a:rPr lang="pt-PT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  <m:f>
                    <m:fPr>
                      <m:ctrlP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𝜙</m:t>
                      </m:r>
                    </m:num>
                    <m:den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𝑒</m:t>
                      </m:r>
                    </m:den>
                  </m:f>
                </m:oMath>
              </a14:m>
              <a:endParaRPr lang="pt-PT" sz="1800">
                <a:latin typeface="Cambria Math" panose="02040503050406030204" pitchFamily="18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39A123B-3238-41FE-A5BC-62DE602A0F52}"/>
                </a:ext>
              </a:extLst>
            </xdr:cNvPr>
            <xdr:cNvSpPr txBox="1"/>
          </xdr:nvSpPr>
          <xdr:spPr>
            <a:xfrm>
              <a:off x="2219396" y="2245422"/>
              <a:ext cx="1931433" cy="40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pt-P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𝑉_𝑐 </a:t>
              </a:r>
              <a:r>
                <a:rPr lang="pt-PT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pt-P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=ℎ/𝑒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𝜈</a:t>
              </a:r>
              <a:r>
                <a:rPr lang="pt-PT" sz="1800"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 -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𝜙/𝑒</a:t>
              </a:r>
              <a:endParaRPr lang="pt-PT" sz="1800">
                <a:latin typeface="Cambria Math" panose="02040503050406030204" pitchFamily="18" charset="0"/>
                <a:ea typeface="Cambria Math" panose="02040503050406030204" pitchFamily="18" charset="0"/>
                <a:cs typeface="Calibri" panose="020F0502020204030204" pitchFamily="34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497630</xdr:colOff>
      <xdr:row>10</xdr:row>
      <xdr:rowOff>34989</xdr:rowOff>
    </xdr:from>
    <xdr:ext cx="3409564" cy="373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33541DBA-76C5-4B46-BDE2-966AB62FC12F}"/>
                </a:ext>
              </a:extLst>
            </xdr:cNvPr>
            <xdr:cNvSpPr txBox="1"/>
          </xdr:nvSpPr>
          <xdr:spPr>
            <a:xfrm>
              <a:off x="2460946" y="1849275"/>
              <a:ext cx="3409564" cy="373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nor/>
                    </m:rPr>
                    <a:rPr lang="pt-PT" sz="180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E</m:t>
                  </m:r>
                  <m:r>
                    <m:rPr>
                      <m:nor/>
                    </m:rPr>
                    <a:rPr lang="pt-PT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c</m:t>
                  </m:r>
                  <m:d>
                    <m:dPr>
                      <m:ctrlPr>
                        <a:rPr lang="pt-PT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𝜈</m:t>
                      </m:r>
                    </m:e>
                  </m:d>
                  <m:r>
                    <a:rPr lang="pt-PT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pt-PT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m:rPr>
                      <m:nor/>
                    </m:rPr>
                    <a:rPr lang="el-GR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ν</m:t>
                  </m:r>
                  <m:r>
                    <m:rPr>
                      <m:nor/>
                    </m:rPr>
                    <a:rPr lang="pt-PT" sz="1800">
                      <a:solidFill>
                        <a:schemeClr val="tx1"/>
                      </a:solidFill>
                      <a:effectLst/>
                      <a:latin typeface="Bookman Old Style" panose="02050604050505020204" pitchFamily="18" charset="0"/>
                      <a:ea typeface="+mn-ea"/>
                      <a:cs typeface="+mn-cs"/>
                    </a:rPr>
                    <m:t>−</m:t>
                  </m:r>
                  <m:r>
                    <a:rPr lang="pt-PT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𝜙</m:t>
                  </m:r>
                  <m:r>
                    <a:rPr lang="pt-PT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𝑒𝑉</m:t>
                      </m:r>
                    </m:e>
                    <m:sub>
                      <m:r>
                        <a:rPr lang="pt-PT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lang="pt-PT" sz="1800">
                  <a:effectLst/>
                  <a:latin typeface="Bookman Old Style" panose="02050604050505020204" pitchFamily="18" charset="0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800">
                <a:effectLst/>
                <a:latin typeface="Bookman Old Style" panose="02050604050505020204" pitchFamily="18" charset="0"/>
              </a:endParaRPr>
            </a:p>
            <a:p>
              <a:endParaRPr lang="pt-PT" sz="18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33541DBA-76C5-4B46-BDE2-966AB62FC12F}"/>
                </a:ext>
              </a:extLst>
            </xdr:cNvPr>
            <xdr:cNvSpPr txBox="1"/>
          </xdr:nvSpPr>
          <xdr:spPr>
            <a:xfrm>
              <a:off x="2460946" y="1849275"/>
              <a:ext cx="3409564" cy="373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"E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c" </a:t>
              </a:r>
              <a:r>
                <a:rPr lang="pt-PT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)=ℎ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"ν</a:t>
              </a:r>
              <a:r>
                <a:rPr lang="pt-PT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pt-P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𝜙=〖𝑒𝑉〗_𝑐</a:t>
              </a:r>
              <a:r>
                <a:rPr lang="pt-PT" sz="1800">
                  <a:effectLst/>
                  <a:latin typeface="Bookman Old Style" panose="02050604050505020204" pitchFamily="18" charset="0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800">
                <a:effectLst/>
                <a:latin typeface="Bookman Old Style" panose="02050604050505020204" pitchFamily="18" charset="0"/>
              </a:endParaRPr>
            </a:p>
            <a:p>
              <a:endParaRPr lang="pt-PT" sz="18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615820</xdr:colOff>
      <xdr:row>11</xdr:row>
      <xdr:rowOff>90973</xdr:rowOff>
    </xdr:from>
    <xdr:ext cx="65" cy="172227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A4BE2B9-FDC9-480C-86FF-DEEABF2C5CF2}"/>
            </a:ext>
          </a:extLst>
        </xdr:cNvPr>
        <xdr:cNvSpPr txBox="1"/>
      </xdr:nvSpPr>
      <xdr:spPr>
        <a:xfrm>
          <a:off x="6774024" y="2151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11</xdr:col>
      <xdr:colOff>615820</xdr:colOff>
      <xdr:row>11</xdr:row>
      <xdr:rowOff>90973</xdr:rowOff>
    </xdr:from>
    <xdr:ext cx="65" cy="172227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20657273-62D9-4DEB-B382-577A6F88A0D7}"/>
            </a:ext>
          </a:extLst>
        </xdr:cNvPr>
        <xdr:cNvSpPr txBox="1"/>
      </xdr:nvSpPr>
      <xdr:spPr>
        <a:xfrm>
          <a:off x="6774024" y="2151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39"/>
  <sheetViews>
    <sheetView topLeftCell="D1" zoomScale="110" zoomScaleNormal="110" workbookViewId="0">
      <selection activeCell="X39" sqref="X39"/>
    </sheetView>
  </sheetViews>
  <sheetFormatPr defaultRowHeight="14.4" x14ac:dyDescent="0.3"/>
  <cols>
    <col min="14" max="14" width="5.44140625" style="1" customWidth="1"/>
  </cols>
  <sheetData>
    <row r="2" spans="2:15" x14ac:dyDescent="0.3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3"/>
      <c r="O2" s="9"/>
    </row>
    <row r="4" spans="2:15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4" t="s">
        <v>1</v>
      </c>
      <c r="O4" s="9"/>
    </row>
    <row r="5" spans="2:15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3" t="s">
        <v>2</v>
      </c>
      <c r="O5" s="9" t="s">
        <v>3</v>
      </c>
    </row>
    <row r="6" spans="2:15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3" t="s">
        <v>4</v>
      </c>
      <c r="O6" s="9" t="s">
        <v>5</v>
      </c>
    </row>
    <row r="7" spans="2:15" x14ac:dyDescent="0.3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3" t="s">
        <v>6</v>
      </c>
      <c r="O7" s="9" t="s">
        <v>7</v>
      </c>
    </row>
    <row r="8" spans="2:15" x14ac:dyDescent="0.3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3" t="s">
        <v>8</v>
      </c>
      <c r="O8" s="9" t="s">
        <v>9</v>
      </c>
    </row>
    <row r="9" spans="2:15" x14ac:dyDescent="0.3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3" t="s">
        <v>10</v>
      </c>
      <c r="O9" s="9" t="s">
        <v>11</v>
      </c>
    </row>
    <row r="10" spans="2:15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3" t="s">
        <v>12</v>
      </c>
      <c r="O10" s="9" t="s">
        <v>13</v>
      </c>
    </row>
    <row r="11" spans="2:15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3" t="s">
        <v>14</v>
      </c>
      <c r="O11" s="9" t="s">
        <v>15</v>
      </c>
    </row>
    <row r="12" spans="2:15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3" t="s">
        <v>16</v>
      </c>
      <c r="O12" s="9" t="s">
        <v>17</v>
      </c>
    </row>
    <row r="17" spans="17:23" x14ac:dyDescent="0.3">
      <c r="Q17" s="9"/>
      <c r="R17" s="9"/>
      <c r="S17" s="9"/>
      <c r="T17" s="9"/>
      <c r="U17" s="9"/>
      <c r="V17" s="9"/>
      <c r="W17" s="9"/>
    </row>
    <row r="18" spans="17:23" x14ac:dyDescent="0.3">
      <c r="Q18" s="9"/>
      <c r="R18" s="9"/>
      <c r="S18" s="9"/>
      <c r="T18" s="9"/>
      <c r="U18" s="9"/>
      <c r="V18" s="9"/>
      <c r="W18" s="9"/>
    </row>
    <row r="19" spans="17:23" x14ac:dyDescent="0.3">
      <c r="Q19" s="9"/>
      <c r="R19" s="9"/>
      <c r="S19" s="9"/>
      <c r="T19" s="9"/>
      <c r="U19" s="9"/>
      <c r="V19" s="9"/>
      <c r="W19" s="9"/>
    </row>
    <row r="20" spans="17:23" x14ac:dyDescent="0.3">
      <c r="Q20" s="9"/>
      <c r="R20" s="9"/>
      <c r="S20" s="9"/>
      <c r="T20" s="9"/>
      <c r="U20" s="9"/>
      <c r="V20" s="9"/>
      <c r="W20" s="9"/>
    </row>
    <row r="21" spans="17:23" x14ac:dyDescent="0.3">
      <c r="Q21" s="3"/>
      <c r="R21" s="6"/>
      <c r="S21" s="6"/>
      <c r="T21" s="6"/>
      <c r="U21" s="6"/>
      <c r="V21" s="9"/>
      <c r="W21" s="9"/>
    </row>
    <row r="22" spans="17:23" x14ac:dyDescent="0.3">
      <c r="Q22" s="3"/>
      <c r="R22" s="6"/>
      <c r="S22" s="6"/>
      <c r="T22" s="6"/>
      <c r="U22" s="6"/>
      <c r="V22" s="9"/>
      <c r="W22" s="9"/>
    </row>
    <row r="33" spans="2:22" x14ac:dyDescent="0.3">
      <c r="B33" s="9" t="s">
        <v>18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3"/>
      <c r="O33" s="9"/>
      <c r="P33" s="9"/>
      <c r="Q33" s="9"/>
      <c r="R33" s="9"/>
      <c r="S33" s="9"/>
      <c r="T33" s="9"/>
      <c r="U33" s="9"/>
      <c r="V33" s="9"/>
    </row>
    <row r="34" spans="2:22" x14ac:dyDescent="0.3">
      <c r="B34" s="9" t="s">
        <v>19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3"/>
      <c r="O34" s="9"/>
      <c r="P34" s="9"/>
      <c r="Q34" s="9"/>
      <c r="R34" s="9"/>
      <c r="S34" s="9"/>
      <c r="T34" s="9"/>
      <c r="U34" s="9"/>
      <c r="V34" s="9"/>
    </row>
    <row r="35" spans="2:22" x14ac:dyDescent="0.3">
      <c r="B35" s="9" t="s">
        <v>20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3"/>
      <c r="O35" s="9"/>
      <c r="P35" s="9"/>
      <c r="Q35" s="9"/>
      <c r="R35" s="9"/>
      <c r="S35" s="9"/>
      <c r="T35" s="9"/>
      <c r="U35" s="9"/>
      <c r="V35" s="9"/>
    </row>
    <row r="38" spans="2:22" x14ac:dyDescent="0.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3"/>
      <c r="O38" s="9"/>
      <c r="P38" s="9"/>
      <c r="Q38" s="9"/>
      <c r="R38" s="9"/>
      <c r="S38" s="9"/>
      <c r="T38" s="9"/>
      <c r="U38" s="9"/>
      <c r="V38" s="9" t="s">
        <v>21</v>
      </c>
    </row>
    <row r="39" spans="2:22" x14ac:dyDescent="0.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3"/>
      <c r="O39" s="9"/>
      <c r="P39" s="9"/>
      <c r="Q39" s="9"/>
      <c r="R39" s="9"/>
      <c r="S39" s="3"/>
      <c r="T39" s="9"/>
      <c r="U39" s="9"/>
      <c r="V39" s="6">
        <f>0.5*0.5</f>
        <v>0.25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50"/>
  <sheetViews>
    <sheetView topLeftCell="A4" zoomScale="76" zoomScaleNormal="76" workbookViewId="0">
      <selection activeCell="R26" sqref="R26"/>
    </sheetView>
  </sheetViews>
  <sheetFormatPr defaultRowHeight="14.4" x14ac:dyDescent="0.3"/>
  <cols>
    <col min="2" max="2" width="17.21875" style="13" bestFit="1" customWidth="1"/>
    <col min="4" max="5" width="10.5546875" customWidth="1"/>
    <col min="6" max="6" width="13.21875" bestFit="1" customWidth="1"/>
    <col min="7" max="7" width="17.77734375" bestFit="1" customWidth="1"/>
  </cols>
  <sheetData>
    <row r="2" spans="2:8" x14ac:dyDescent="0.3">
      <c r="B2" s="35" t="s">
        <v>22</v>
      </c>
      <c r="C2" s="36">
        <v>365</v>
      </c>
      <c r="D2" s="37" t="s">
        <v>23</v>
      </c>
      <c r="E2" s="9"/>
      <c r="F2" s="9"/>
      <c r="G2" s="9"/>
      <c r="H2" s="9"/>
    </row>
    <row r="4" spans="2:8" x14ac:dyDescent="0.3">
      <c r="B4" s="103" t="s">
        <v>24</v>
      </c>
      <c r="C4" s="99" t="s">
        <v>25</v>
      </c>
      <c r="D4" s="100"/>
      <c r="E4" s="100"/>
      <c r="F4" s="9"/>
      <c r="G4" s="9"/>
      <c r="H4" s="9"/>
    </row>
    <row r="5" spans="2:8" x14ac:dyDescent="0.3">
      <c r="B5" s="104"/>
      <c r="C5" s="53"/>
      <c r="D5" s="97" t="s">
        <v>26</v>
      </c>
      <c r="E5" s="98"/>
      <c r="F5" s="9"/>
      <c r="G5" s="9"/>
      <c r="H5" s="9"/>
    </row>
    <row r="6" spans="2:8" x14ac:dyDescent="0.3">
      <c r="B6" s="76">
        <v>-3</v>
      </c>
      <c r="C6" s="79">
        <v>-0.12039999999999999</v>
      </c>
      <c r="D6" s="87">
        <v>-9.9000000000000005E-2</v>
      </c>
      <c r="E6" s="78">
        <v>-1.8100000000000002E-2</v>
      </c>
      <c r="F6" s="9"/>
      <c r="G6" s="9"/>
      <c r="H6" s="6"/>
    </row>
    <row r="7" spans="2:8" x14ac:dyDescent="0.3">
      <c r="B7" s="76">
        <v>-2.9</v>
      </c>
      <c r="C7" s="79">
        <v>-0.1195</v>
      </c>
      <c r="D7" s="88">
        <v>-9.8799999999999999E-2</v>
      </c>
      <c r="E7" s="78">
        <v>-1.7500000000000002E-2</v>
      </c>
      <c r="F7" s="9"/>
      <c r="G7" s="9"/>
      <c r="H7" s="6"/>
    </row>
    <row r="8" spans="2:8" x14ac:dyDescent="0.3">
      <c r="B8" s="76">
        <v>-2.8</v>
      </c>
      <c r="C8" s="79">
        <v>-0.1182</v>
      </c>
      <c r="D8" s="88">
        <v>-9.8199999999999996E-2</v>
      </c>
      <c r="E8" s="77">
        <v>-1.7000000000000001E-2</v>
      </c>
      <c r="F8" s="9"/>
      <c r="G8" s="9"/>
      <c r="H8" s="6"/>
    </row>
    <row r="9" spans="2:8" x14ac:dyDescent="0.3">
      <c r="B9" s="76">
        <v>-2.7</v>
      </c>
      <c r="C9" s="79">
        <v>-0.1171</v>
      </c>
      <c r="D9" s="88">
        <v>-9.6799999999999997E-2</v>
      </c>
      <c r="E9" s="78">
        <v>-1.6199999999999999E-2</v>
      </c>
      <c r="F9" s="9"/>
      <c r="G9" s="9"/>
      <c r="H9" s="6"/>
    </row>
    <row r="10" spans="2:8" x14ac:dyDescent="0.3">
      <c r="B10" s="76">
        <v>-2.6</v>
      </c>
      <c r="C10" s="79">
        <v>-0.1142</v>
      </c>
      <c r="D10" s="88">
        <v>-9.4799999999999995E-2</v>
      </c>
      <c r="E10" s="78">
        <v>-1.6480000000000002E-2</v>
      </c>
      <c r="F10" s="9"/>
      <c r="G10" s="6"/>
      <c r="H10" s="6"/>
    </row>
    <row r="11" spans="2:8" x14ac:dyDescent="0.3">
      <c r="B11" s="76">
        <v>-2.5</v>
      </c>
      <c r="C11" s="79">
        <v>-0.1103</v>
      </c>
      <c r="D11" s="87">
        <v>-9.0999999999999998E-2</v>
      </c>
      <c r="E11" s="78">
        <v>-1.583E-2</v>
      </c>
      <c r="F11" s="9"/>
      <c r="G11" s="6"/>
      <c r="H11" s="6"/>
    </row>
    <row r="12" spans="2:8" x14ac:dyDescent="0.3">
      <c r="B12" s="76">
        <v>-2.4</v>
      </c>
      <c r="C12" s="79">
        <v>-0.1022</v>
      </c>
      <c r="D12" s="88">
        <v>-8.3400000000000002E-2</v>
      </c>
      <c r="E12" s="78">
        <v>-1.486E-2</v>
      </c>
      <c r="F12" s="9"/>
      <c r="G12" s="6"/>
      <c r="H12" s="6"/>
    </row>
    <row r="13" spans="2:8" x14ac:dyDescent="0.3">
      <c r="B13" s="76">
        <v>-2.2999999999999998</v>
      </c>
      <c r="C13" s="79">
        <v>-8.7300000000000003E-2</v>
      </c>
      <c r="D13" s="88">
        <v>-7.3800000000000004E-2</v>
      </c>
      <c r="E13" s="78">
        <v>-1.196E-2</v>
      </c>
      <c r="F13" s="9"/>
      <c r="G13" s="6"/>
      <c r="H13" s="6"/>
    </row>
    <row r="14" spans="2:8" x14ac:dyDescent="0.3">
      <c r="B14" s="76">
        <v>-2.2000000000000002</v>
      </c>
      <c r="C14" s="79">
        <v>-6.8199999999999997E-2</v>
      </c>
      <c r="D14" s="88">
        <v>-5.5599999999999997E-2</v>
      </c>
      <c r="E14" s="78">
        <v>-8.8000000000000005E-3</v>
      </c>
      <c r="F14" s="9"/>
      <c r="G14" s="6"/>
      <c r="H14" s="6"/>
    </row>
    <row r="15" spans="2:8" x14ac:dyDescent="0.3">
      <c r="B15" s="76">
        <v>-2.1</v>
      </c>
      <c r="C15" s="79">
        <v>-3.5200000000000002E-2</v>
      </c>
      <c r="D15" s="88">
        <v>-3.04E-2</v>
      </c>
      <c r="E15" s="78">
        <v>-4.2900000000000004E-3</v>
      </c>
      <c r="F15" s="9"/>
      <c r="G15" s="6"/>
      <c r="H15" s="6"/>
    </row>
    <row r="16" spans="2:8" s="9" customFormat="1" x14ac:dyDescent="0.3">
      <c r="B16" s="76">
        <v>-2</v>
      </c>
      <c r="C16" s="79">
        <v>1.35E-2</v>
      </c>
      <c r="D16" s="88">
        <v>8.9999999999999993E-3</v>
      </c>
      <c r="E16" s="78">
        <v>4.1599999999999996E-3</v>
      </c>
      <c r="G16" s="6"/>
      <c r="H16" s="6"/>
    </row>
    <row r="17" spans="2:8" x14ac:dyDescent="0.3">
      <c r="B17" s="76">
        <v>-1.9</v>
      </c>
      <c r="C17" s="79">
        <v>8.4199999999999997E-2</v>
      </c>
      <c r="D17" s="88">
        <v>6.5000000000000002E-2</v>
      </c>
      <c r="E17" s="78">
        <v>1.8020000000000001E-2</v>
      </c>
      <c r="F17" s="9"/>
      <c r="G17" s="6"/>
      <c r="H17" s="6"/>
    </row>
    <row r="18" spans="2:8" x14ac:dyDescent="0.3">
      <c r="B18" s="76">
        <v>-1.8</v>
      </c>
      <c r="C18" s="79">
        <v>0.2054</v>
      </c>
      <c r="D18" s="88">
        <v>0.157</v>
      </c>
      <c r="E18" s="78">
        <v>3.4299999999999997E-2</v>
      </c>
      <c r="F18" s="9"/>
      <c r="G18" s="6"/>
      <c r="H18" s="6"/>
    </row>
    <row r="19" spans="2:8" x14ac:dyDescent="0.3">
      <c r="B19" s="76">
        <v>-1.7</v>
      </c>
      <c r="C19" s="80">
        <v>0.42799999999999999</v>
      </c>
      <c r="D19" s="88">
        <v>0.30199999999999999</v>
      </c>
      <c r="E19" s="78">
        <v>6.0100000000000001E-2</v>
      </c>
      <c r="F19" s="9"/>
      <c r="G19" s="6"/>
      <c r="H19" s="6"/>
    </row>
    <row r="20" spans="2:8" x14ac:dyDescent="0.3">
      <c r="B20" s="76">
        <v>-1.6</v>
      </c>
      <c r="C20" s="79">
        <v>0.74760000000000004</v>
      </c>
      <c r="D20" s="88">
        <v>0.56499999999999995</v>
      </c>
      <c r="E20" s="78">
        <v>9.7199999999999995E-2</v>
      </c>
      <c r="F20" s="9"/>
      <c r="G20" s="6"/>
      <c r="H20" s="6"/>
    </row>
    <row r="21" spans="2:8" x14ac:dyDescent="0.3">
      <c r="B21" s="76">
        <v>-1.5</v>
      </c>
      <c r="C21" s="81">
        <v>1.2939000000000001</v>
      </c>
      <c r="D21" s="88">
        <v>0.98499999999999999</v>
      </c>
      <c r="E21" s="78">
        <v>0.16378999999999999</v>
      </c>
      <c r="F21" s="9"/>
      <c r="G21" s="6"/>
      <c r="H21" s="6"/>
    </row>
    <row r="22" spans="2:8" x14ac:dyDescent="0.3">
      <c r="B22" s="76">
        <v>-1.4</v>
      </c>
      <c r="C22" s="81">
        <v>2.0819999999999999</v>
      </c>
      <c r="D22" s="88">
        <v>1.6339999999999999</v>
      </c>
      <c r="E22" s="78">
        <v>0.2651</v>
      </c>
      <c r="F22" s="9"/>
      <c r="G22" s="6"/>
      <c r="H22" s="6"/>
    </row>
    <row r="23" spans="2:8" x14ac:dyDescent="0.3">
      <c r="B23" s="76">
        <v>-1.3</v>
      </c>
      <c r="C23" s="81">
        <v>3.2524000000000002</v>
      </c>
      <c r="D23" s="88">
        <v>2.5590000000000002</v>
      </c>
      <c r="E23" s="78">
        <v>0.42380000000000001</v>
      </c>
      <c r="F23" s="9"/>
      <c r="G23" s="6"/>
      <c r="H23" s="6"/>
    </row>
    <row r="24" spans="2:8" x14ac:dyDescent="0.3">
      <c r="B24" s="76">
        <v>-1.2</v>
      </c>
      <c r="C24" s="82">
        <v>4.8449999999999998</v>
      </c>
      <c r="D24" s="88">
        <v>3.7970000000000002</v>
      </c>
      <c r="E24" s="78">
        <v>0.63402000000000003</v>
      </c>
      <c r="F24" s="9"/>
      <c r="G24" s="6"/>
      <c r="H24" s="6"/>
    </row>
    <row r="25" spans="2:8" x14ac:dyDescent="0.3">
      <c r="B25" s="76">
        <v>-1.1000000000000001</v>
      </c>
      <c r="C25" s="82">
        <v>6.774</v>
      </c>
      <c r="D25" s="88">
        <v>5.4279999999999999</v>
      </c>
      <c r="E25" s="78">
        <v>0.92344000000000004</v>
      </c>
      <c r="F25" s="9"/>
      <c r="G25" s="6"/>
      <c r="H25" s="6"/>
    </row>
    <row r="26" spans="2:8" x14ac:dyDescent="0.3">
      <c r="B26" s="76">
        <v>-1</v>
      </c>
      <c r="C26" s="82">
        <v>9.3089999999999993</v>
      </c>
      <c r="D26" s="88">
        <v>7.4089999999999998</v>
      </c>
      <c r="E26" s="78">
        <v>1.3049999999999999</v>
      </c>
      <c r="F26" s="9"/>
      <c r="G26" s="6"/>
      <c r="H26" s="6"/>
    </row>
    <row r="27" spans="2:8" x14ac:dyDescent="0.3">
      <c r="B27" s="76">
        <v>-0.9</v>
      </c>
      <c r="C27" s="82">
        <v>12.734</v>
      </c>
      <c r="D27" s="88">
        <v>10.092499999999999</v>
      </c>
      <c r="E27" s="78">
        <v>1.8009999999999999</v>
      </c>
      <c r="F27" s="9"/>
      <c r="G27" s="6"/>
      <c r="H27" s="6"/>
    </row>
    <row r="28" spans="2:8" x14ac:dyDescent="0.3">
      <c r="B28" s="76">
        <v>-0.8</v>
      </c>
      <c r="C28" s="82">
        <v>16.79</v>
      </c>
      <c r="D28" s="88">
        <v>13.4612</v>
      </c>
      <c r="E28" s="78">
        <v>2.3742000000000001</v>
      </c>
      <c r="F28" s="9"/>
      <c r="G28" s="6"/>
      <c r="H28" s="6"/>
    </row>
    <row r="29" spans="2:8" x14ac:dyDescent="0.3">
      <c r="B29" s="76">
        <v>-0.7</v>
      </c>
      <c r="C29" s="82">
        <v>21.84</v>
      </c>
      <c r="D29" s="88">
        <v>17.234000000000002</v>
      </c>
      <c r="E29" s="78">
        <v>3.0802</v>
      </c>
      <c r="F29" s="9"/>
      <c r="G29" s="6"/>
      <c r="H29" s="6"/>
    </row>
    <row r="30" spans="2:8" x14ac:dyDescent="0.3">
      <c r="B30" s="76">
        <v>-0.6</v>
      </c>
      <c r="C30" s="82">
        <v>27.882000000000001</v>
      </c>
      <c r="D30" s="88">
        <v>22.187999999999999</v>
      </c>
      <c r="E30" s="78">
        <v>3.964</v>
      </c>
      <c r="F30" s="9"/>
      <c r="G30" s="6"/>
      <c r="H30" s="6"/>
    </row>
    <row r="31" spans="2:8" x14ac:dyDescent="0.3">
      <c r="B31" s="76">
        <v>-0.5</v>
      </c>
      <c r="C31" s="82">
        <v>35.436999999999998</v>
      </c>
      <c r="D31" s="88">
        <v>27.971</v>
      </c>
      <c r="E31" s="78">
        <v>5.0777000000000001</v>
      </c>
      <c r="F31" s="9"/>
      <c r="G31" s="6"/>
      <c r="H31" s="6"/>
    </row>
    <row r="32" spans="2:8" x14ac:dyDescent="0.3">
      <c r="B32" s="76">
        <v>-0.4</v>
      </c>
      <c r="C32" s="82">
        <v>44.29</v>
      </c>
      <c r="D32" s="88">
        <v>34.762999999999998</v>
      </c>
      <c r="E32" s="78">
        <v>6.3269000000000002</v>
      </c>
      <c r="F32" s="9"/>
      <c r="G32" s="6"/>
      <c r="H32" s="6"/>
    </row>
    <row r="33" spans="2:8" x14ac:dyDescent="0.3">
      <c r="B33" s="76">
        <v>-0.3</v>
      </c>
      <c r="C33" s="82">
        <v>54.21</v>
      </c>
      <c r="D33" s="88">
        <v>43.298999999999999</v>
      </c>
      <c r="E33" s="78">
        <v>7.7901999999999996</v>
      </c>
      <c r="F33" s="9"/>
      <c r="G33" s="6"/>
      <c r="H33" s="6"/>
    </row>
    <row r="34" spans="2:8" x14ac:dyDescent="0.3">
      <c r="B34" s="76">
        <v>-0.2</v>
      </c>
      <c r="C34" s="82">
        <v>66.14</v>
      </c>
      <c r="D34" s="88">
        <v>52.686</v>
      </c>
      <c r="E34" s="78">
        <v>9.4486000000000008</v>
      </c>
      <c r="F34" s="9"/>
      <c r="G34" s="6"/>
      <c r="H34" s="6"/>
    </row>
    <row r="35" spans="2:8" x14ac:dyDescent="0.3">
      <c r="B35" s="76">
        <v>-0.1</v>
      </c>
      <c r="C35" s="82">
        <v>78.515000000000001</v>
      </c>
      <c r="D35" s="88">
        <v>62.863999999999997</v>
      </c>
      <c r="E35" s="78">
        <v>11.2523</v>
      </c>
      <c r="F35" s="9"/>
      <c r="G35" s="6"/>
      <c r="H35" s="6"/>
    </row>
    <row r="36" spans="2:8" x14ac:dyDescent="0.3">
      <c r="B36" s="76">
        <v>0</v>
      </c>
      <c r="C36" s="82">
        <v>92.64</v>
      </c>
      <c r="D36" s="88">
        <v>72.816000000000003</v>
      </c>
      <c r="E36" s="78">
        <v>13.2498</v>
      </c>
      <c r="F36" s="9"/>
      <c r="G36" s="6"/>
      <c r="H36" s="6"/>
    </row>
    <row r="37" spans="2:8" x14ac:dyDescent="0.3">
      <c r="B37" s="107" t="s">
        <v>27</v>
      </c>
      <c r="C37" s="105">
        <v>1</v>
      </c>
      <c r="D37" s="101">
        <v>0.78800000000000003</v>
      </c>
      <c r="E37" s="108">
        <v>0.126</v>
      </c>
      <c r="F37" s="9"/>
      <c r="G37" s="6"/>
      <c r="H37" s="6"/>
    </row>
    <row r="38" spans="2:8" x14ac:dyDescent="0.3">
      <c r="B38" s="107"/>
      <c r="C38" s="106"/>
      <c r="D38" s="102"/>
      <c r="E38" s="109"/>
      <c r="F38" s="9"/>
      <c r="G38" s="9"/>
      <c r="H38" s="9"/>
    </row>
    <row r="40" spans="2:8" x14ac:dyDescent="0.3">
      <c r="C40" s="9"/>
      <c r="D40" s="3"/>
      <c r="E40" s="41"/>
      <c r="F40" s="9"/>
      <c r="G40" s="9"/>
      <c r="H40" s="9"/>
    </row>
    <row r="46" spans="2:8" x14ac:dyDescent="0.3">
      <c r="B46" s="14"/>
      <c r="C46" s="11"/>
      <c r="D46" s="12"/>
      <c r="E46" s="5"/>
      <c r="F46" s="9"/>
      <c r="G46" s="9"/>
      <c r="H46" s="9"/>
    </row>
    <row r="47" spans="2:8" x14ac:dyDescent="0.3">
      <c r="B47" s="15"/>
      <c r="C47" s="5"/>
      <c r="D47" s="12"/>
      <c r="E47" s="5"/>
      <c r="F47" s="9"/>
      <c r="G47" s="9"/>
      <c r="H47" s="9"/>
    </row>
    <row r="48" spans="2:8" x14ac:dyDescent="0.3">
      <c r="B48" s="15"/>
      <c r="C48" s="5"/>
      <c r="D48" s="12"/>
      <c r="E48" s="5"/>
      <c r="F48" s="9"/>
      <c r="G48" s="9"/>
      <c r="H48" s="9"/>
    </row>
    <row r="49" spans="2:5" x14ac:dyDescent="0.3">
      <c r="B49" s="15"/>
      <c r="C49" s="5"/>
      <c r="D49" s="12"/>
      <c r="E49" s="5"/>
    </row>
    <row r="50" spans="2:5" x14ac:dyDescent="0.3">
      <c r="B50" s="15"/>
      <c r="C50" s="5"/>
      <c r="D50" s="12"/>
      <c r="E50" s="5"/>
    </row>
  </sheetData>
  <mergeCells count="7">
    <mergeCell ref="D5:E5"/>
    <mergeCell ref="C4:E4"/>
    <mergeCell ref="D37:D38"/>
    <mergeCell ref="B4:B5"/>
    <mergeCell ref="C37:C38"/>
    <mergeCell ref="B37:B38"/>
    <mergeCell ref="E37:E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topLeftCell="A4" zoomScaleNormal="100" workbookViewId="0">
      <selection activeCell="N20" sqref="N20"/>
    </sheetView>
  </sheetViews>
  <sheetFormatPr defaultRowHeight="14.4" x14ac:dyDescent="0.3"/>
  <cols>
    <col min="2" max="3" width="20.5546875" customWidth="1"/>
  </cols>
  <sheetData>
    <row r="1" spans="1:7" x14ac:dyDescent="0.3">
      <c r="A1" s="9"/>
      <c r="B1" s="9"/>
      <c r="C1" s="9"/>
      <c r="D1" s="9"/>
      <c r="E1" s="7"/>
      <c r="F1" s="7"/>
      <c r="G1" s="6"/>
    </row>
    <row r="2" spans="1:7" x14ac:dyDescent="0.3">
      <c r="A2" s="9"/>
      <c r="B2" s="28" t="s">
        <v>22</v>
      </c>
      <c r="C2" s="29">
        <v>405</v>
      </c>
      <c r="D2" s="30" t="s">
        <v>23</v>
      </c>
      <c r="E2" s="8"/>
      <c r="F2" s="8"/>
      <c r="G2" s="9"/>
    </row>
    <row r="3" spans="1:7" s="9" customFormat="1" x14ac:dyDescent="0.3">
      <c r="A3" s="8"/>
      <c r="B3" s="8"/>
      <c r="C3" s="8"/>
      <c r="D3" s="8"/>
      <c r="E3" s="8"/>
      <c r="F3" s="8"/>
    </row>
    <row r="4" spans="1:7" x14ac:dyDescent="0.3">
      <c r="A4" s="9"/>
      <c r="B4" s="110" t="s">
        <v>24</v>
      </c>
      <c r="C4" s="112" t="s">
        <v>25</v>
      </c>
      <c r="D4" s="9"/>
      <c r="E4" s="9"/>
      <c r="F4" s="9"/>
      <c r="G4" s="9"/>
    </row>
    <row r="5" spans="1:7" x14ac:dyDescent="0.3">
      <c r="A5" s="9"/>
      <c r="B5" s="111"/>
      <c r="C5" s="113"/>
      <c r="D5" s="9"/>
      <c r="E5" s="9"/>
      <c r="F5" s="9"/>
      <c r="G5" s="9"/>
    </row>
    <row r="6" spans="1:7" x14ac:dyDescent="0.3">
      <c r="A6" s="9"/>
      <c r="B6" s="72">
        <v>-2.5</v>
      </c>
      <c r="C6" s="73">
        <v>-1.8200000000000001E-2</v>
      </c>
      <c r="D6" s="9"/>
      <c r="E6" s="9"/>
      <c r="F6" s="9"/>
      <c r="G6" s="9"/>
    </row>
    <row r="7" spans="1:7" x14ac:dyDescent="0.3">
      <c r="A7" s="9"/>
      <c r="B7" s="72">
        <v>-2.4</v>
      </c>
      <c r="C7" s="73">
        <v>-1.8100000000000002E-2</v>
      </c>
      <c r="D7" s="9"/>
      <c r="E7" s="9"/>
      <c r="F7" s="9"/>
      <c r="G7" s="9"/>
    </row>
    <row r="8" spans="1:7" x14ac:dyDescent="0.3">
      <c r="A8" s="9"/>
      <c r="B8" s="72">
        <v>-2.2999999999999998</v>
      </c>
      <c r="C8" s="73">
        <v>-1.7999999999999999E-2</v>
      </c>
      <c r="D8" s="9"/>
      <c r="E8" s="9"/>
      <c r="F8" s="9"/>
      <c r="G8" s="9"/>
    </row>
    <row r="9" spans="1:7" x14ac:dyDescent="0.3">
      <c r="A9" s="9"/>
      <c r="B9" s="72">
        <v>-2.2000000000000002</v>
      </c>
      <c r="C9" s="73">
        <v>-1.7500000000000002E-2</v>
      </c>
      <c r="D9" s="9"/>
      <c r="E9" s="9"/>
      <c r="F9" s="9"/>
      <c r="G9" s="9"/>
    </row>
    <row r="10" spans="1:7" x14ac:dyDescent="0.3">
      <c r="A10" s="9"/>
      <c r="B10" s="72">
        <v>-2.1</v>
      </c>
      <c r="C10" s="73">
        <v>-1.72E-2</v>
      </c>
      <c r="D10" s="9"/>
      <c r="E10" s="9"/>
      <c r="F10" s="9"/>
      <c r="G10" s="9"/>
    </row>
    <row r="11" spans="1:7" x14ac:dyDescent="0.3">
      <c r="A11" s="9"/>
      <c r="B11" s="72">
        <v>-2</v>
      </c>
      <c r="C11" s="73">
        <v>-1.6109999999999999E-2</v>
      </c>
      <c r="D11" s="9"/>
      <c r="E11" s="9"/>
      <c r="F11" s="9"/>
      <c r="G11" s="9"/>
    </row>
    <row r="12" spans="1:7" x14ac:dyDescent="0.3">
      <c r="A12" s="9"/>
      <c r="B12" s="72">
        <v>-1.9</v>
      </c>
      <c r="C12" s="73">
        <v>-1.37E-2</v>
      </c>
      <c r="D12" s="9"/>
      <c r="E12" s="9"/>
      <c r="F12" s="9"/>
      <c r="G12" s="9"/>
    </row>
    <row r="13" spans="1:7" x14ac:dyDescent="0.3">
      <c r="A13" s="9"/>
      <c r="B13" s="72">
        <v>-1.7999999999999998</v>
      </c>
      <c r="C13" s="73">
        <v>-9.1500000000000001E-3</v>
      </c>
      <c r="D13" s="9"/>
      <c r="E13" s="9"/>
      <c r="F13" s="9"/>
      <c r="G13" s="9"/>
    </row>
    <row r="14" spans="1:7" x14ac:dyDescent="0.3">
      <c r="A14" s="9"/>
      <c r="B14" s="72">
        <v>-1.7</v>
      </c>
      <c r="C14" s="74">
        <v>-1.6800000000000001E-3</v>
      </c>
      <c r="D14" s="9"/>
      <c r="E14" s="9"/>
      <c r="F14" s="9"/>
      <c r="G14" s="9"/>
    </row>
    <row r="15" spans="1:7" x14ac:dyDescent="0.3">
      <c r="A15" s="9"/>
      <c r="B15" s="72">
        <v>-1.6</v>
      </c>
      <c r="C15" s="74">
        <v>1.0800000000000001E-2</v>
      </c>
      <c r="D15" s="9"/>
      <c r="E15" s="9"/>
      <c r="F15" s="9"/>
      <c r="G15" s="9"/>
    </row>
    <row r="16" spans="1:7" x14ac:dyDescent="0.3">
      <c r="A16" s="9"/>
      <c r="B16" s="72">
        <v>-1.5</v>
      </c>
      <c r="C16" s="73">
        <v>3.4700000000000002E-2</v>
      </c>
      <c r="D16" s="9"/>
      <c r="E16" s="9"/>
      <c r="F16" s="9"/>
      <c r="G16" s="9"/>
    </row>
    <row r="17" spans="2:3" x14ac:dyDescent="0.3">
      <c r="B17" s="72">
        <v>-1.4</v>
      </c>
      <c r="C17" s="73">
        <v>6.5100000000000005E-2</v>
      </c>
    </row>
    <row r="18" spans="2:3" x14ac:dyDescent="0.3">
      <c r="B18" s="72">
        <v>-1.2999999999999998</v>
      </c>
      <c r="C18" s="73">
        <v>0.1268</v>
      </c>
    </row>
    <row r="19" spans="2:3" x14ac:dyDescent="0.3">
      <c r="B19" s="72">
        <v>-1.2</v>
      </c>
      <c r="C19" s="73">
        <v>0.248</v>
      </c>
    </row>
    <row r="20" spans="2:3" x14ac:dyDescent="0.3">
      <c r="B20" s="72">
        <v>-1.0999999999999999</v>
      </c>
      <c r="C20" s="75">
        <v>0.44113999999999998</v>
      </c>
    </row>
    <row r="21" spans="2:3" x14ac:dyDescent="0.3">
      <c r="B21" s="72">
        <v>-1</v>
      </c>
      <c r="C21" s="75">
        <v>0.76239999999999997</v>
      </c>
    </row>
    <row r="22" spans="2:3" x14ac:dyDescent="0.3">
      <c r="B22" s="72">
        <v>-0.89999999999999991</v>
      </c>
      <c r="C22" s="75">
        <v>1.2062999999999999</v>
      </c>
    </row>
    <row r="23" spans="2:3" x14ac:dyDescent="0.3">
      <c r="B23" s="72">
        <v>-0.79999999999999982</v>
      </c>
      <c r="C23" s="75">
        <v>1.8093999999999999</v>
      </c>
    </row>
    <row r="24" spans="2:3" x14ac:dyDescent="0.3">
      <c r="B24" s="72">
        <v>-0.7</v>
      </c>
      <c r="C24" s="75">
        <v>2.6815000000000002</v>
      </c>
    </row>
    <row r="25" spans="2:3" x14ac:dyDescent="0.3">
      <c r="B25" s="72">
        <v>-0.59999999999999987</v>
      </c>
      <c r="C25" s="75">
        <v>3.8961999999999999</v>
      </c>
    </row>
    <row r="26" spans="2:3" x14ac:dyDescent="0.3">
      <c r="B26" s="72">
        <v>-0.5</v>
      </c>
      <c r="C26" s="75">
        <v>5.3029999999999999</v>
      </c>
    </row>
    <row r="27" spans="2:3" x14ac:dyDescent="0.3">
      <c r="B27" s="72">
        <v>-0.39999999999999991</v>
      </c>
      <c r="C27" s="75">
        <v>7.2649999999999997</v>
      </c>
    </row>
    <row r="28" spans="2:3" x14ac:dyDescent="0.3">
      <c r="B28" s="72">
        <v>-0.29999999999999982</v>
      </c>
      <c r="C28" s="75">
        <v>9.6050000000000004</v>
      </c>
    </row>
    <row r="29" spans="2:3" x14ac:dyDescent="0.3">
      <c r="B29" s="72">
        <v>-0.19999999999999973</v>
      </c>
      <c r="C29" s="75">
        <v>12.153</v>
      </c>
    </row>
    <row r="30" spans="2:3" x14ac:dyDescent="0.3">
      <c r="B30" s="72">
        <v>-9.9999999999999645E-2</v>
      </c>
      <c r="C30" s="75">
        <v>15.112</v>
      </c>
    </row>
    <row r="31" spans="2:3" x14ac:dyDescent="0.3">
      <c r="B31" s="72">
        <v>0</v>
      </c>
      <c r="C31" s="75">
        <v>18.044</v>
      </c>
    </row>
    <row r="32" spans="2:3" ht="28.8" customHeight="1" x14ac:dyDescent="0.3">
      <c r="B32" s="48" t="s">
        <v>27</v>
      </c>
      <c r="C32" s="92">
        <v>1</v>
      </c>
    </row>
    <row r="33" spans="2:8" x14ac:dyDescent="0.3">
      <c r="B33" s="9"/>
      <c r="C33" s="9"/>
      <c r="D33" s="9"/>
      <c r="E33" s="9"/>
      <c r="F33" s="9"/>
      <c r="G33" s="9"/>
      <c r="H33" s="9"/>
    </row>
    <row r="34" spans="2:8" x14ac:dyDescent="0.3">
      <c r="B34" s="9"/>
      <c r="C34" s="9"/>
      <c r="D34" s="9"/>
      <c r="E34" s="9"/>
      <c r="F34" s="9"/>
      <c r="G34" s="9"/>
      <c r="H34" s="9"/>
    </row>
    <row r="35" spans="2:8" x14ac:dyDescent="0.3">
      <c r="B35" s="9"/>
      <c r="C35" s="9"/>
      <c r="D35" s="9"/>
      <c r="E35" s="9"/>
      <c r="F35" s="9"/>
      <c r="G35" s="9"/>
      <c r="H35" s="9"/>
    </row>
    <row r="36" spans="2:8" x14ac:dyDescent="0.3">
      <c r="B36" s="3"/>
      <c r="C36" s="9"/>
      <c r="D36" s="9"/>
      <c r="E36" s="9"/>
      <c r="F36" s="9"/>
      <c r="G36" s="9"/>
      <c r="H36" s="9"/>
    </row>
    <row r="37" spans="2:8" x14ac:dyDescent="0.3">
      <c r="B37" s="3"/>
      <c r="C37" s="9"/>
      <c r="D37" s="9"/>
      <c r="E37" s="9"/>
      <c r="F37" s="9"/>
      <c r="G37" s="9"/>
      <c r="H37" s="9"/>
    </row>
    <row r="38" spans="2:8" x14ac:dyDescent="0.3">
      <c r="B38" s="3"/>
      <c r="C38" s="9"/>
      <c r="D38" s="9"/>
      <c r="E38" s="9"/>
      <c r="F38" s="9"/>
      <c r="G38" s="9"/>
      <c r="H38" s="9"/>
    </row>
    <row r="39" spans="2:8" x14ac:dyDescent="0.3">
      <c r="B39" s="3"/>
      <c r="C39" s="9"/>
      <c r="D39" s="9"/>
      <c r="E39" s="9"/>
      <c r="F39" s="9"/>
      <c r="G39" s="9"/>
      <c r="H39" s="9"/>
    </row>
  </sheetData>
  <mergeCells count="2">
    <mergeCell ref="B4:B5"/>
    <mergeCell ref="C4:C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40"/>
  <sheetViews>
    <sheetView showGridLines="0" topLeftCell="B1" workbookViewId="0">
      <selection activeCell="U22" sqref="U22"/>
    </sheetView>
  </sheetViews>
  <sheetFormatPr defaultRowHeight="14.4" x14ac:dyDescent="0.3"/>
  <cols>
    <col min="1" max="1" width="9.21875" style="9"/>
    <col min="2" max="2" width="23.21875" style="13" customWidth="1"/>
    <col min="3" max="3" width="9.21875" style="9"/>
    <col min="4" max="6" width="10.5546875" style="9" customWidth="1"/>
  </cols>
  <sheetData>
    <row r="2" spans="2:6" x14ac:dyDescent="0.3">
      <c r="B2" s="25" t="s">
        <v>22</v>
      </c>
      <c r="C2" s="26">
        <v>436</v>
      </c>
      <c r="D2" s="27" t="s">
        <v>23</v>
      </c>
    </row>
    <row r="4" spans="2:6" x14ac:dyDescent="0.3">
      <c r="B4" s="103" t="s">
        <v>24</v>
      </c>
      <c r="C4" s="99" t="s">
        <v>25</v>
      </c>
      <c r="D4" s="100"/>
      <c r="E4" s="100"/>
      <c r="F4" s="100"/>
    </row>
    <row r="5" spans="2:6" x14ac:dyDescent="0.3">
      <c r="B5" s="104"/>
      <c r="C5" s="53" t="s">
        <v>28</v>
      </c>
      <c r="D5" s="97" t="s">
        <v>29</v>
      </c>
      <c r="E5" s="114"/>
      <c r="F5" s="98"/>
    </row>
    <row r="6" spans="2:6" x14ac:dyDescent="0.3">
      <c r="B6" s="16">
        <v>-2.5</v>
      </c>
      <c r="C6" s="61">
        <v>-7.7200000000000005E-2</v>
      </c>
      <c r="D6" s="54">
        <v>-3.8399999999999997E-2</v>
      </c>
      <c r="E6" s="23">
        <v>-4.7500000000000001E-2</v>
      </c>
      <c r="F6" s="58">
        <v>-0.01</v>
      </c>
    </row>
    <row r="7" spans="2:6" x14ac:dyDescent="0.3">
      <c r="B7" s="17">
        <v>-2.4</v>
      </c>
      <c r="C7" s="62">
        <v>-7.6999999999999999E-2</v>
      </c>
      <c r="D7" s="55">
        <v>-3.8199999999999998E-2</v>
      </c>
      <c r="E7" s="21">
        <v>-4.7E-2</v>
      </c>
      <c r="F7" s="59">
        <v>-0.01</v>
      </c>
    </row>
    <row r="8" spans="2:6" x14ac:dyDescent="0.3">
      <c r="B8" s="17">
        <v>-2.2999999999999998</v>
      </c>
      <c r="C8" s="62">
        <v>-7.6899999999999996E-2</v>
      </c>
      <c r="D8" s="55">
        <v>-3.7999999999999999E-2</v>
      </c>
      <c r="E8" s="21">
        <v>-4.7199999999999999E-2</v>
      </c>
      <c r="F8" s="59">
        <v>-1.01E-2</v>
      </c>
    </row>
    <row r="9" spans="2:6" x14ac:dyDescent="0.3">
      <c r="B9" s="17">
        <v>-2.2000000000000002</v>
      </c>
      <c r="C9" s="62">
        <v>-7.6899999999999996E-2</v>
      </c>
      <c r="D9" s="55">
        <v>-3.8100000000000002E-2</v>
      </c>
      <c r="E9" s="21">
        <v>-4.6800000000000001E-2</v>
      </c>
      <c r="F9" s="60">
        <v>-9.7999999999999997E-3</v>
      </c>
    </row>
    <row r="10" spans="2:6" x14ac:dyDescent="0.3">
      <c r="B10" s="17">
        <v>-2.1</v>
      </c>
      <c r="C10" s="62">
        <v>-7.6700000000000004E-2</v>
      </c>
      <c r="D10" s="55">
        <v>-3.7999999999999999E-2</v>
      </c>
      <c r="E10" s="21">
        <v>-4.6300000000000001E-2</v>
      </c>
      <c r="F10" s="60">
        <v>-9.7000000000000003E-3</v>
      </c>
    </row>
    <row r="11" spans="2:6" x14ac:dyDescent="0.3">
      <c r="B11" s="17">
        <v>-2</v>
      </c>
      <c r="C11" s="62">
        <v>-7.5999999999999998E-2</v>
      </c>
      <c r="D11" s="56">
        <v>-3.78E-2</v>
      </c>
      <c r="E11" s="22">
        <v>-4.5999999999999999E-2</v>
      </c>
      <c r="F11" s="60">
        <v>-9.7999999999999997E-3</v>
      </c>
    </row>
    <row r="12" spans="2:6" x14ac:dyDescent="0.3">
      <c r="B12" s="17">
        <v>-1.9</v>
      </c>
      <c r="C12" s="62">
        <v>-7.4200000000000002E-2</v>
      </c>
      <c r="D12" s="55">
        <v>-3.7400000000000003E-2</v>
      </c>
      <c r="E12" s="21">
        <v>-4.53E-2</v>
      </c>
      <c r="F12" s="60">
        <v>-9.7000000000000003E-3</v>
      </c>
    </row>
    <row r="13" spans="2:6" x14ac:dyDescent="0.3">
      <c r="B13" s="17">
        <v>-1.7999999999999998</v>
      </c>
      <c r="C13" s="62">
        <v>-7.0300000000000001E-2</v>
      </c>
      <c r="D13" s="55">
        <v>-3.5999999999999997E-2</v>
      </c>
      <c r="E13" s="21">
        <v>-4.3799999999999999E-2</v>
      </c>
      <c r="F13" s="60">
        <v>-9.1000000000000004E-3</v>
      </c>
    </row>
    <row r="14" spans="2:6" x14ac:dyDescent="0.3">
      <c r="B14" s="17">
        <v>-1.7</v>
      </c>
      <c r="C14" s="62">
        <v>-6.2799999999999995E-2</v>
      </c>
      <c r="D14" s="55">
        <v>-3.32E-2</v>
      </c>
      <c r="E14" s="21">
        <v>-3.9800000000000002E-2</v>
      </c>
      <c r="F14" s="60">
        <v>-8.6E-3</v>
      </c>
    </row>
    <row r="15" spans="2:6" x14ac:dyDescent="0.3">
      <c r="B15" s="17">
        <v>-1.6</v>
      </c>
      <c r="C15" s="62">
        <v>-4.8300000000000003E-2</v>
      </c>
      <c r="D15" s="55">
        <v>-2.7E-2</v>
      </c>
      <c r="E15" s="21">
        <v>-3.09E-2</v>
      </c>
      <c r="F15" s="60">
        <v>-7.1000000000000004E-3</v>
      </c>
    </row>
    <row r="16" spans="2:6" x14ac:dyDescent="0.3">
      <c r="B16" s="17">
        <v>-1.5</v>
      </c>
      <c r="C16" s="62">
        <v>-2.1499999999999998E-2</v>
      </c>
      <c r="D16" s="55">
        <v>-1.17E-2</v>
      </c>
      <c r="E16" s="21">
        <v>-1.29E-2</v>
      </c>
      <c r="F16" s="60">
        <v>-4.1999999999999997E-3</v>
      </c>
    </row>
    <row r="17" spans="2:6" x14ac:dyDescent="0.3">
      <c r="B17" s="17">
        <v>-1.4</v>
      </c>
      <c r="C17" s="62">
        <v>2.7699999999999999E-2</v>
      </c>
      <c r="D17" s="55">
        <v>9.9000000000000008E-3</v>
      </c>
      <c r="E17" s="21">
        <v>2.1499999999999998E-2</v>
      </c>
      <c r="F17" s="60">
        <v>6.1999999999999998E-3</v>
      </c>
    </row>
    <row r="18" spans="2:6" x14ac:dyDescent="0.3">
      <c r="B18" s="17">
        <v>-1.2999999999999998</v>
      </c>
      <c r="C18" s="62">
        <v>0.12180000000000001</v>
      </c>
      <c r="D18" s="55">
        <v>5.3800000000000001E-2</v>
      </c>
      <c r="E18" s="21">
        <v>7.8600000000000003E-2</v>
      </c>
      <c r="F18" s="59">
        <v>2.4E-2</v>
      </c>
    </row>
    <row r="19" spans="2:6" x14ac:dyDescent="0.3">
      <c r="B19" s="17">
        <v>-1.2</v>
      </c>
      <c r="C19" s="63">
        <v>0.3246</v>
      </c>
      <c r="D19" s="55">
        <v>0.1389</v>
      </c>
      <c r="E19" s="21">
        <v>0.19370000000000001</v>
      </c>
      <c r="F19" s="60">
        <v>5.16E-2</v>
      </c>
    </row>
    <row r="20" spans="2:6" x14ac:dyDescent="0.3">
      <c r="B20" s="17">
        <v>-1.0999999999999999</v>
      </c>
      <c r="C20" s="62">
        <v>0.77239999999999998</v>
      </c>
      <c r="D20" s="55">
        <v>0.35870000000000002</v>
      </c>
      <c r="E20" s="21">
        <v>0.43859999999999999</v>
      </c>
      <c r="F20" s="60">
        <v>0.1036</v>
      </c>
    </row>
    <row r="21" spans="2:6" x14ac:dyDescent="0.3">
      <c r="B21" s="17">
        <v>-1</v>
      </c>
      <c r="C21" s="64">
        <v>1.6479999999999999</v>
      </c>
      <c r="D21" s="55">
        <v>0.74239999999999995</v>
      </c>
      <c r="E21" s="21">
        <v>0.90449999999999997</v>
      </c>
      <c r="F21" s="60">
        <v>0.20669999999999999</v>
      </c>
    </row>
    <row r="22" spans="2:6" x14ac:dyDescent="0.3">
      <c r="B22" s="17">
        <v>-0.89999999999999991</v>
      </c>
      <c r="C22" s="64">
        <v>3.1856</v>
      </c>
      <c r="D22" s="55">
        <v>1.5425</v>
      </c>
      <c r="E22" s="21">
        <v>1.7629999999999999</v>
      </c>
      <c r="F22" s="60">
        <v>0.40110000000000001</v>
      </c>
    </row>
    <row r="23" spans="2:6" x14ac:dyDescent="0.3">
      <c r="B23" s="17">
        <v>-0.79999999999999982</v>
      </c>
      <c r="C23" s="64">
        <v>5.7422000000000004</v>
      </c>
      <c r="D23" s="55">
        <v>2.9026000000000001</v>
      </c>
      <c r="E23" s="21">
        <v>3.1859999999999999</v>
      </c>
      <c r="F23" s="60">
        <v>0.73309999999999997</v>
      </c>
    </row>
    <row r="24" spans="2:6" x14ac:dyDescent="0.3">
      <c r="B24" s="17">
        <v>-0.7</v>
      </c>
      <c r="C24" s="65">
        <v>9.86</v>
      </c>
      <c r="D24" s="55">
        <v>4.9016999999999999</v>
      </c>
      <c r="E24" s="21">
        <v>5.5529999999999999</v>
      </c>
      <c r="F24" s="60">
        <v>1.2734000000000001</v>
      </c>
    </row>
    <row r="25" spans="2:6" x14ac:dyDescent="0.3">
      <c r="B25" s="17">
        <v>-0.59999999999999987</v>
      </c>
      <c r="C25" s="65">
        <v>16.292200000000001</v>
      </c>
      <c r="D25" s="55">
        <v>8.1114999999999995</v>
      </c>
      <c r="E25" s="21">
        <v>9.4510000000000005</v>
      </c>
      <c r="F25" s="60">
        <v>2.1396999999999999</v>
      </c>
    </row>
    <row r="26" spans="2:6" x14ac:dyDescent="0.3">
      <c r="B26" s="17">
        <v>-0.5</v>
      </c>
      <c r="C26" s="65">
        <v>24.63</v>
      </c>
      <c r="D26" s="57">
        <v>12.108000000000001</v>
      </c>
      <c r="E26" s="24">
        <v>14.743</v>
      </c>
      <c r="F26" s="59">
        <v>3.2755000000000001</v>
      </c>
    </row>
    <row r="27" spans="2:6" x14ac:dyDescent="0.3">
      <c r="B27" s="107" t="s">
        <v>30</v>
      </c>
      <c r="C27" s="119">
        <v>1</v>
      </c>
      <c r="D27" s="115">
        <v>0.48599999999999999</v>
      </c>
      <c r="E27" s="108">
        <v>0.51200000000000001</v>
      </c>
      <c r="F27" s="117">
        <v>0.126</v>
      </c>
    </row>
    <row r="28" spans="2:6" ht="10.35" customHeight="1" x14ac:dyDescent="0.3">
      <c r="B28" s="107"/>
      <c r="C28" s="120"/>
      <c r="D28" s="116"/>
      <c r="E28" s="109"/>
      <c r="F28" s="118"/>
    </row>
    <row r="30" spans="2:6" x14ac:dyDescent="0.3">
      <c r="D30" s="3"/>
      <c r="E30" s="41"/>
      <c r="F30" s="41"/>
    </row>
    <row r="36" spans="2:6" x14ac:dyDescent="0.3">
      <c r="B36" s="14"/>
      <c r="C36" s="11"/>
      <c r="D36" s="12"/>
      <c r="E36" s="12"/>
      <c r="F36" s="5"/>
    </row>
    <row r="37" spans="2:6" x14ac:dyDescent="0.3">
      <c r="B37" s="15"/>
      <c r="C37" s="5"/>
      <c r="D37" s="12"/>
      <c r="E37" s="12"/>
      <c r="F37" s="5"/>
    </row>
    <row r="38" spans="2:6" x14ac:dyDescent="0.3">
      <c r="B38" s="15"/>
      <c r="C38" s="5"/>
      <c r="D38" s="12"/>
      <c r="E38" s="12"/>
      <c r="F38" s="5"/>
    </row>
    <row r="39" spans="2:6" x14ac:dyDescent="0.3">
      <c r="B39" s="15"/>
      <c r="C39" s="5"/>
      <c r="D39" s="12"/>
      <c r="E39" s="12"/>
      <c r="F39" s="5"/>
    </row>
    <row r="40" spans="2:6" x14ac:dyDescent="0.3">
      <c r="B40" s="15"/>
      <c r="C40" s="5"/>
      <c r="D40" s="12"/>
      <c r="E40" s="12"/>
      <c r="F40" s="5"/>
    </row>
  </sheetData>
  <mergeCells count="8">
    <mergeCell ref="B4:B5"/>
    <mergeCell ref="C4:F4"/>
    <mergeCell ref="D5:F5"/>
    <mergeCell ref="D27:D28"/>
    <mergeCell ref="F27:F28"/>
    <mergeCell ref="E27:E28"/>
    <mergeCell ref="B27:B28"/>
    <mergeCell ref="C27:C2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32"/>
  <sheetViews>
    <sheetView workbookViewId="0">
      <selection activeCell="P6" sqref="P6"/>
    </sheetView>
  </sheetViews>
  <sheetFormatPr defaultRowHeight="14.4" x14ac:dyDescent="0.3"/>
  <cols>
    <col min="2" max="2" width="19.21875" style="9" customWidth="1"/>
    <col min="3" max="3" width="13.21875" style="9" customWidth="1"/>
    <col min="4" max="4" width="9.21875" style="9"/>
  </cols>
  <sheetData>
    <row r="2" spans="2:4" x14ac:dyDescent="0.3">
      <c r="B2" s="38" t="s">
        <v>22</v>
      </c>
      <c r="C2" s="39">
        <v>546</v>
      </c>
      <c r="D2" s="40" t="s">
        <v>23</v>
      </c>
    </row>
    <row r="3" spans="2:4" x14ac:dyDescent="0.3">
      <c r="B3" s="8"/>
      <c r="C3" s="8"/>
      <c r="D3" s="8"/>
    </row>
    <row r="4" spans="2:4" ht="15" customHeight="1" x14ac:dyDescent="0.3">
      <c r="B4" s="110" t="s">
        <v>24</v>
      </c>
      <c r="C4" s="112" t="s">
        <v>25</v>
      </c>
    </row>
    <row r="5" spans="2:4" x14ac:dyDescent="0.3">
      <c r="B5" s="111"/>
      <c r="C5" s="113"/>
    </row>
    <row r="6" spans="2:4" x14ac:dyDescent="0.3">
      <c r="B6" s="18">
        <v>-2</v>
      </c>
      <c r="C6" s="67">
        <v>-3.1199999999999999E-2</v>
      </c>
    </row>
    <row r="7" spans="2:4" x14ac:dyDescent="0.3">
      <c r="B7" s="19">
        <v>-1.9</v>
      </c>
      <c r="C7" s="68">
        <v>-3.1699999999999999E-2</v>
      </c>
    </row>
    <row r="8" spans="2:4" x14ac:dyDescent="0.3">
      <c r="B8" s="19">
        <v>-1.8</v>
      </c>
      <c r="C8" s="68">
        <v>-3.2199999999999999E-2</v>
      </c>
    </row>
    <row r="9" spans="2:4" x14ac:dyDescent="0.3">
      <c r="B9" s="19">
        <v>-1.7</v>
      </c>
      <c r="C9" s="68">
        <v>-3.27E-2</v>
      </c>
    </row>
    <row r="10" spans="2:4" x14ac:dyDescent="0.3">
      <c r="B10" s="19">
        <v>-1.6</v>
      </c>
      <c r="C10" s="68">
        <v>-3.2500000000000001E-2</v>
      </c>
    </row>
    <row r="11" spans="2:4" x14ac:dyDescent="0.3">
      <c r="B11" s="19">
        <v>-1.5</v>
      </c>
      <c r="C11" s="68">
        <v>-3.2199999999999999E-2</v>
      </c>
    </row>
    <row r="12" spans="2:4" x14ac:dyDescent="0.3">
      <c r="B12" s="19">
        <v>-1.4</v>
      </c>
      <c r="C12" s="68">
        <v>-3.2000000000000001E-2</v>
      </c>
    </row>
    <row r="13" spans="2:4" x14ac:dyDescent="0.3">
      <c r="B13" s="19">
        <v>-1.3</v>
      </c>
      <c r="C13" s="68">
        <v>-3.1699999999999999E-2</v>
      </c>
    </row>
    <row r="14" spans="2:4" x14ac:dyDescent="0.3">
      <c r="B14" s="19">
        <v>-1.2</v>
      </c>
      <c r="C14" s="69">
        <v>-3.1099999999999999E-2</v>
      </c>
    </row>
    <row r="15" spans="2:4" x14ac:dyDescent="0.3">
      <c r="B15" s="19">
        <v>-1.1000000000000001</v>
      </c>
      <c r="C15" s="69">
        <v>-2.87E-2</v>
      </c>
    </row>
    <row r="16" spans="2:4" x14ac:dyDescent="0.3">
      <c r="B16" s="19">
        <v>-1</v>
      </c>
      <c r="C16" s="68">
        <v>-2.1000000000000001E-2</v>
      </c>
    </row>
    <row r="17" spans="2:3" x14ac:dyDescent="0.3">
      <c r="B17" s="19">
        <v>-0.9</v>
      </c>
      <c r="C17" s="68">
        <v>2.7000000000000001E-3</v>
      </c>
    </row>
    <row r="18" spans="2:3" x14ac:dyDescent="0.3">
      <c r="B18" s="19">
        <v>-0.8</v>
      </c>
      <c r="C18" s="68">
        <v>7.4200000000000002E-2</v>
      </c>
    </row>
    <row r="19" spans="2:3" x14ac:dyDescent="0.3">
      <c r="B19" s="19">
        <v>-0.7</v>
      </c>
      <c r="C19" s="68">
        <v>0.3427</v>
      </c>
    </row>
    <row r="20" spans="2:3" x14ac:dyDescent="0.3">
      <c r="B20" s="19">
        <v>-0.6</v>
      </c>
      <c r="C20" s="70">
        <v>1.3444</v>
      </c>
    </row>
    <row r="21" spans="2:3" x14ac:dyDescent="0.3">
      <c r="B21" s="19">
        <v>-0.5</v>
      </c>
      <c r="C21" s="70">
        <v>4.3673999999999999</v>
      </c>
    </row>
    <row r="22" spans="2:3" x14ac:dyDescent="0.3">
      <c r="B22" s="19">
        <v>-0.4</v>
      </c>
      <c r="C22" s="70">
        <v>11.878399999999999</v>
      </c>
    </row>
    <row r="23" spans="2:3" x14ac:dyDescent="0.3">
      <c r="B23" s="19">
        <v>-0.30000000000000004</v>
      </c>
      <c r="C23" s="70">
        <v>27.0213</v>
      </c>
    </row>
    <row r="24" spans="2:3" x14ac:dyDescent="0.3">
      <c r="B24" s="20">
        <v>-0.2</v>
      </c>
      <c r="C24" s="71">
        <v>46.343800000000002</v>
      </c>
    </row>
    <row r="25" spans="2:3" ht="33" customHeight="1" x14ac:dyDescent="0.3">
      <c r="B25" s="48" t="s">
        <v>27</v>
      </c>
      <c r="C25" s="92">
        <v>1</v>
      </c>
    </row>
    <row r="29" spans="2:3" x14ac:dyDescent="0.3">
      <c r="B29" s="3"/>
    </row>
    <row r="30" spans="2:3" x14ac:dyDescent="0.3">
      <c r="B30" s="3"/>
    </row>
    <row r="31" spans="2:3" x14ac:dyDescent="0.3">
      <c r="B31" s="3"/>
    </row>
    <row r="32" spans="2:3" x14ac:dyDescent="0.3">
      <c r="B32" s="3"/>
    </row>
  </sheetData>
  <mergeCells count="2">
    <mergeCell ref="B4:B5"/>
    <mergeCell ref="C4:C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1"/>
  <sheetViews>
    <sheetView workbookViewId="0">
      <selection activeCell="H22" sqref="H22"/>
    </sheetView>
  </sheetViews>
  <sheetFormatPr defaultRowHeight="14.4" x14ac:dyDescent="0.3"/>
  <cols>
    <col min="2" max="2" width="17.44140625" customWidth="1"/>
    <col min="4" max="4" width="13.21875" bestFit="1" customWidth="1"/>
    <col min="6" max="6" width="10.44140625" bestFit="1" customWidth="1"/>
    <col min="8" max="8" width="14.5546875" bestFit="1" customWidth="1"/>
  </cols>
  <sheetData>
    <row r="1" spans="1:6" x14ac:dyDescent="0.3">
      <c r="A1" s="9"/>
      <c r="B1" s="9"/>
      <c r="C1" s="9"/>
      <c r="D1" s="7"/>
      <c r="E1" s="7"/>
      <c r="F1" s="6"/>
    </row>
    <row r="2" spans="1:6" x14ac:dyDescent="0.3">
      <c r="A2" s="9"/>
      <c r="B2" s="9"/>
      <c r="C2" s="9"/>
      <c r="D2" s="9"/>
      <c r="E2" s="8"/>
      <c r="F2" s="9"/>
    </row>
    <row r="3" spans="1:6" x14ac:dyDescent="0.3">
      <c r="A3" s="9"/>
      <c r="B3" s="32" t="s">
        <v>22</v>
      </c>
      <c r="C3" s="31">
        <v>579</v>
      </c>
      <c r="D3" s="33" t="s">
        <v>23</v>
      </c>
      <c r="E3" s="9"/>
      <c r="F3" s="9"/>
    </row>
    <row r="4" spans="1:6" x14ac:dyDescent="0.3">
      <c r="A4" s="8"/>
      <c r="B4" s="9"/>
      <c r="C4" s="9"/>
      <c r="D4" s="9"/>
      <c r="E4" s="9"/>
      <c r="F4" s="9"/>
    </row>
    <row r="5" spans="1:6" x14ac:dyDescent="0.3">
      <c r="A5" s="9"/>
      <c r="B5" s="103" t="s">
        <v>24</v>
      </c>
      <c r="C5" s="121" t="s">
        <v>25</v>
      </c>
      <c r="D5" s="99"/>
      <c r="E5" s="9"/>
      <c r="F5" s="9"/>
    </row>
    <row r="6" spans="1:6" x14ac:dyDescent="0.3">
      <c r="A6" s="9"/>
      <c r="B6" s="104"/>
      <c r="C6" s="53" t="s">
        <v>28</v>
      </c>
      <c r="D6" s="86" t="s">
        <v>31</v>
      </c>
      <c r="E6" s="9"/>
      <c r="F6" s="9"/>
    </row>
    <row r="7" spans="1:6" x14ac:dyDescent="0.3">
      <c r="A7" s="9"/>
      <c r="B7" s="16">
        <v>-2</v>
      </c>
      <c r="C7" s="61">
        <v>-1.5299999999999999E-2</v>
      </c>
      <c r="D7" s="83">
        <v>-1.0999999999999999E-2</v>
      </c>
      <c r="E7" s="9"/>
      <c r="F7" s="9"/>
    </row>
    <row r="8" spans="1:6" x14ac:dyDescent="0.3">
      <c r="A8" s="9"/>
      <c r="B8" s="17">
        <v>-1.9</v>
      </c>
      <c r="C8" s="62">
        <v>-1.52E-2</v>
      </c>
      <c r="D8" s="84">
        <v>-1.0999999999999999E-2</v>
      </c>
      <c r="E8" s="9"/>
      <c r="F8" s="9"/>
    </row>
    <row r="9" spans="1:6" x14ac:dyDescent="0.3">
      <c r="A9" s="9"/>
      <c r="B9" s="17">
        <v>-1.8</v>
      </c>
      <c r="C9" s="62">
        <v>-1.5299999999999999E-2</v>
      </c>
      <c r="D9" s="85">
        <v>-1.06E-2</v>
      </c>
      <c r="E9" s="9"/>
      <c r="F9" s="9"/>
    </row>
    <row r="10" spans="1:6" x14ac:dyDescent="0.3">
      <c r="A10" s="9"/>
      <c r="B10" s="17">
        <v>-1.7</v>
      </c>
      <c r="C10" s="62">
        <v>-1.54E-2</v>
      </c>
      <c r="D10" s="84">
        <v>-1.0800000000000001E-2</v>
      </c>
      <c r="E10" s="9"/>
      <c r="F10" s="9"/>
    </row>
    <row r="11" spans="1:6" x14ac:dyDescent="0.3">
      <c r="A11" s="9"/>
      <c r="B11" s="17">
        <v>-1.6</v>
      </c>
      <c r="C11" s="62">
        <v>-1.5100000000000001E-2</v>
      </c>
      <c r="D11" s="84">
        <v>-1.09E-2</v>
      </c>
      <c r="E11" s="9"/>
      <c r="F11" s="9"/>
    </row>
    <row r="12" spans="1:6" x14ac:dyDescent="0.3">
      <c r="A12" s="9"/>
      <c r="B12" s="17">
        <v>-1.5</v>
      </c>
      <c r="C12" s="62">
        <v>-1.5100000000000001E-2</v>
      </c>
      <c r="D12" s="84">
        <v>-1.0999999999999999E-2</v>
      </c>
      <c r="E12" s="9"/>
      <c r="F12" s="9"/>
    </row>
    <row r="13" spans="1:6" x14ac:dyDescent="0.3">
      <c r="A13" s="9"/>
      <c r="B13" s="17">
        <v>-1.4</v>
      </c>
      <c r="C13" s="62">
        <v>-1.4999999999999999E-2</v>
      </c>
      <c r="D13" s="84">
        <v>-1.0999999999999999E-2</v>
      </c>
      <c r="E13" s="9"/>
      <c r="F13" s="9"/>
    </row>
    <row r="14" spans="1:6" x14ac:dyDescent="0.3">
      <c r="A14" s="9"/>
      <c r="B14" s="17">
        <v>-1.3</v>
      </c>
      <c r="C14" s="62">
        <v>-1.49E-2</v>
      </c>
      <c r="D14" s="84">
        <v>-1.12E-2</v>
      </c>
      <c r="E14" s="9"/>
      <c r="F14" s="9"/>
    </row>
    <row r="15" spans="1:6" x14ac:dyDescent="0.3">
      <c r="A15" s="9"/>
      <c r="B15" s="17">
        <v>-1.2</v>
      </c>
      <c r="C15" s="62">
        <v>-1.54E-2</v>
      </c>
      <c r="D15" s="84">
        <v>-1.09E-2</v>
      </c>
      <c r="E15" s="9"/>
      <c r="F15" s="9"/>
    </row>
    <row r="16" spans="1:6" x14ac:dyDescent="0.3">
      <c r="A16" s="9"/>
      <c r="B16" s="17">
        <v>-1.1000000000000001</v>
      </c>
      <c r="C16" s="62">
        <v>-1.5100000000000001E-2</v>
      </c>
      <c r="D16" s="84">
        <v>-1.0699999999999999E-2</v>
      </c>
      <c r="E16" s="9"/>
      <c r="F16" s="9"/>
    </row>
    <row r="17" spans="2:4" x14ac:dyDescent="0.3">
      <c r="B17" s="17">
        <v>-1</v>
      </c>
      <c r="C17" s="62">
        <v>-1.4500000000000001E-2</v>
      </c>
      <c r="D17" s="84">
        <v>-1.0200000000000001E-2</v>
      </c>
    </row>
    <row r="18" spans="2:4" x14ac:dyDescent="0.3">
      <c r="B18" s="17">
        <v>-0.9</v>
      </c>
      <c r="C18" s="62">
        <v>-1.18E-2</v>
      </c>
      <c r="D18" s="84">
        <v>-8.6999999999999994E-3</v>
      </c>
    </row>
    <row r="19" spans="2:4" x14ac:dyDescent="0.3">
      <c r="B19" s="17">
        <v>-0.8</v>
      </c>
      <c r="C19" s="62">
        <v>-2.8999999999999998E-3</v>
      </c>
      <c r="D19" s="84">
        <v>-1.2999999999999999E-3</v>
      </c>
    </row>
    <row r="20" spans="2:4" x14ac:dyDescent="0.3">
      <c r="B20" s="17">
        <v>-0.7</v>
      </c>
      <c r="C20" s="63">
        <v>2.75E-2</v>
      </c>
      <c r="D20" s="84">
        <v>2.01E-2</v>
      </c>
    </row>
    <row r="21" spans="2:4" x14ac:dyDescent="0.3">
      <c r="B21" s="17">
        <v>-0.6</v>
      </c>
      <c r="C21" s="62">
        <v>0.16930000000000001</v>
      </c>
      <c r="D21" s="84">
        <v>0.1135</v>
      </c>
    </row>
    <row r="22" spans="2:4" x14ac:dyDescent="0.3">
      <c r="B22" s="17">
        <v>-0.5</v>
      </c>
      <c r="C22" s="64">
        <v>0.77539999999999998</v>
      </c>
      <c r="D22" s="84">
        <v>0.52400000000000002</v>
      </c>
    </row>
    <row r="23" spans="2:4" x14ac:dyDescent="0.3">
      <c r="B23" s="17">
        <v>-0.4</v>
      </c>
      <c r="C23" s="64">
        <v>2.6840000000000002</v>
      </c>
      <c r="D23" s="84">
        <v>1.8380000000000001</v>
      </c>
    </row>
    <row r="24" spans="2:4" x14ac:dyDescent="0.3">
      <c r="B24" s="17">
        <v>-0.30000000000000004</v>
      </c>
      <c r="C24" s="64">
        <v>7.0494000000000003</v>
      </c>
      <c r="D24" s="84">
        <v>4.8259999999999996</v>
      </c>
    </row>
    <row r="25" spans="2:4" x14ac:dyDescent="0.3">
      <c r="B25" s="17">
        <v>-0.2</v>
      </c>
      <c r="C25" s="65">
        <v>14.5131</v>
      </c>
      <c r="D25" s="84">
        <v>9.8960000000000008</v>
      </c>
    </row>
    <row r="26" spans="2:4" x14ac:dyDescent="0.3">
      <c r="B26" s="17">
        <v>-9.9999999999999978E-2</v>
      </c>
      <c r="C26" s="65">
        <v>23.814285714285717</v>
      </c>
      <c r="D26" s="84">
        <v>16.670000000000002</v>
      </c>
    </row>
    <row r="27" spans="2:4" x14ac:dyDescent="0.3">
      <c r="B27" s="17">
        <v>0</v>
      </c>
      <c r="C27" s="65">
        <v>33.871428571428574</v>
      </c>
      <c r="D27" s="84">
        <v>23.71</v>
      </c>
    </row>
    <row r="28" spans="2:4" x14ac:dyDescent="0.3">
      <c r="B28" s="107" t="s">
        <v>27</v>
      </c>
      <c r="C28" s="119">
        <v>1</v>
      </c>
      <c r="D28" s="115">
        <v>0.63100000000000001</v>
      </c>
    </row>
    <row r="29" spans="2:4" x14ac:dyDescent="0.3">
      <c r="B29" s="107"/>
      <c r="C29" s="120"/>
      <c r="D29" s="116"/>
    </row>
    <row r="31" spans="2:4" x14ac:dyDescent="0.3">
      <c r="B31" s="9"/>
      <c r="C31" s="9"/>
      <c r="D31" s="41"/>
    </row>
  </sheetData>
  <mergeCells count="5">
    <mergeCell ref="B5:B6"/>
    <mergeCell ref="C5:D5"/>
    <mergeCell ref="D28:D29"/>
    <mergeCell ref="C28:C29"/>
    <mergeCell ref="B28:B2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30"/>
  <sheetViews>
    <sheetView showGridLines="0" tabSelected="1" zoomScale="98" zoomScaleNormal="98" workbookViewId="0">
      <selection activeCell="O18" sqref="O18"/>
    </sheetView>
  </sheetViews>
  <sheetFormatPr defaultRowHeight="14.4" x14ac:dyDescent="0.3"/>
  <cols>
    <col min="3" max="3" width="10.5546875" bestFit="1" customWidth="1"/>
    <col min="4" max="4" width="21.44140625" customWidth="1"/>
    <col min="5" max="5" width="3" style="9" customWidth="1"/>
    <col min="6" max="6" width="12.88671875" style="9" customWidth="1"/>
    <col min="7" max="8" width="11.77734375" style="9" customWidth="1"/>
    <col min="10" max="10" width="13.5546875" customWidth="1"/>
    <col min="12" max="12" width="22.5546875" customWidth="1"/>
    <col min="15" max="15" width="12.21875" bestFit="1" customWidth="1"/>
    <col min="16" max="16" width="24.5546875" customWidth="1"/>
    <col min="17" max="17" width="12.44140625" customWidth="1"/>
  </cols>
  <sheetData>
    <row r="1" spans="2:18" x14ac:dyDescent="0.3">
      <c r="B1" s="9"/>
      <c r="C1" s="9"/>
      <c r="D1" s="9"/>
      <c r="I1" s="9"/>
      <c r="J1" s="9"/>
      <c r="K1" s="9"/>
      <c r="L1" s="2"/>
      <c r="M1" s="9"/>
      <c r="N1" s="9"/>
      <c r="O1" s="9"/>
      <c r="P1" s="9"/>
      <c r="Q1" s="2"/>
      <c r="R1" s="2"/>
    </row>
    <row r="2" spans="2:18" x14ac:dyDescent="0.3">
      <c r="B2" s="47" t="s">
        <v>32</v>
      </c>
      <c r="C2" s="47" t="s">
        <v>68</v>
      </c>
      <c r="D2" s="48" t="s">
        <v>74</v>
      </c>
      <c r="E2" s="48"/>
      <c r="F2" s="48" t="s">
        <v>64</v>
      </c>
      <c r="G2" s="48" t="s">
        <v>63</v>
      </c>
      <c r="H2" s="66"/>
      <c r="I2" s="95" t="s">
        <v>33</v>
      </c>
      <c r="J2" s="42"/>
      <c r="K2" s="9"/>
      <c r="L2" s="47" t="s">
        <v>34</v>
      </c>
      <c r="M2" s="9"/>
      <c r="N2" s="9"/>
      <c r="O2" s="47" t="s">
        <v>67</v>
      </c>
      <c r="P2" s="42" t="s">
        <v>35</v>
      </c>
      <c r="Q2" s="9"/>
      <c r="R2" s="9"/>
    </row>
    <row r="3" spans="2:18" x14ac:dyDescent="0.3">
      <c r="B3" s="48">
        <v>365</v>
      </c>
      <c r="C3" s="52">
        <f>($J$3/B3)*(10^9)</f>
        <v>821342465753424.63</v>
      </c>
      <c r="D3" s="51">
        <v>2.0339999999999998</v>
      </c>
      <c r="E3" s="51" t="s">
        <v>36</v>
      </c>
      <c r="F3" s="51">
        <f>(0.001*D3)+(2*0.001)</f>
        <v>4.0339999999999994E-3</v>
      </c>
      <c r="G3" s="90">
        <f>D3*$L$3</f>
        <v>3.2543999999999999E-19</v>
      </c>
      <c r="H3" s="94"/>
      <c r="I3" s="96" t="s">
        <v>37</v>
      </c>
      <c r="J3" s="91">
        <v>299790000</v>
      </c>
      <c r="K3" s="4"/>
      <c r="L3" s="50">
        <f>1.6*10^(-19)</f>
        <v>1.6000000000000002E-19</v>
      </c>
      <c r="M3" s="9"/>
      <c r="N3" s="9"/>
      <c r="O3" s="127">
        <f>(-C26)/C27</f>
        <v>329774050102135.56</v>
      </c>
      <c r="P3" s="123">
        <f>C27*L3</f>
        <v>6.6031795511856865E-34</v>
      </c>
      <c r="Q3" s="2"/>
      <c r="R3" s="10"/>
    </row>
    <row r="4" spans="2:18" x14ac:dyDescent="0.3">
      <c r="B4" s="48">
        <v>405</v>
      </c>
      <c r="C4" s="52">
        <f t="shared" ref="C4:C7" si="0">$J$3/B4*(10^9)</f>
        <v>740222222222222.25</v>
      </c>
      <c r="D4" s="51">
        <v>1.7078000000000002</v>
      </c>
      <c r="E4" s="51" t="s">
        <v>36</v>
      </c>
      <c r="F4" s="51">
        <f t="shared" ref="F4:F7" si="1">(0.001*D4)+(2*0.001)</f>
        <v>3.7078000000000002E-3</v>
      </c>
      <c r="G4" s="90">
        <f t="shared" ref="G4:G7" si="2">D4*$L$3</f>
        <v>2.7324800000000008E-19</v>
      </c>
      <c r="H4" s="94"/>
      <c r="I4" s="4"/>
      <c r="J4" s="4"/>
      <c r="K4" s="4"/>
      <c r="L4" s="2"/>
      <c r="M4" s="9"/>
      <c r="N4" s="9"/>
      <c r="O4" s="49" t="s">
        <v>38</v>
      </c>
      <c r="P4" s="48" t="s">
        <v>72</v>
      </c>
      <c r="Q4" s="9"/>
      <c r="R4" s="9"/>
    </row>
    <row r="5" spans="2:18" x14ac:dyDescent="0.3">
      <c r="B5" s="48">
        <v>436</v>
      </c>
      <c r="C5" s="52">
        <f t="shared" si="0"/>
        <v>687591743119266</v>
      </c>
      <c r="D5" s="51">
        <v>1.4486000000000001</v>
      </c>
      <c r="E5" s="51" t="s">
        <v>36</v>
      </c>
      <c r="F5" s="51">
        <f t="shared" si="1"/>
        <v>3.4486000000000004E-3</v>
      </c>
      <c r="G5" s="90">
        <f t="shared" si="2"/>
        <v>2.3177600000000006E-19</v>
      </c>
      <c r="H5" s="94"/>
      <c r="I5" s="4"/>
      <c r="J5" s="4"/>
      <c r="K5" s="4"/>
      <c r="L5" s="2"/>
      <c r="M5" s="9"/>
      <c r="N5" s="9"/>
      <c r="O5" s="129">
        <f>(J3/O3)*(10^9)</f>
        <v>909.07698743170033</v>
      </c>
      <c r="P5" s="50">
        <f>(-C26)*L3</f>
        <v>2.1775572641461055E-19</v>
      </c>
      <c r="Q5" s="9"/>
      <c r="R5" s="9"/>
    </row>
    <row r="6" spans="2:18" x14ac:dyDescent="0.3">
      <c r="B6" s="48">
        <v>546</v>
      </c>
      <c r="C6" s="52">
        <f t="shared" si="0"/>
        <v>549065934065934.06</v>
      </c>
      <c r="D6" s="51">
        <v>0.90739999999999998</v>
      </c>
      <c r="E6" s="51" t="s">
        <v>36</v>
      </c>
      <c r="F6" s="51">
        <f t="shared" si="1"/>
        <v>2.9074000000000001E-3</v>
      </c>
      <c r="G6" s="90">
        <f t="shared" si="2"/>
        <v>1.4518400000000002E-19</v>
      </c>
      <c r="H6" s="94"/>
      <c r="I6" s="4"/>
      <c r="J6" s="4"/>
      <c r="K6" s="4"/>
      <c r="L6" s="2"/>
      <c r="M6" s="9"/>
      <c r="N6" s="9"/>
      <c r="O6" s="47" t="s">
        <v>39</v>
      </c>
      <c r="P6" s="48" t="s">
        <v>40</v>
      </c>
      <c r="Q6" s="9"/>
      <c r="R6" s="9"/>
    </row>
    <row r="7" spans="2:18" x14ac:dyDescent="0.3">
      <c r="B7" s="48">
        <v>579</v>
      </c>
      <c r="C7" s="52">
        <f t="shared" si="0"/>
        <v>517772020725388.63</v>
      </c>
      <c r="D7" s="51">
        <v>0.78239999999999998</v>
      </c>
      <c r="E7" s="51" t="s">
        <v>36</v>
      </c>
      <c r="F7" s="51">
        <f t="shared" si="1"/>
        <v>2.7824E-3</v>
      </c>
      <c r="G7" s="90">
        <f t="shared" si="2"/>
        <v>1.25184E-19</v>
      </c>
      <c r="H7" s="94"/>
      <c r="I7" s="4"/>
      <c r="J7" s="4"/>
      <c r="K7" s="4"/>
      <c r="L7" s="2"/>
      <c r="M7" s="9"/>
      <c r="N7" s="9"/>
      <c r="O7" s="126">
        <f>D27</f>
        <v>7.3308768148273691E-17</v>
      </c>
      <c r="P7" s="125">
        <f>D26</f>
        <v>4.9339317742378166E-2</v>
      </c>
      <c r="Q7" s="9"/>
      <c r="R7" s="9"/>
    </row>
    <row r="8" spans="2:18" x14ac:dyDescent="0.3">
      <c r="B8" s="9"/>
      <c r="C8" s="9"/>
      <c r="D8" s="9"/>
      <c r="I8" s="9"/>
      <c r="J8" s="9"/>
      <c r="K8" s="9"/>
      <c r="L8" s="9"/>
      <c r="M8" s="9"/>
      <c r="N8" s="9"/>
      <c r="O8" s="89" t="s">
        <v>71</v>
      </c>
      <c r="P8" s="89" t="s">
        <v>73</v>
      </c>
      <c r="Q8" s="9"/>
      <c r="R8" s="9"/>
    </row>
    <row r="9" spans="2:18" x14ac:dyDescent="0.3">
      <c r="B9" s="9"/>
      <c r="C9" s="9"/>
      <c r="D9" s="9"/>
      <c r="I9" s="9"/>
      <c r="J9" s="9"/>
      <c r="K9" s="9"/>
      <c r="L9" s="9"/>
      <c r="M9" s="9"/>
      <c r="N9" s="9"/>
      <c r="O9" s="122">
        <f>O7*L3</f>
        <v>1.1729402903723791E-35</v>
      </c>
      <c r="P9" s="122">
        <f>L3*P7</f>
        <v>7.8942908387805072E-21</v>
      </c>
      <c r="Q9" s="9"/>
      <c r="R9" s="9"/>
    </row>
    <row r="10" spans="2:18" x14ac:dyDescent="0.3">
      <c r="B10" t="s">
        <v>41</v>
      </c>
      <c r="E10"/>
      <c r="F10"/>
      <c r="G10"/>
      <c r="H10"/>
      <c r="K10" s="9"/>
      <c r="L10" s="9"/>
      <c r="M10" s="9"/>
      <c r="N10" s="9"/>
      <c r="O10" s="48" t="s">
        <v>69</v>
      </c>
      <c r="P10" s="48" t="s">
        <v>70</v>
      </c>
      <c r="Q10" s="9"/>
      <c r="R10" s="9"/>
    </row>
    <row r="11" spans="2:18" ht="15" thickBot="1" x14ac:dyDescent="0.35">
      <c r="E11"/>
      <c r="F11"/>
      <c r="G11"/>
      <c r="H11"/>
      <c r="K11" s="9"/>
      <c r="L11" s="9"/>
      <c r="M11" s="9"/>
      <c r="N11" s="9"/>
      <c r="O11" s="128">
        <f>((P11*J3)/(O3^2))*(10^9)</f>
        <v>36.700273369160001</v>
      </c>
      <c r="P11" s="124">
        <f>SQRT(((D27^2)*((C26/(C27^2))^2)+((D26^2)/(C27^2))))</f>
        <v>13313281444947.738</v>
      </c>
      <c r="Q11" s="9"/>
      <c r="R11" s="9"/>
    </row>
    <row r="12" spans="2:18" x14ac:dyDescent="0.3">
      <c r="B12" s="46" t="s">
        <v>42</v>
      </c>
      <c r="C12" s="46"/>
      <c r="E12"/>
      <c r="F12"/>
      <c r="G12"/>
      <c r="H12"/>
      <c r="K12" s="9"/>
      <c r="L12" s="9"/>
      <c r="M12" s="9"/>
      <c r="N12" s="9"/>
      <c r="O12" s="9"/>
      <c r="P12" s="9"/>
      <c r="Q12" s="9"/>
      <c r="R12" s="9"/>
    </row>
    <row r="13" spans="2:18" x14ac:dyDescent="0.3">
      <c r="B13" s="43" t="s">
        <v>43</v>
      </c>
      <c r="C13" s="43">
        <v>0.99952703537316856</v>
      </c>
      <c r="E13"/>
      <c r="F13"/>
      <c r="G13"/>
      <c r="H13"/>
      <c r="K13" s="9"/>
      <c r="L13" s="9"/>
      <c r="M13" s="9"/>
      <c r="N13" s="9"/>
      <c r="O13" s="9"/>
      <c r="P13" s="9"/>
      <c r="Q13" s="9"/>
      <c r="R13" s="9"/>
    </row>
    <row r="14" spans="2:18" x14ac:dyDescent="0.3">
      <c r="B14" s="43" t="s">
        <v>44</v>
      </c>
      <c r="C14" s="43">
        <v>0.99905429444187543</v>
      </c>
      <c r="E14"/>
      <c r="F14"/>
      <c r="G14"/>
      <c r="H14"/>
      <c r="K14" s="9"/>
      <c r="L14" s="9"/>
      <c r="M14" s="9"/>
      <c r="N14" s="9"/>
      <c r="O14" s="9"/>
      <c r="P14" s="9"/>
      <c r="Q14" s="9"/>
      <c r="R14" s="9"/>
    </row>
    <row r="15" spans="2:18" x14ac:dyDescent="0.3">
      <c r="B15" s="43" t="s">
        <v>45</v>
      </c>
      <c r="C15" s="43">
        <v>0.99873905925583395</v>
      </c>
      <c r="E15"/>
      <c r="F15"/>
      <c r="G15"/>
      <c r="H15"/>
      <c r="K15" s="9"/>
      <c r="L15" s="9"/>
      <c r="M15" s="9"/>
      <c r="N15" s="9"/>
      <c r="O15" s="9"/>
      <c r="P15" s="9"/>
      <c r="Q15" s="9"/>
      <c r="R15" s="9"/>
    </row>
    <row r="16" spans="2:18" x14ac:dyDescent="0.3">
      <c r="B16" s="43" t="s">
        <v>46</v>
      </c>
      <c r="C16" s="43">
        <v>1.8792270747080651E-2</v>
      </c>
      <c r="E16"/>
      <c r="F16"/>
      <c r="G16"/>
      <c r="H16"/>
      <c r="K16" s="9"/>
      <c r="L16" s="9"/>
      <c r="M16" s="9"/>
      <c r="N16" s="9"/>
      <c r="O16" s="9"/>
      <c r="P16" s="9"/>
      <c r="Q16" s="9"/>
      <c r="R16" s="9"/>
    </row>
    <row r="17" spans="2:13" ht="15" thickBot="1" x14ac:dyDescent="0.35">
      <c r="B17" s="44" t="s">
        <v>47</v>
      </c>
      <c r="C17" s="44">
        <v>5</v>
      </c>
      <c r="E17"/>
      <c r="F17"/>
      <c r="G17"/>
      <c r="H17"/>
      <c r="K17" s="9"/>
      <c r="L17" s="9"/>
      <c r="M17" s="9"/>
    </row>
    <row r="18" spans="2:13" x14ac:dyDescent="0.3">
      <c r="E18"/>
      <c r="F18"/>
      <c r="G18"/>
      <c r="H18"/>
      <c r="K18" s="9"/>
      <c r="L18" s="9"/>
      <c r="M18" s="9"/>
    </row>
    <row r="19" spans="2:13" ht="15" thickBot="1" x14ac:dyDescent="0.35">
      <c r="B19" t="s">
        <v>65</v>
      </c>
      <c r="E19"/>
      <c r="F19"/>
      <c r="G19"/>
      <c r="H19"/>
      <c r="K19" s="9"/>
      <c r="L19" s="9"/>
      <c r="M19" s="9"/>
    </row>
    <row r="20" spans="2:13" x14ac:dyDescent="0.3">
      <c r="B20" s="45"/>
      <c r="C20" s="45" t="s">
        <v>48</v>
      </c>
      <c r="D20" s="45" t="s">
        <v>49</v>
      </c>
      <c r="E20" s="45" t="s">
        <v>50</v>
      </c>
      <c r="F20" s="45" t="s">
        <v>12</v>
      </c>
      <c r="G20" s="45" t="s">
        <v>51</v>
      </c>
      <c r="H20"/>
      <c r="K20" s="9"/>
      <c r="L20" s="9"/>
      <c r="M20" s="9"/>
    </row>
    <row r="21" spans="2:13" x14ac:dyDescent="0.3">
      <c r="B21" s="43" t="s">
        <v>52</v>
      </c>
      <c r="C21" s="43">
        <v>1</v>
      </c>
      <c r="D21" s="43">
        <v>1.1192134636805051</v>
      </c>
      <c r="E21" s="43">
        <v>1.1192134636805051</v>
      </c>
      <c r="F21" s="43">
        <v>3169.2347132541327</v>
      </c>
      <c r="G21" s="43">
        <v>1.2346561826858384E-5</v>
      </c>
      <c r="H21"/>
      <c r="K21" s="9"/>
      <c r="L21" s="9"/>
      <c r="M21" s="9"/>
    </row>
    <row r="22" spans="2:13" x14ac:dyDescent="0.3">
      <c r="B22" s="43" t="s">
        <v>53</v>
      </c>
      <c r="C22" s="43">
        <v>3</v>
      </c>
      <c r="D22" s="43">
        <v>1.0594483194947496E-3</v>
      </c>
      <c r="E22" s="43">
        <v>3.5314943983158319E-4</v>
      </c>
      <c r="F22" s="43"/>
      <c r="G22" s="43"/>
      <c r="H22"/>
      <c r="K22" s="9"/>
      <c r="L22" s="9"/>
      <c r="M22" s="9"/>
    </row>
    <row r="23" spans="2:13" ht="15" thickBot="1" x14ac:dyDescent="0.35">
      <c r="B23" s="44" t="s">
        <v>54</v>
      </c>
      <c r="C23" s="44">
        <v>4</v>
      </c>
      <c r="D23" s="44">
        <v>1.1202729119999999</v>
      </c>
      <c r="E23" s="44"/>
      <c r="F23" s="44"/>
      <c r="G23" s="44"/>
      <c r="H23"/>
      <c r="K23" s="9"/>
      <c r="L23" s="9"/>
      <c r="M23" s="9"/>
    </row>
    <row r="24" spans="2:13" ht="15" thickBot="1" x14ac:dyDescent="0.35">
      <c r="E24"/>
      <c r="F24"/>
      <c r="G24"/>
      <c r="H24"/>
      <c r="K24" s="9"/>
      <c r="L24" s="9"/>
      <c r="M24" s="9"/>
    </row>
    <row r="25" spans="2:13" x14ac:dyDescent="0.3">
      <c r="B25" s="45"/>
      <c r="C25" s="45" t="s">
        <v>55</v>
      </c>
      <c r="D25" s="45" t="s">
        <v>46</v>
      </c>
      <c r="E25" s="45" t="s">
        <v>56</v>
      </c>
      <c r="F25" s="45" t="s">
        <v>66</v>
      </c>
      <c r="G25" s="45" t="s">
        <v>57</v>
      </c>
      <c r="H25" s="45" t="s">
        <v>58</v>
      </c>
      <c r="I25" s="45" t="s">
        <v>59</v>
      </c>
      <c r="J25" s="45" t="s">
        <v>60</v>
      </c>
      <c r="K25" s="45" t="s">
        <v>59</v>
      </c>
      <c r="L25" s="45" t="s">
        <v>60</v>
      </c>
      <c r="M25" s="45" t="s">
        <v>60</v>
      </c>
    </row>
    <row r="26" spans="2:13" x14ac:dyDescent="0.3">
      <c r="B26" s="43" t="s">
        <v>61</v>
      </c>
      <c r="C26" s="43">
        <v>-1.3609732900913158</v>
      </c>
      <c r="D26" s="43">
        <v>4.9339317742378166E-2</v>
      </c>
      <c r="E26" s="43">
        <v>-27.58395033343476</v>
      </c>
      <c r="F26" s="43">
        <v>1.0458041206352716E-4</v>
      </c>
      <c r="G26" s="43">
        <v>-1.5179930195457663</v>
      </c>
      <c r="H26" s="43">
        <v>-1.2039535606368654</v>
      </c>
      <c r="I26" s="43">
        <v>-1.5179930195457663</v>
      </c>
      <c r="J26" s="43">
        <v>-1.2039535606368654</v>
      </c>
      <c r="K26" s="43">
        <v>-1.5175603381742828</v>
      </c>
      <c r="L26" s="43">
        <v>-1.2070698091590408</v>
      </c>
      <c r="M26" s="43">
        <v>-1.2039535606368654</v>
      </c>
    </row>
    <row r="27" spans="2:13" ht="15" thickBot="1" x14ac:dyDescent="0.35">
      <c r="B27" s="44" t="s">
        <v>62</v>
      </c>
      <c r="C27" s="44">
        <v>4.1269872194910539E-15</v>
      </c>
      <c r="D27" s="44">
        <v>7.3308768148273691E-17</v>
      </c>
      <c r="E27" s="44">
        <v>56.295956455629494</v>
      </c>
      <c r="F27" s="44">
        <v>1.2346561826858404E-5</v>
      </c>
      <c r="G27" s="44">
        <v>3.8936860011526799E-15</v>
      </c>
      <c r="H27" s="44">
        <v>4.3602884378294279E-15</v>
      </c>
      <c r="I27" s="44">
        <v>3.8936860011526799E-15</v>
      </c>
      <c r="J27" s="44">
        <v>4.3602884378294279E-15</v>
      </c>
      <c r="K27" s="44">
        <v>3.8982854015851029E-15</v>
      </c>
      <c r="L27" s="44">
        <v>4.3596148087459744E-15</v>
      </c>
      <c r="M27" s="44">
        <v>4.3602884378294279E-15</v>
      </c>
    </row>
    <row r="28" spans="2:13" x14ac:dyDescent="0.3">
      <c r="E28"/>
      <c r="F28"/>
      <c r="G28"/>
      <c r="H28"/>
      <c r="K28" s="9"/>
      <c r="L28" s="9"/>
      <c r="M28" s="9"/>
    </row>
    <row r="29" spans="2:13" x14ac:dyDescent="0.3">
      <c r="E29"/>
      <c r="F29"/>
      <c r="G29"/>
      <c r="H29"/>
      <c r="K29" s="9"/>
      <c r="L29" s="9"/>
      <c r="M29" s="9"/>
    </row>
    <row r="30" spans="2:13" x14ac:dyDescent="0.3">
      <c r="E30"/>
      <c r="F30"/>
      <c r="G30"/>
      <c r="H30"/>
      <c r="K30" s="9"/>
      <c r="L30" s="9"/>
      <c r="M30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setup</vt:lpstr>
      <vt:lpstr>365</vt:lpstr>
      <vt:lpstr>405</vt:lpstr>
      <vt:lpstr>436</vt:lpstr>
      <vt:lpstr>546</vt:lpstr>
      <vt:lpstr>579</vt:lpstr>
      <vt:lpstr>Vcorte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</dc:creator>
  <cp:keywords/>
  <dc:description/>
  <cp:lastModifiedBy>Luis</cp:lastModifiedBy>
  <cp:revision/>
  <dcterms:created xsi:type="dcterms:W3CDTF">2019-03-12T05:00:43Z</dcterms:created>
  <dcterms:modified xsi:type="dcterms:W3CDTF">2021-03-22T13:37:18Z</dcterms:modified>
  <cp:category/>
  <cp:contentStatus/>
</cp:coreProperties>
</file>