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Luis\Desktop\Escola\LAB\T5\"/>
    </mc:Choice>
  </mc:AlternateContent>
  <xr:revisionPtr revIDLastSave="0" documentId="13_ncr:1_{3FB5A5C2-D1C6-480D-837C-20840264210A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SETUP" sheetId="1" r:id="rId1"/>
    <sheet name="1ªAnálise" sheetId="2" r:id="rId2"/>
    <sheet name="2ªAnális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2" l="1"/>
  <c r="K16" i="2" s="1"/>
  <c r="C19" i="3"/>
  <c r="C14" i="3"/>
  <c r="C13" i="3"/>
  <c r="F7" i="3"/>
  <c r="G7" i="3" s="1"/>
  <c r="E7" i="3"/>
  <c r="B7" i="3"/>
  <c r="F6" i="3"/>
  <c r="E6" i="3"/>
  <c r="B6" i="3"/>
  <c r="F5" i="3"/>
  <c r="E5" i="3"/>
  <c r="B5" i="3"/>
  <c r="H4" i="3"/>
  <c r="F4" i="3"/>
  <c r="G4" i="3" s="1"/>
  <c r="E4" i="3"/>
  <c r="L13" i="2"/>
  <c r="L11" i="2"/>
  <c r="C14" i="2"/>
  <c r="C20" i="2"/>
  <c r="H4" i="2" s="1"/>
  <c r="G6" i="3" l="1"/>
  <c r="H11" i="3" a="1"/>
  <c r="H5" i="3"/>
  <c r="G5" i="3"/>
  <c r="H6" i="3"/>
  <c r="H7" i="3"/>
  <c r="H8" i="2"/>
  <c r="H11" i="3" l="1"/>
  <c r="L10" i="3" s="1"/>
  <c r="I4" i="3" s="1"/>
  <c r="I5" i="3"/>
  <c r="J5" i="3" s="1"/>
  <c r="I7" i="3"/>
  <c r="J7" i="3" s="1"/>
  <c r="K15" i="3"/>
  <c r="F5" i="2"/>
  <c r="F6" i="2"/>
  <c r="F7" i="2"/>
  <c r="F8" i="2"/>
  <c r="F4" i="2"/>
  <c r="E5" i="2"/>
  <c r="E6" i="2"/>
  <c r="E7" i="2"/>
  <c r="E8" i="2"/>
  <c r="E4" i="2"/>
  <c r="B5" i="2"/>
  <c r="I6" i="3" l="1"/>
  <c r="J6" i="3" s="1"/>
  <c r="L12" i="3"/>
  <c r="J4" i="3"/>
  <c r="H27" i="3" s="1" a="1"/>
  <c r="H27" i="3" s="1"/>
  <c r="H19" i="3" a="1"/>
  <c r="H19" i="3" s="1"/>
  <c r="H5" i="2"/>
  <c r="G5" i="2"/>
  <c r="G7" i="2"/>
  <c r="G4" i="2"/>
  <c r="G6" i="2"/>
  <c r="G8" i="2"/>
  <c r="B7" i="2"/>
  <c r="H7" i="2" s="1"/>
  <c r="B6" i="2"/>
  <c r="H6" i="2" s="1"/>
  <c r="H12" i="2" l="1" a="1"/>
  <c r="H12" i="2" s="1"/>
  <c r="I8" i="2" l="1"/>
  <c r="J8" i="2" s="1"/>
  <c r="I7" i="2"/>
  <c r="J7" i="2" s="1"/>
  <c r="I4" i="2"/>
  <c r="I6" i="2"/>
  <c r="J6" i="2" s="1"/>
  <c r="I5" i="2"/>
  <c r="J5" i="2" s="1"/>
  <c r="H20" i="2" l="1" a="1"/>
  <c r="H20" i="2" s="1"/>
  <c r="J4" i="2"/>
  <c r="H28" i="2" s="1" a="1"/>
  <c r="H28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<sst xmlns="http://schemas.openxmlformats.org/spreadsheetml/2006/main" count="87" uniqueCount="56">
  <si>
    <t>A</t>
  </si>
  <si>
    <t>B</t>
  </si>
  <si>
    <t>C</t>
  </si>
  <si>
    <t>D</t>
  </si>
  <si>
    <t>E</t>
  </si>
  <si>
    <t>F</t>
  </si>
  <si>
    <t>G</t>
  </si>
  <si>
    <t>Lâmpada de cádmio envolta pelas bobines que criam o campo magnético</t>
  </si>
  <si>
    <t>Lente colimadora</t>
  </si>
  <si>
    <t>Filtro colorido que permite a selecção da risca vermelha do cádmio</t>
  </si>
  <si>
    <t>Interferómetro de Fabri-Perot</t>
  </si>
  <si>
    <t>Lente de focagem</t>
  </si>
  <si>
    <t>Câmara digital, ligada à televisão</t>
  </si>
  <si>
    <t>Fonte de tensão, que gera corrente nas bobines</t>
  </si>
  <si>
    <t>Televisão para visualização do padrão de interferência</t>
  </si>
  <si>
    <t>H</t>
  </si>
  <si>
    <t>Legenda</t>
  </si>
  <si>
    <t>(a)</t>
  </si>
  <si>
    <t>Arranjo experimental</t>
  </si>
  <si>
    <t>https://youtu.be/KfwjI77AQCI</t>
  </si>
  <si>
    <t>I (A)</t>
  </si>
  <si>
    <t>mín</t>
  </si>
  <si>
    <t>máx</t>
  </si>
  <si>
    <t>t (m)</t>
  </si>
  <si>
    <t>Distância entre divisores de feixe</t>
  </si>
  <si>
    <r>
      <t>f</t>
    </r>
    <r>
      <rPr>
        <vertAlign val="subscript"/>
        <sz val="11"/>
        <color theme="1"/>
        <rFont val="Calibri"/>
        <family val="2"/>
        <scheme val="minor"/>
      </rPr>
      <t>B</t>
    </r>
  </si>
  <si>
    <r>
      <t>Não é fácil determinar quando se obtêm aqueles valores exactos para a fracção f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 por observação da imagem obtida no monitor.</t>
    </r>
  </si>
  <si>
    <r>
      <t xml:space="preserve">O vídeo abaixo mostra as franjas de interferência geradas pelo levantamento da degenerescência dos níveis de energia por efeito de Zeeman, num interferómetro de Fabri-Perot.  É visível o aumento do espaçamento entre estas franjas à medida que se aumenta a intensidade do campo magnético. Notar que as franjas </t>
    </r>
    <r>
      <rPr>
        <sz val="11"/>
        <color theme="1"/>
        <rFont val="Calibri"/>
        <family val="2"/>
      </rPr>
      <t>π (correspondentes a Δm</t>
    </r>
    <r>
      <rPr>
        <vertAlign val="subscript"/>
        <sz val="11"/>
        <color theme="1"/>
        <rFont val="Calibri"/>
        <family val="2"/>
      </rPr>
      <t>L</t>
    </r>
    <r>
      <rPr>
        <sz val="11"/>
        <color theme="1"/>
        <rFont val="Calibri"/>
        <family val="2"/>
      </rPr>
      <t>=0)</t>
    </r>
    <r>
      <rPr>
        <sz val="11"/>
        <color theme="1"/>
        <rFont val="Calibri"/>
        <family val="2"/>
        <scheme val="minor"/>
      </rPr>
      <t xml:space="preserve"> não se deslocam.</t>
    </r>
  </si>
  <si>
    <t>Imagem obtida no monitor para campo nulo</t>
  </si>
  <si>
    <r>
      <t>Para f</t>
    </r>
    <r>
      <rPr>
        <vertAlign val="subscript"/>
        <sz val="11"/>
        <color rgb="FFC00000"/>
        <rFont val="Calibri"/>
        <family val="2"/>
        <scheme val="minor"/>
      </rPr>
      <t>B</t>
    </r>
    <r>
      <rPr>
        <sz val="11"/>
        <color rgb="FFC00000"/>
        <rFont val="Calibri"/>
        <family val="2"/>
        <scheme val="minor"/>
      </rPr>
      <t>=1, o valor 3.89 A corresponde ao limite máximo da intensidade da corrente conseguida com a fonte utilizada.</t>
    </r>
  </si>
  <si>
    <r>
      <t>Os valores mín e máx de I para cada f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 dão o intervalo de valores da intensidade da corrente para os quais a imagem aparenta aquele espaçamento.</t>
    </r>
  </si>
  <si>
    <t>Constantes</t>
  </si>
  <si>
    <t>Δ𝑣 (Hz)</t>
  </si>
  <si>
    <t>Δ𝜆 (m)</t>
  </si>
  <si>
    <t xml:space="preserve">       (m)</t>
  </si>
  <si>
    <t>b</t>
  </si>
  <si>
    <t>σ(b)</t>
  </si>
  <si>
    <r>
      <t>R</t>
    </r>
    <r>
      <rPr>
        <sz val="11"/>
        <color theme="1"/>
        <rFont val="Calibri"/>
        <family val="2"/>
      </rPr>
      <t>²</t>
    </r>
  </si>
  <si>
    <t>Erro-Padrão</t>
  </si>
  <si>
    <t>F Regressão</t>
  </si>
  <si>
    <t>gl Residual</t>
  </si>
  <si>
    <t>SQ Regressão</t>
  </si>
  <si>
    <t>SQ Residual</t>
  </si>
  <si>
    <t>(m)</t>
  </si>
  <si>
    <r>
      <t xml:space="preserve">h </t>
    </r>
    <r>
      <rPr>
        <sz val="10"/>
        <color theme="1"/>
        <rFont val="Calibri"/>
        <family val="2"/>
        <scheme val="minor"/>
      </rPr>
      <t>(J.s)</t>
    </r>
  </si>
  <si>
    <r>
      <t>c</t>
    </r>
    <r>
      <rPr>
        <sz val="10"/>
        <color theme="1"/>
        <rFont val="Calibri"/>
        <family val="2"/>
        <scheme val="minor"/>
      </rPr>
      <t xml:space="preserve"> (m/s)</t>
    </r>
  </si>
  <si>
    <r>
      <t xml:space="preserve">e </t>
    </r>
    <r>
      <rPr>
        <sz val="10"/>
        <color theme="1"/>
        <rFont val="Calibri"/>
        <family val="2"/>
        <scheme val="minor"/>
      </rPr>
      <t>(C)</t>
    </r>
  </si>
  <si>
    <r>
      <t xml:space="preserve">m </t>
    </r>
    <r>
      <rPr>
        <sz val="10"/>
        <color theme="1"/>
        <rFont val="Calibri"/>
        <family val="2"/>
        <scheme val="minor"/>
      </rPr>
      <t>(kg)</t>
    </r>
  </si>
  <si>
    <t>Desvio Percentual</t>
  </si>
  <si>
    <t>B (T)</t>
  </si>
  <si>
    <r>
      <t xml:space="preserve">       </t>
    </r>
    <r>
      <rPr>
        <sz val="14"/>
        <color theme="1"/>
        <rFont val="Calibri"/>
        <family val="2"/>
        <scheme val="minor"/>
      </rPr>
      <t>(T)</t>
    </r>
  </si>
  <si>
    <t>z</t>
  </si>
  <si>
    <t>σ(z)</t>
  </si>
  <si>
    <t xml:space="preserve">      (J/T)</t>
  </si>
  <si>
    <t xml:space="preserve">     (J/T)</t>
  </si>
  <si>
    <t xml:space="preserve">    (T)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</si>
</sst>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E+00"/>
    <numFmt numFmtId="165" formatCode="0.0E+00"/>
    <numFmt numFmtId="166" formatCode="0E+00"/>
    <numFmt numFmtId="167" formatCode="0.000"/>
    <numFmt numFmtId="168" formatCode="0.0"/>
    <numFmt numFmtId="169" formatCode="0.0000"/>
  </numFmts>
  <fonts count="1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bscript"/>
      <sz val="11"/>
      <color theme="1"/>
      <name val="Calibri"/>
      <family val="2"/>
    </font>
    <font>
      <sz val="11"/>
      <color rgb="FFC00000"/>
      <name val="Calibri"/>
      <family val="2"/>
      <scheme val="minor"/>
    </font>
    <font>
      <vertAlign val="subscript"/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9" fontId="9" fillId="0" borderId="0" applyFont="0" applyFill="0" applyBorder="0" applyAlignment="0" applyProtection="0"/>
  </cellStyleXfs>
  <cellXfs count="87">
    <xf numFmtId="0" fontId="0" fillId="0" borderId="0" xfId="0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2" fontId="7" fillId="2" borderId="1" xfId="0" applyNumberFormat="1" applyFont="1" applyFill="1" applyBorder="1" applyAlignment="1">
      <alignment horizontal="center"/>
    </xf>
    <xf numFmtId="12" fontId="8" fillId="2" borderId="1" xfId="0" applyNumberFormat="1" applyFont="1" applyFill="1" applyBorder="1" applyAlignment="1">
      <alignment horizontal="center"/>
    </xf>
    <xf numFmtId="1" fontId="8" fillId="2" borderId="1" xfId="0" applyNumberFormat="1" applyFont="1" applyFill="1" applyBorder="1" applyAlignment="1">
      <alignment horizontal="center"/>
    </xf>
    <xf numFmtId="0" fontId="0" fillId="2" borderId="1" xfId="0" applyFill="1" applyBorder="1"/>
    <xf numFmtId="2" fontId="0" fillId="2" borderId="1" xfId="0" applyNumberFormat="1" applyFill="1" applyBorder="1"/>
    <xf numFmtId="2" fontId="0" fillId="2" borderId="1" xfId="0" applyNumberFormat="1" applyFill="1" applyBorder="1" applyAlignment="1">
      <alignment horizontal="center"/>
    </xf>
    <xf numFmtId="2" fontId="0" fillId="2" borderId="1" xfId="0" applyNumberFormat="1" applyFill="1" applyBorder="1" applyAlignment="1">
      <alignment horizontal="center" vertical="center"/>
    </xf>
    <xf numFmtId="11" fontId="0" fillId="2" borderId="1" xfId="0" applyNumberFormat="1" applyFill="1" applyBorder="1"/>
    <xf numFmtId="0" fontId="0" fillId="4" borderId="1" xfId="0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0" fillId="4" borderId="1" xfId="0" applyFill="1" applyBorder="1"/>
    <xf numFmtId="0" fontId="10" fillId="3" borderId="2" xfId="0" applyFont="1" applyFill="1" applyBorder="1" applyAlignment="1">
      <alignment horizontal="center" vertical="center"/>
    </xf>
    <xf numFmtId="0" fontId="10" fillId="3" borderId="3" xfId="0" applyNumberFormat="1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left" indent="1"/>
    </xf>
    <xf numFmtId="164" fontId="11" fillId="3" borderId="7" xfId="0" applyNumberFormat="1" applyFont="1" applyFill="1" applyBorder="1" applyAlignment="1">
      <alignment horizontal="right"/>
    </xf>
    <xf numFmtId="0" fontId="11" fillId="3" borderId="2" xfId="0" applyFont="1" applyFill="1" applyBorder="1" applyAlignment="1">
      <alignment horizontal="left" indent="1"/>
    </xf>
    <xf numFmtId="164" fontId="11" fillId="3" borderId="3" xfId="0" applyNumberFormat="1" applyFont="1" applyFill="1" applyBorder="1" applyAlignment="1">
      <alignment horizontal="right"/>
    </xf>
    <xf numFmtId="0" fontId="0" fillId="3" borderId="2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164" fontId="10" fillId="3" borderId="3" xfId="0" applyNumberFormat="1" applyFont="1" applyFill="1" applyBorder="1" applyAlignment="1">
      <alignment horizontal="center" vertical="center"/>
    </xf>
    <xf numFmtId="11" fontId="0" fillId="4" borderId="1" xfId="0" applyNumberFormat="1" applyFill="1" applyBorder="1"/>
    <xf numFmtId="167" fontId="0" fillId="4" borderId="1" xfId="0" applyNumberFormat="1" applyFill="1" applyBorder="1"/>
    <xf numFmtId="1" fontId="0" fillId="4" borderId="1" xfId="0" applyNumberFormat="1" applyFill="1" applyBorder="1"/>
    <xf numFmtId="0" fontId="0" fillId="4" borderId="2" xfId="0" applyFill="1" applyBorder="1" applyAlignment="1">
      <alignment vertical="center"/>
    </xf>
    <xf numFmtId="166" fontId="0" fillId="4" borderId="3" xfId="0" applyNumberFormat="1" applyFill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167" fontId="0" fillId="4" borderId="1" xfId="0" applyNumberFormat="1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168" fontId="0" fillId="4" borderId="1" xfId="0" applyNumberFormat="1" applyFill="1" applyBorder="1" applyAlignment="1">
      <alignment horizontal="center"/>
    </xf>
    <xf numFmtId="165" fontId="0" fillId="4" borderId="1" xfId="0" applyNumberFormat="1" applyFill="1" applyBorder="1" applyAlignment="1">
      <alignment horizontal="center"/>
    </xf>
    <xf numFmtId="166" fontId="0" fillId="4" borderId="1" xfId="0" applyNumberFormat="1" applyFill="1" applyBorder="1" applyAlignment="1">
      <alignment horizontal="center"/>
    </xf>
    <xf numFmtId="0" fontId="0" fillId="5" borderId="8" xfId="0" applyFill="1" applyBorder="1"/>
    <xf numFmtId="0" fontId="0" fillId="5" borderId="10" xfId="0" applyFill="1" applyBorder="1"/>
    <xf numFmtId="0" fontId="0" fillId="5" borderId="9" xfId="0" applyFill="1" applyBorder="1"/>
    <xf numFmtId="0" fontId="0" fillId="5" borderId="4" xfId="0" applyFill="1" applyBorder="1"/>
    <xf numFmtId="0" fontId="0" fillId="5" borderId="0" xfId="0" applyFill="1" applyBorder="1"/>
    <xf numFmtId="0" fontId="0" fillId="5" borderId="5" xfId="0" applyFill="1" applyBorder="1"/>
    <xf numFmtId="0" fontId="5" fillId="5" borderId="6" xfId="0" applyFont="1" applyFill="1" applyBorder="1"/>
    <xf numFmtId="0" fontId="0" fillId="5" borderId="11" xfId="0" applyFill="1" applyBorder="1"/>
    <xf numFmtId="0" fontId="0" fillId="5" borderId="7" xfId="0" applyFill="1" applyBorder="1"/>
    <xf numFmtId="1" fontId="7" fillId="2" borderId="1" xfId="0" applyNumberFormat="1" applyFont="1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1" fontId="0" fillId="2" borderId="1" xfId="0" applyNumberFormat="1" applyFill="1" applyBorder="1" applyAlignment="1">
      <alignment horizontal="center" vertical="center"/>
    </xf>
    <xf numFmtId="1" fontId="0" fillId="2" borderId="1" xfId="0" applyNumberFormat="1" applyFill="1" applyBorder="1"/>
    <xf numFmtId="169" fontId="0" fillId="4" borderId="1" xfId="0" applyNumberFormat="1" applyFill="1" applyBorder="1"/>
    <xf numFmtId="2" fontId="0" fillId="4" borderId="1" xfId="0" applyNumberFormat="1" applyFill="1" applyBorder="1"/>
    <xf numFmtId="165" fontId="0" fillId="4" borderId="1" xfId="0" applyNumberFormat="1" applyFill="1" applyBorder="1"/>
    <xf numFmtId="166" fontId="0" fillId="4" borderId="1" xfId="0" applyNumberFormat="1" applyFill="1" applyBorder="1"/>
    <xf numFmtId="0" fontId="1" fillId="0" borderId="8" xfId="1" applyBorder="1" applyAlignment="1">
      <alignment horizontal="center"/>
    </xf>
    <xf numFmtId="0" fontId="1" fillId="0" borderId="10" xfId="1" applyBorder="1" applyAlignment="1">
      <alignment horizontal="center"/>
    </xf>
    <xf numFmtId="0" fontId="1" fillId="0" borderId="9" xfId="1" applyBorder="1" applyAlignment="1">
      <alignment horizontal="center"/>
    </xf>
    <xf numFmtId="0" fontId="0" fillId="0" borderId="8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4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0" borderId="6" xfId="0" applyBorder="1" applyAlignment="1">
      <alignment horizontal="left" wrapText="1"/>
    </xf>
    <xf numFmtId="0" fontId="0" fillId="0" borderId="11" xfId="0" applyBorder="1" applyAlignment="1">
      <alignment horizontal="left" wrapText="1"/>
    </xf>
    <xf numFmtId="0" fontId="0" fillId="0" borderId="7" xfId="0" applyBorder="1" applyAlignment="1">
      <alignment horizontal="left" wrapText="1"/>
    </xf>
    <xf numFmtId="0" fontId="10" fillId="3" borderId="8" xfId="0" applyFont="1" applyFill="1" applyBorder="1" applyAlignment="1">
      <alignment horizontal="center" wrapText="1"/>
    </xf>
    <xf numFmtId="0" fontId="10" fillId="3" borderId="9" xfId="0" applyFont="1" applyFill="1" applyBorder="1" applyAlignment="1">
      <alignment horizontal="center" wrapText="1"/>
    </xf>
    <xf numFmtId="0" fontId="10" fillId="3" borderId="6" xfId="0" applyFont="1" applyFill="1" applyBorder="1" applyAlignment="1">
      <alignment horizontal="center" wrapText="1"/>
    </xf>
    <xf numFmtId="0" fontId="10" fillId="3" borderId="7" xfId="0" applyFont="1" applyFill="1" applyBorder="1" applyAlignment="1">
      <alignment horizontal="center" wrapText="1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4" borderId="8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9" fontId="0" fillId="4" borderId="2" xfId="2" applyFont="1" applyFill="1" applyBorder="1" applyAlignment="1">
      <alignment horizontal="center"/>
    </xf>
    <xf numFmtId="9" fontId="0" fillId="4" borderId="3" xfId="2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1" fontId="0" fillId="4" borderId="9" xfId="0" applyNumberFormat="1" applyFill="1" applyBorder="1" applyAlignment="1">
      <alignment horizontal="center" vertical="center"/>
    </xf>
    <xf numFmtId="11" fontId="0" fillId="4" borderId="7" xfId="0" applyNumberFormat="1" applyFill="1" applyBorder="1" applyAlignment="1">
      <alignment horizontal="center" vertic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10" fillId="3" borderId="8" xfId="0" applyFont="1" applyFill="1" applyBorder="1" applyAlignment="1">
      <alignment horizontal="center"/>
    </xf>
    <xf numFmtId="0" fontId="10" fillId="3" borderId="9" xfId="0" applyFont="1" applyFill="1" applyBorder="1" applyAlignment="1">
      <alignment horizontal="center"/>
    </xf>
    <xf numFmtId="165" fontId="0" fillId="4" borderId="9" xfId="0" applyNumberFormat="1" applyFill="1" applyBorder="1" applyAlignment="1">
      <alignment horizontal="center" vertical="center"/>
    </xf>
    <xf numFmtId="165" fontId="0" fillId="4" borderId="7" xfId="0" applyNumberForma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</cellXfs>
  <cellStyles count="3">
    <cellStyle name="Hiperligação" xfId="1" builtinId="8"/>
    <cellStyle name="Normal" xfId="0" builtinId="0"/>
    <cellStyle name="Percentagem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pt-PT" sz="800"/>
              <a:t>Gráfico da intensidade do campo magnético em função do espaçamento (Graf.1)</a:t>
            </a:r>
          </a:p>
        </c:rich>
      </c:tx>
      <c:layout>
        <c:manualLayout>
          <c:xMode val="edge"/>
          <c:yMode val="edge"/>
          <c:x val="0.12752967902294443"/>
          <c:y val="3.54030258157749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965507417016251"/>
                  <c:y val="-2.811000249772528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'1ªAnálise'!$B$4:$B$8</c:f>
              <c:numCache>
                <c:formatCode>#\ ?/?</c:formatCode>
                <c:ptCount val="5"/>
                <c:pt idx="0" formatCode="General">
                  <c:v>0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  <c:pt idx="4" formatCode="0">
                  <c:v>1</c:v>
                </c:pt>
              </c:numCache>
            </c:numRef>
          </c:xVal>
          <c:yVal>
            <c:numRef>
              <c:f>'1ªAnálise'!$G$4:$G$8</c:f>
              <c:numCache>
                <c:formatCode>0.00</c:formatCode>
                <c:ptCount val="5"/>
                <c:pt idx="0" formatCode="0">
                  <c:v>0</c:v>
                </c:pt>
                <c:pt idx="1">
                  <c:v>0.24990000000000001</c:v>
                </c:pt>
                <c:pt idx="2">
                  <c:v>0.39439999999999997</c:v>
                </c:pt>
                <c:pt idx="3">
                  <c:v>0.52190000000000003</c:v>
                </c:pt>
                <c:pt idx="4">
                  <c:v>0.65790000000000015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30-4C0A-B954-1F932651A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538639"/>
        <c:axId val="844540303"/>
      </c:scatterChart>
      <c:valAx>
        <c:axId val="844538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4540303"/>
        <c:crosses val="autoZero"/>
        <c:crossBetween val="midCat"/>
      </c:valAx>
      <c:valAx>
        <c:axId val="84454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4538639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4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pt-PT" sz="800"/>
              <a:t>Gráfico de </a:t>
            </a:r>
            <a:r>
              <a:rPr lang="el-GR" sz="800"/>
              <a:t>Δ𝑣</a:t>
            </a:r>
            <a:r>
              <a:rPr lang="pt-PT" sz="800"/>
              <a:t> em função da intensidade do campo magnético (Graf.2) </a:t>
            </a:r>
          </a:p>
        </c:rich>
      </c:tx>
      <c:layout>
        <c:manualLayout>
          <c:xMode val="edge"/>
          <c:yMode val="edge"/>
          <c:x val="0.14147765185626721"/>
          <c:y val="1.80555713522059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0.18028841044823701"/>
          <c:y val="0.22145178194079754"/>
          <c:w val="0.73676921573780718"/>
          <c:h val="0.67607025465464099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155515632301785"/>
                  <c:y val="-3.1868083436643428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'1ªAnálise'!$G$4:$G$8</c:f>
              <c:numCache>
                <c:formatCode>0.00</c:formatCode>
                <c:ptCount val="5"/>
                <c:pt idx="0" formatCode="0">
                  <c:v>0</c:v>
                </c:pt>
                <c:pt idx="1">
                  <c:v>0.24990000000000001</c:v>
                </c:pt>
                <c:pt idx="2">
                  <c:v>0.39439999999999997</c:v>
                </c:pt>
                <c:pt idx="3">
                  <c:v>0.52190000000000003</c:v>
                </c:pt>
                <c:pt idx="4">
                  <c:v>0.65790000000000015</c:v>
                </c:pt>
              </c:numCache>
            </c:numRef>
          </c:xVal>
          <c:yVal>
            <c:numRef>
              <c:f>'1ªAnálise'!$I$4:$I$8</c:f>
              <c:numCache>
                <c:formatCode>0.00E+00</c:formatCode>
                <c:ptCount val="5"/>
                <c:pt idx="0" formatCode="0">
                  <c:v>0</c:v>
                </c:pt>
                <c:pt idx="1">
                  <c:v>2746813251.3329988</c:v>
                </c:pt>
                <c:pt idx="2">
                  <c:v>4120219876.9994988</c:v>
                </c:pt>
                <c:pt idx="3">
                  <c:v>5493626502.6659975</c:v>
                </c:pt>
                <c:pt idx="4">
                  <c:v>8240439753.9989977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7A-48D0-88D2-9BEFC3FBB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117920"/>
        <c:axId val="1330126656"/>
      </c:scatterChart>
      <c:valAx>
        <c:axId val="13301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30126656"/>
        <c:crosses val="autoZero"/>
        <c:crossBetween val="midCat"/>
      </c:valAx>
      <c:valAx>
        <c:axId val="133012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30117920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4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pt-PT" sz="800"/>
              <a:t>Gráfico de </a:t>
            </a:r>
            <a:r>
              <a:rPr lang="el-GR" sz="800"/>
              <a:t>Δ𝜆</a:t>
            </a:r>
            <a:r>
              <a:rPr lang="pt-PT" sz="800"/>
              <a:t> </a:t>
            </a:r>
            <a:r>
              <a:rPr lang="pt-PT" sz="800" b="1" i="0" u="none" strike="noStrike" cap="none" normalizeH="0" baseline="0">
                <a:effectLst/>
              </a:rPr>
              <a:t>em função da intensidade do campo magnético (Graf.3) </a:t>
            </a:r>
            <a:r>
              <a:rPr lang="pt-PT" sz="800" baseline="0"/>
              <a:t> </a:t>
            </a:r>
            <a:endParaRPr lang="pt-PT" sz="800"/>
          </a:p>
        </c:rich>
      </c:tx>
      <c:layout>
        <c:manualLayout>
          <c:xMode val="edge"/>
          <c:yMode val="edge"/>
          <c:x val="0.14355329206672132"/>
          <c:y val="2.69709308581428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0.19267433434401093"/>
          <c:y val="0.25649355246093819"/>
          <c:w val="0.76185007536724092"/>
          <c:h val="0.65360334467858583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7623040131264925"/>
                  <c:y val="-0.4499140611284467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'1ªAnálise'!$G$4:$G$8</c:f>
              <c:numCache>
                <c:formatCode>0.00</c:formatCode>
                <c:ptCount val="5"/>
                <c:pt idx="0" formatCode="0">
                  <c:v>0</c:v>
                </c:pt>
                <c:pt idx="1">
                  <c:v>0.24990000000000001</c:v>
                </c:pt>
                <c:pt idx="2">
                  <c:v>0.39439999999999997</c:v>
                </c:pt>
                <c:pt idx="3">
                  <c:v>0.52190000000000003</c:v>
                </c:pt>
                <c:pt idx="4">
                  <c:v>0.65790000000000015</c:v>
                </c:pt>
              </c:numCache>
            </c:numRef>
          </c:xVal>
          <c:yVal>
            <c:numRef>
              <c:f>'1ªAnálise'!$J$4:$J$8</c:f>
              <c:numCache>
                <c:formatCode>0.00E+00</c:formatCode>
                <c:ptCount val="5"/>
                <c:pt idx="0" formatCode="0">
                  <c:v>0</c:v>
                </c:pt>
                <c:pt idx="1">
                  <c:v>-3.7976110695148174E-12</c:v>
                </c:pt>
                <c:pt idx="2">
                  <c:v>-5.6963939665605779E-12</c:v>
                </c:pt>
                <c:pt idx="3">
                  <c:v>-7.5951617720384668E-12</c:v>
                </c:pt>
                <c:pt idx="4">
                  <c:v>-1.1392652109010335E-11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B8-438A-A4C2-E9FB19D56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186144"/>
        <c:axId val="1330181984"/>
      </c:scatterChart>
      <c:valAx>
        <c:axId val="133018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30181984"/>
        <c:crosses val="autoZero"/>
        <c:crossBetween val="midCat"/>
      </c:valAx>
      <c:valAx>
        <c:axId val="133018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30186144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4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pt-PT" sz="800"/>
              <a:t>Gráfico da intensidade do campo magnético em função do espaçamento (Graf.1)</a:t>
            </a:r>
          </a:p>
        </c:rich>
      </c:tx>
      <c:layout>
        <c:manualLayout>
          <c:xMode val="edge"/>
          <c:yMode val="edge"/>
          <c:x val="0.12752967902294443"/>
          <c:y val="3.54030258157749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0.159266034870573"/>
          <c:y val="0.32821047759759331"/>
          <c:w val="0.74901732792849263"/>
          <c:h val="0.5723182085195008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437471753589134E-2"/>
                  <c:y val="-0.104155793296188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'2ªAnálise'!$B$4:$B$7</c:f>
              <c:numCache>
                <c:formatCode>#\ ?/?</c:formatCode>
                <c:ptCount val="4"/>
                <c:pt idx="0" formatCode="General">
                  <c:v>0</c:v>
                </c:pt>
                <c:pt idx="1">
                  <c:v>0.33333333333333331</c:v>
                </c:pt>
                <c:pt idx="2">
                  <c:v>0.5</c:v>
                </c:pt>
                <c:pt idx="3">
                  <c:v>0.66666666666666663</c:v>
                </c:pt>
              </c:numCache>
            </c:numRef>
          </c:xVal>
          <c:yVal>
            <c:numRef>
              <c:f>'2ªAnálise'!$G$4:$G$7</c:f>
              <c:numCache>
                <c:formatCode>0.00</c:formatCode>
                <c:ptCount val="4"/>
                <c:pt idx="0">
                  <c:v>0</c:v>
                </c:pt>
                <c:pt idx="1">
                  <c:v>0.24990000000000001</c:v>
                </c:pt>
                <c:pt idx="2">
                  <c:v>0.39439999999999997</c:v>
                </c:pt>
                <c:pt idx="3">
                  <c:v>0.52190000000000003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20-422D-B34A-F5D5E7E7C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538639"/>
        <c:axId val="844540303"/>
      </c:scatterChart>
      <c:valAx>
        <c:axId val="844538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4540303"/>
        <c:crosses val="autoZero"/>
        <c:crossBetween val="midCat"/>
      </c:valAx>
      <c:valAx>
        <c:axId val="84454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4538639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4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pt-PT" sz="800"/>
              <a:t>Gráfico de </a:t>
            </a:r>
            <a:r>
              <a:rPr lang="el-GR" sz="800"/>
              <a:t>Δ𝑣</a:t>
            </a:r>
            <a:r>
              <a:rPr lang="pt-PT" sz="800"/>
              <a:t> em função da intensidade do campo magnético (Graf.2) </a:t>
            </a:r>
          </a:p>
        </c:rich>
      </c:tx>
      <c:layout>
        <c:manualLayout>
          <c:xMode val="edge"/>
          <c:yMode val="edge"/>
          <c:x val="0.14147765185626721"/>
          <c:y val="1.80555713522059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0.17989473692183131"/>
          <c:y val="0.20556764234221447"/>
          <c:w val="0.73676921573780718"/>
          <c:h val="0.63123037368295809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155515632301785"/>
                  <c:y val="-3.1868083436643428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'2ªAnálise'!$G$4:$G$7</c:f>
              <c:numCache>
                <c:formatCode>0.00</c:formatCode>
                <c:ptCount val="4"/>
                <c:pt idx="0">
                  <c:v>0</c:v>
                </c:pt>
                <c:pt idx="1">
                  <c:v>0.24990000000000001</c:v>
                </c:pt>
                <c:pt idx="2">
                  <c:v>0.39439999999999997</c:v>
                </c:pt>
                <c:pt idx="3">
                  <c:v>0.52190000000000003</c:v>
                </c:pt>
              </c:numCache>
            </c:numRef>
          </c:xVal>
          <c:yVal>
            <c:numRef>
              <c:f>'2ªAnálise'!$I$4:$I$7</c:f>
              <c:numCache>
                <c:formatCode>0.00E+00</c:formatCode>
                <c:ptCount val="4"/>
                <c:pt idx="0" formatCode="0.00">
                  <c:v>0</c:v>
                </c:pt>
                <c:pt idx="1">
                  <c:v>2353575068.1130695</c:v>
                </c:pt>
                <c:pt idx="2">
                  <c:v>3530362602.1696043</c:v>
                </c:pt>
                <c:pt idx="3">
                  <c:v>4707150136.2261391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DA-42AD-960A-35317C600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117920"/>
        <c:axId val="1330126656"/>
      </c:scatterChart>
      <c:valAx>
        <c:axId val="13301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30126656"/>
        <c:crosses val="autoZero"/>
        <c:crossBetween val="midCat"/>
      </c:valAx>
      <c:valAx>
        <c:axId val="133012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30117920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4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pt-PT" sz="800"/>
              <a:t>Gráfico de </a:t>
            </a:r>
            <a:r>
              <a:rPr lang="el-GR" sz="800"/>
              <a:t>Δ𝜆</a:t>
            </a:r>
            <a:r>
              <a:rPr lang="pt-PT" sz="800"/>
              <a:t> </a:t>
            </a:r>
            <a:r>
              <a:rPr lang="pt-PT" sz="800" b="1" i="0" u="none" strike="noStrike" cap="none" normalizeH="0" baseline="0">
                <a:effectLst/>
              </a:rPr>
              <a:t>em função da intensidade do campo magnético (Graf.3) </a:t>
            </a:r>
            <a:r>
              <a:rPr lang="pt-PT" sz="800" baseline="0"/>
              <a:t> </a:t>
            </a:r>
            <a:endParaRPr lang="pt-PT" sz="800"/>
          </a:p>
        </c:rich>
      </c:tx>
      <c:layout>
        <c:manualLayout>
          <c:xMode val="edge"/>
          <c:yMode val="edge"/>
          <c:x val="0.14355329206672132"/>
          <c:y val="2.69709308581428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0.19267433434401093"/>
          <c:y val="0.25649355246093819"/>
          <c:w val="0.76185007536724092"/>
          <c:h val="0.65360334467858583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243712191854868"/>
                  <c:y val="0.1479820817012538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'2ªAnálise'!$G$4:$G$7</c:f>
              <c:numCache>
                <c:formatCode>0.00</c:formatCode>
                <c:ptCount val="4"/>
                <c:pt idx="0">
                  <c:v>0</c:v>
                </c:pt>
                <c:pt idx="1">
                  <c:v>0.24990000000000001</c:v>
                </c:pt>
                <c:pt idx="2">
                  <c:v>0.39439999999999997</c:v>
                </c:pt>
                <c:pt idx="3">
                  <c:v>0.52190000000000003</c:v>
                </c:pt>
              </c:numCache>
            </c:numRef>
          </c:xVal>
          <c:yVal>
            <c:numRef>
              <c:f>'2ªAnálise'!$J$4:$J$7</c:f>
              <c:numCache>
                <c:formatCode>0.00E+00</c:formatCode>
                <c:ptCount val="4"/>
                <c:pt idx="0" formatCode="0.00">
                  <c:v>0</c:v>
                </c:pt>
                <c:pt idx="1">
                  <c:v>-3.2539389881211565E-12</c:v>
                </c:pt>
                <c:pt idx="2">
                  <c:v>-4.8808890853211329E-12</c:v>
                </c:pt>
                <c:pt idx="3">
                  <c:v>-6.5078262514862618E-12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16-457A-A63F-67717514E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186144"/>
        <c:axId val="1330181984"/>
      </c:scatterChart>
      <c:valAx>
        <c:axId val="133018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30181984"/>
        <c:crosses val="autoZero"/>
        <c:crossBetween val="midCat"/>
      </c:valAx>
      <c:valAx>
        <c:axId val="133018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30186144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4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.xml"/><Relationship Id="rId13" Type="http://schemas.openxmlformats.org/officeDocument/2006/relationships/image" Target="../media/image13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2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11" Type="http://schemas.openxmlformats.org/officeDocument/2006/relationships/image" Target="../media/image11.png"/><Relationship Id="rId5" Type="http://schemas.openxmlformats.org/officeDocument/2006/relationships/image" Target="../media/image7.png"/><Relationship Id="rId15" Type="http://schemas.openxmlformats.org/officeDocument/2006/relationships/image" Target="../media/image15.png"/><Relationship Id="rId10" Type="http://schemas.openxmlformats.org/officeDocument/2006/relationships/chart" Target="../charts/chart3.xml"/><Relationship Id="rId4" Type="http://schemas.openxmlformats.org/officeDocument/2006/relationships/image" Target="../media/image6.png"/><Relationship Id="rId9" Type="http://schemas.openxmlformats.org/officeDocument/2006/relationships/image" Target="../media/image10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13" Type="http://schemas.openxmlformats.org/officeDocument/2006/relationships/image" Target="../media/image16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2.png"/><Relationship Id="rId2" Type="http://schemas.openxmlformats.org/officeDocument/2006/relationships/image" Target="../media/image4.png"/><Relationship Id="rId1" Type="http://schemas.openxmlformats.org/officeDocument/2006/relationships/chart" Target="../charts/chart4.xml"/><Relationship Id="rId6" Type="http://schemas.openxmlformats.org/officeDocument/2006/relationships/image" Target="../media/image8.png"/><Relationship Id="rId11" Type="http://schemas.openxmlformats.org/officeDocument/2006/relationships/image" Target="../media/image11.png"/><Relationship Id="rId5" Type="http://schemas.openxmlformats.org/officeDocument/2006/relationships/image" Target="../media/image7.png"/><Relationship Id="rId10" Type="http://schemas.openxmlformats.org/officeDocument/2006/relationships/chart" Target="../charts/chart6.xml"/><Relationship Id="rId4" Type="http://schemas.openxmlformats.org/officeDocument/2006/relationships/image" Target="../media/image6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561975</xdr:colOff>
      <xdr:row>2</xdr:row>
      <xdr:rowOff>76199</xdr:rowOff>
    </xdr:from>
    <xdr:to>
      <xdr:col>11</xdr:col>
      <xdr:colOff>419100</xdr:colOff>
      <xdr:row>29</xdr:row>
      <xdr:rowOff>156092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975" y="457199"/>
          <a:ext cx="6562725" cy="52233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152399</xdr:rowOff>
    </xdr:from>
    <xdr:to>
      <xdr:col>11</xdr:col>
      <xdr:colOff>402860</xdr:colOff>
      <xdr:row>55</xdr:row>
      <xdr:rowOff>97154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676899"/>
          <a:ext cx="6498860" cy="4943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609119</xdr:colOff>
      <xdr:row>18</xdr:row>
      <xdr:rowOff>1</xdr:rowOff>
    </xdr:from>
    <xdr:to>
      <xdr:col>21</xdr:col>
      <xdr:colOff>408712</xdr:colOff>
      <xdr:row>40</xdr:row>
      <xdr:rowOff>39688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3369" y="3429001"/>
          <a:ext cx="5300281" cy="42306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126027</xdr:colOff>
      <xdr:row>8</xdr:row>
      <xdr:rowOff>105507</xdr:rowOff>
    </xdr:from>
    <xdr:to>
      <xdr:col>6</xdr:col>
      <xdr:colOff>668215</xdr:colOff>
      <xdr:row>16</xdr:row>
      <xdr:rowOff>46892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29864B-CFE0-4F04-84C6-5459EF519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205155</xdr:colOff>
      <xdr:row>1</xdr:row>
      <xdr:rowOff>87924</xdr:rowOff>
    </xdr:from>
    <xdr:to>
      <xdr:col>6</xdr:col>
      <xdr:colOff>357555</xdr:colOff>
      <xdr:row>2</xdr:row>
      <xdr:rowOff>116282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C46B583-A744-403F-9921-CEEEAB042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5832" y="269632"/>
          <a:ext cx="152400" cy="210065"/>
        </a:xfrm>
        <a:prstGeom prst="rect">
          <a:avLst/>
        </a:prstGeom>
      </xdr:spPr>
    </xdr:pic>
    <xdr:clientData/>
  </xdr:twoCellAnchor>
  <xdr:twoCellAnchor editAs="oneCell">
    <xdr:from>
      <xdr:col>7</xdr:col>
      <xdr:colOff>134817</xdr:colOff>
      <xdr:row>1</xdr:row>
      <xdr:rowOff>99645</xdr:rowOff>
    </xdr:from>
    <xdr:to>
      <xdr:col>7</xdr:col>
      <xdr:colOff>304270</xdr:colOff>
      <xdr:row>2</xdr:row>
      <xdr:rowOff>93785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5BAB289C-6E44-4CF2-94C8-26F77CBFC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7479" y="662353"/>
          <a:ext cx="169453" cy="175847"/>
        </a:xfrm>
        <a:prstGeom prst="rect">
          <a:avLst/>
        </a:prstGeom>
      </xdr:spPr>
    </xdr:pic>
    <xdr:clientData/>
  </xdr:twoCellAnchor>
  <xdr:twoCellAnchor editAs="oneCell">
    <xdr:from>
      <xdr:col>1</xdr:col>
      <xdr:colOff>93784</xdr:colOff>
      <xdr:row>13</xdr:row>
      <xdr:rowOff>17586</xdr:rowOff>
    </xdr:from>
    <xdr:to>
      <xdr:col>1</xdr:col>
      <xdr:colOff>246185</xdr:colOff>
      <xdr:row>13</xdr:row>
      <xdr:rowOff>166812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82F00736-E411-4140-BD57-51D50218E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922" y="3569678"/>
          <a:ext cx="152401" cy="149226"/>
        </a:xfrm>
        <a:prstGeom prst="rect">
          <a:avLst/>
        </a:prstGeom>
      </xdr:spPr>
    </xdr:pic>
    <xdr:clientData/>
  </xdr:twoCellAnchor>
  <xdr:twoCellAnchor editAs="oneCell">
    <xdr:from>
      <xdr:col>1</xdr:col>
      <xdr:colOff>105508</xdr:colOff>
      <xdr:row>14</xdr:row>
      <xdr:rowOff>11723</xdr:rowOff>
    </xdr:from>
    <xdr:to>
      <xdr:col>1</xdr:col>
      <xdr:colOff>298939</xdr:colOff>
      <xdr:row>14</xdr:row>
      <xdr:rowOff>174612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D296A0C-8FB7-4A82-89EC-E82CBE0FA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646" y="3745523"/>
          <a:ext cx="193431" cy="162889"/>
        </a:xfrm>
        <a:prstGeom prst="rect">
          <a:avLst/>
        </a:prstGeom>
      </xdr:spPr>
    </xdr:pic>
    <xdr:clientData/>
  </xdr:twoCellAnchor>
  <xdr:twoCellAnchor editAs="oneCell">
    <xdr:from>
      <xdr:col>1</xdr:col>
      <xdr:colOff>328246</xdr:colOff>
      <xdr:row>21</xdr:row>
      <xdr:rowOff>35169</xdr:rowOff>
    </xdr:from>
    <xdr:to>
      <xdr:col>2</xdr:col>
      <xdr:colOff>451338</xdr:colOff>
      <xdr:row>22</xdr:row>
      <xdr:rowOff>156898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63EBEBAE-B3A6-4AEE-9987-B2CA3CD9D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84" y="3880338"/>
          <a:ext cx="931985" cy="303437"/>
        </a:xfrm>
        <a:prstGeom prst="rect">
          <a:avLst/>
        </a:prstGeom>
      </xdr:spPr>
    </xdr:pic>
    <xdr:clientData/>
  </xdr:twoCellAnchor>
  <xdr:twoCellAnchor editAs="oneCell">
    <xdr:from>
      <xdr:col>7</xdr:col>
      <xdr:colOff>216878</xdr:colOff>
      <xdr:row>9</xdr:row>
      <xdr:rowOff>41029</xdr:rowOff>
    </xdr:from>
    <xdr:to>
      <xdr:col>8</xdr:col>
      <xdr:colOff>461788</xdr:colOff>
      <xdr:row>10</xdr:row>
      <xdr:rowOff>158260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50ABD4D1-E5C9-462A-AAC1-C5A769835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7124" y="1693983"/>
          <a:ext cx="913125" cy="298939"/>
        </a:xfrm>
        <a:prstGeom prst="rect">
          <a:avLst/>
        </a:prstGeom>
      </xdr:spPr>
    </xdr:pic>
    <xdr:clientData/>
  </xdr:twoCellAnchor>
  <xdr:twoCellAnchor>
    <xdr:from>
      <xdr:col>3</xdr:col>
      <xdr:colOff>131883</xdr:colOff>
      <xdr:row>16</xdr:row>
      <xdr:rowOff>93786</xdr:rowOff>
    </xdr:from>
    <xdr:to>
      <xdr:col>6</xdr:col>
      <xdr:colOff>668215</xdr:colOff>
      <xdr:row>24</xdr:row>
      <xdr:rowOff>46893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3E86534D-79D8-469F-B651-4D088A7D44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7</xdr:col>
      <xdr:colOff>181706</xdr:colOff>
      <xdr:row>17</xdr:row>
      <xdr:rowOff>23446</xdr:rowOff>
    </xdr:from>
    <xdr:to>
      <xdr:col>8</xdr:col>
      <xdr:colOff>480646</xdr:colOff>
      <xdr:row>18</xdr:row>
      <xdr:rowOff>142888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30652C2E-C636-4D54-AD2E-44BA319B7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7491" y="3141784"/>
          <a:ext cx="967155" cy="301150"/>
        </a:xfrm>
        <a:prstGeom prst="rect">
          <a:avLst/>
        </a:prstGeom>
      </xdr:spPr>
    </xdr:pic>
    <xdr:clientData/>
  </xdr:twoCellAnchor>
  <xdr:twoCellAnchor>
    <xdr:from>
      <xdr:col>3</xdr:col>
      <xdr:colOff>120163</xdr:colOff>
      <xdr:row>24</xdr:row>
      <xdr:rowOff>117231</xdr:rowOff>
    </xdr:from>
    <xdr:to>
      <xdr:col>6</xdr:col>
      <xdr:colOff>674078</xdr:colOff>
      <xdr:row>32</xdr:row>
      <xdr:rowOff>76201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E5EDB652-7898-454C-A11D-847A9A5E6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7</xdr:col>
      <xdr:colOff>181708</xdr:colOff>
      <xdr:row>25</xdr:row>
      <xdr:rowOff>35169</xdr:rowOff>
    </xdr:from>
    <xdr:to>
      <xdr:col>8</xdr:col>
      <xdr:colOff>498232</xdr:colOff>
      <xdr:row>26</xdr:row>
      <xdr:rowOff>151696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FA005FF6-71AD-4E78-824B-80661D081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1954" y="4607169"/>
          <a:ext cx="984739" cy="298235"/>
        </a:xfrm>
        <a:prstGeom prst="rect">
          <a:avLst/>
        </a:prstGeom>
      </xdr:spPr>
    </xdr:pic>
    <xdr:clientData/>
  </xdr:twoCellAnchor>
  <xdr:twoCellAnchor>
    <xdr:from>
      <xdr:col>12</xdr:col>
      <xdr:colOff>175846</xdr:colOff>
      <xdr:row>0</xdr:row>
      <xdr:rowOff>93783</xdr:rowOff>
    </xdr:from>
    <xdr:to>
      <xdr:col>21</xdr:col>
      <xdr:colOff>486508</xdr:colOff>
      <xdr:row>76</xdr:row>
      <xdr:rowOff>74083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E353A31-53A4-41A7-853D-C617E2722DD2}"/>
                </a:ext>
              </a:extLst>
            </xdr:cNvPr>
            <xdr:cNvSpPr txBox="1"/>
          </xdr:nvSpPr>
          <xdr:spPr>
            <a:xfrm>
              <a:off x="8187429" y="93783"/>
              <a:ext cx="6046829" cy="13685717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r>
                <a:rPr lang="pt-PT" sz="1100">
                  <a:latin typeface="Cambria Math" panose="02040503050406030204" pitchFamily="18" charset="0"/>
                  <a:ea typeface="Cambria Math" panose="02040503050406030204" pitchFamily="18" charset="0"/>
                </a:rPr>
                <a:t>Análise</a:t>
              </a:r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de dados:</a:t>
              </a: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Para cada um dos espaçamentos entre as franjas de interferência construtiva têm-se um valor máximo e um valor mínimo de intensidade da corrente. Através da equação:</a:t>
              </a:r>
            </a:p>
            <a:p>
              <a:endParaRPr lang="pt-PT" sz="1100" baseline="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𝐵</m:t>
                    </m:r>
                    <m:r>
                      <m:rPr>
                        <m:nor/>
                      </m:rPr>
                      <a:rPr lang="pt-PT" sz="120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= 0.170</m:t>
                    </m:r>
                    <m:r>
                      <m:rPr>
                        <m:nor/>
                      </m:rPr>
                      <a:rPr lang="pt-PT" sz="120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𝐼</m:t>
                    </m:r>
                  </m:oMath>
                </m:oMathPara>
              </a14:m>
              <a:endParaRPr lang="pt-PT" sz="12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Calculou-se o valor máximo e mínimo intensidade do campo magnético. </a:t>
              </a:r>
            </a:p>
            <a:p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Da teoria sabe-se que:</a:t>
              </a: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𝜇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B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=</m:t>
                    </m:r>
                    <m:f>
                      <m:fPr>
                        <m:ctrlP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h𝑐</m:t>
                        </m:r>
                      </m:num>
                      <m:den>
                        <m: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  <m: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den>
                    </m:f>
                    <m:f>
                      <m:fPr>
                        <m:ctrlP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𝑓</m:t>
                            </m:r>
                          </m:e>
                          <m:sub>
                            <m:r>
                              <a:rPr lang="pt-PT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𝐵</m:t>
                            </m:r>
                          </m:sub>
                        </m:sSub>
                      </m:num>
                      <m:den>
                        <m:acc>
                          <m:accPr>
                            <m:chr m:val="̅"/>
                            <m:ctrlPr>
                              <a:rPr lang="pt-PT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𝐵</m:t>
                            </m:r>
                          </m:e>
                        </m:acc>
                      </m:den>
                    </m:f>
                  </m:oMath>
                </m:oMathPara>
              </a14:m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A partir dos valores experimentais é possível traçar um gráfico da intensidade do campo magnético em função do espaçamento (Graf.1). O inverso do declive desse gráfico seria </a:t>
              </a:r>
              <a14:m>
                <m:oMath xmlns:m="http://schemas.openxmlformats.org/officeDocument/2006/math">
                  <m:f>
                    <m:fPr>
                      <m:ctrlPr>
                        <a:rPr lang="pt-PT" sz="11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lang="pt-PT" sz="1100" i="1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pt-PT" sz="1100" i="1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b>
                          <m:r>
                            <a:rPr lang="pt-PT" sz="1100" i="1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𝐵</m:t>
                          </m:r>
                        </m:sub>
                      </m:sSub>
                    </m:num>
                    <m:den>
                      <m:acc>
                        <m:accPr>
                          <m:chr m:val="̅"/>
                          <m:ctrlPr>
                            <a:rPr lang="pt-PT" sz="1100" i="1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accPr>
                        <m:e>
                          <m:r>
                            <a:rPr lang="pt-PT" sz="1100" b="0" i="1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𝐵</m:t>
                          </m:r>
                        </m:e>
                      </m:acc>
                    </m:den>
                  </m:f>
                </m:oMath>
              </a14:m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, logo:</a:t>
              </a: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𝜇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</m:t>
                    </m:r>
                    <m:r>
                      <m:rPr>
                        <m:nor/>
                      </m:rPr>
                      <a:rPr lang="pt-PT" sz="1100" i="1" baseline="-2500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h𝑐</m:t>
                        </m:r>
                      </m:num>
                      <m:den>
                        <m: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  <m: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den>
                    </m:f>
                    <m:f>
                      <m:fPr>
                        <m:ctrlP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1</m:t>
                        </m:r>
                      </m:num>
                      <m:den>
                        <m: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𝑧</m:t>
                        </m:r>
                      </m:den>
                    </m:f>
                  </m:oMath>
                </m:oMathPara>
              </a14:m>
              <a:endParaRPr lang="pt-PT" sz="1100" b="0">
                <a:solidFill>
                  <a:schemeClr val="dk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A incerteza associada a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pt-PT" sz="11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𝜇</m:t>
                  </m:r>
                  <m:r>
                    <m:rPr>
                      <m:nor/>
                    </m:rPr>
                    <a:rPr lang="pt-PT" sz="1100" baseline="-250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B</m:t>
                  </m:r>
                </m:oMath>
              </a14:m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, fazendo a propagação das incertezas:</a:t>
              </a: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100" i="1" baseline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10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𝜎</m:t>
                        </m:r>
                      </m:e>
                      <m:sub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dk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𝜇</m:t>
                        </m:r>
                        <m:r>
                          <m:rPr>
                            <m:nor/>
                          </m:rPr>
                          <a:rPr lang="pt-PT" sz="1100" baseline="-25000">
                            <a:solidFill>
                              <a:schemeClr val="dk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B</m:t>
                        </m:r>
                      </m:sub>
                    </m:sSub>
                    <m:r>
                      <a:rPr lang="pt-PT" sz="1100" b="0" i="1" baseline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100" b="0" i="1" baseline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t-PT" sz="1100" b="0" i="1" baseline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𝜕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dk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𝜇</m:t>
                        </m:r>
                        <m:r>
                          <m:rPr>
                            <m:nor/>
                          </m:rPr>
                          <a:rPr lang="pt-PT" sz="1100" baseline="-25000">
                            <a:solidFill>
                              <a:schemeClr val="dk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B</m:t>
                        </m:r>
                      </m:num>
                      <m:den>
                        <m:r>
                          <a:rPr lang="pt-PT" sz="1100" b="0" i="1" baseline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𝜕</m:t>
                        </m:r>
                        <m:r>
                          <a:rPr lang="pt-PT" sz="1100" b="0" i="1" baseline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𝑧</m:t>
                        </m:r>
                      </m:den>
                    </m:f>
                    <m:r>
                      <a:rPr lang="pt-PT" sz="1100" b="0" i="1" baseline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</m:t>
                    </m:r>
                    <m:sSub>
                      <m:sSubPr>
                        <m:ctrlPr>
                          <a:rPr lang="pt-PT" sz="110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10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𝜎</m:t>
                        </m:r>
                      </m:e>
                      <m:sub>
                        <m:r>
                          <a:rPr lang="pt-PT" sz="11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</m:oMath>
                </m:oMathPara>
              </a14:m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10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10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𝜎</m:t>
                        </m:r>
                      </m:e>
                      <m:sub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dk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𝜇</m:t>
                        </m:r>
                        <m:r>
                          <m:rPr>
                            <m:nor/>
                          </m:rPr>
                          <a:rPr lang="pt-PT" sz="1100" baseline="-25000">
                            <a:solidFill>
                              <a:schemeClr val="dk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B</m:t>
                        </m:r>
                      </m:sub>
                    </m:sSub>
                    <m:r>
                      <a:rPr lang="pt-PT" sz="1100" b="0" i="1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pt-PT" sz="11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pt-PT" sz="11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h𝑐</m:t>
                        </m:r>
                      </m:num>
                      <m:den>
                        <m:r>
                          <a:rPr lang="pt-PT" sz="11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  <m:r>
                          <a:rPr lang="pt-PT" sz="11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den>
                    </m:f>
                    <m:f>
                      <m:fPr>
                        <m:ctrlPr>
                          <a:rPr lang="pt-PT" sz="11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pt-PT" sz="11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num>
                      <m:den>
                        <m:sSup>
                          <m:sSupPr>
                            <m:ctrlPr>
                              <a:rPr lang="pt-PT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PT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𝑧</m:t>
                            </m:r>
                          </m:e>
                          <m:sup>
                            <m:r>
                              <a:rPr lang="pt-PT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</m:den>
                    </m:f>
                    <m:r>
                      <a:rPr lang="pt-PT" sz="1100" b="0" i="1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×</m:t>
                    </m:r>
                    <m:sSub>
                      <m:sSubPr>
                        <m:ctrlPr>
                          <a:rPr lang="pt-PT" sz="110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10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𝜎</m:t>
                        </m:r>
                      </m:e>
                      <m:sub>
                        <m:r>
                          <a:rPr lang="pt-PT" sz="11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</m:oMath>
                </m:oMathPara>
              </a14:m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O valor obtido experimentalmente para o magnetão de Bohr foi:</a:t>
              </a:r>
            </a:p>
            <a:p>
              <a:endParaRPr lang="pt-PT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dk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𝐵</m:t>
                        </m:r>
                      </m:sub>
                    </m:sSub>
                    <m:r>
                      <m:rPr>
                        <m:nor/>
                      </m:rPr>
                      <a:rPr lang="pt-PT" sz="1100" b="0" i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=(1,09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±0,09)×</m:t>
                    </m:r>
                    <m:sSup>
                      <m:sSupPr>
                        <m:ctrlP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10</m:t>
                        </m:r>
                      </m:e>
                      <m:sup>
                        <m: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−23</m:t>
                        </m:r>
                      </m:sup>
                    </m:sSup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𝐽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/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𝑇</m:t>
                    </m:r>
                  </m:oMath>
                </m:oMathPara>
              </a14:m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Com um desvio percentual de 15%.</a:t>
              </a: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A partir do gráfico 1 podemos observar que o valor da intensidade do campo magnético quando </a:t>
              </a:r>
              <a14:m>
                <m:oMath xmlns:m="http://schemas.openxmlformats.org/officeDocument/2006/math">
                  <m:sSub>
                    <m:sSubPr>
                      <m:ctrlPr>
                        <a:rPr lang="pt-PT" sz="11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PT" sz="11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</m:t>
                      </m:r>
                    </m:e>
                    <m:sub>
                      <m:r>
                        <a:rPr lang="pt-PT" sz="11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</m:t>
                      </m:r>
                    </m:sub>
                  </m:sSub>
                  <m:r>
                    <a:rPr lang="pt-PT" sz="11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=1</m:t>
                  </m:r>
                </m:oMath>
              </a14:m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encontra se mais afastado da reta de ajusto, isto deve-se ao facto que o valor lido da intensidade da corrente corresponde ao limite máximo da intensidade da corrente conseguida com a fonte utilizada. Por isso para obter um melhor ajuste, numa 2ª Análise iremos ignorar o valor de </a:t>
              </a:r>
              <a14:m>
                <m:oMath xmlns:m="http://schemas.openxmlformats.org/officeDocument/2006/math">
                  <m:sSub>
                    <m:sSubPr>
                      <m:ctrlPr>
                        <a:rPr lang="pt-PT" sz="11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PT" sz="11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</m:t>
                      </m:r>
                    </m:e>
                    <m:sub>
                      <m:r>
                        <a:rPr lang="pt-PT" sz="11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</m:t>
                      </m:r>
                    </m:sub>
                  </m:sSub>
                </m:oMath>
              </a14:m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=1. </a:t>
              </a: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r>
                <a:rPr lang="pt-PT">
                  <a:latin typeface="Cambria Math" panose="02040503050406030204" pitchFamily="18" charset="0"/>
                  <a:ea typeface="Cambria Math" panose="02040503050406030204" pitchFamily="18" charset="0"/>
                </a:rPr>
                <a:t>Da teoria é possível retirar as equações que se seguem: </a:t>
              </a:r>
            </a:p>
            <a:p>
              <a:endParaRPr lang="pt-PT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 baseline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𝑛</m:t>
                    </m:r>
                    <m:r>
                      <a:rPr lang="pt-PT" sz="1100" b="0" i="1" baseline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100" b="0" i="1" baseline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t-PT" sz="1100" b="0" i="1" baseline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  <m:r>
                          <a:rPr lang="pt-PT" sz="1100" b="0" i="1" baseline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num>
                      <m:den>
                        <m:sSub>
                          <m:sSubPr>
                            <m:ctrlPr>
                              <a:rPr lang="pt-PT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m:rPr>
                                <m:sty m:val="p"/>
                              </m:rPr>
                              <a:rPr lang="pt-PT" sz="110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λ</m:t>
                            </m:r>
                          </m:e>
                          <m:sub>
                            <m:r>
                              <a:rPr lang="pt-PT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den>
                    </m:f>
                    <m:r>
                      <a:rPr lang="pt-PT" sz="1100" b="0" i="0" baseline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𝜆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a:rPr lang="pt-PT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t-PT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  <m:r>
                          <a:rPr lang="pt-PT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num>
                      <m:den>
                        <m:r>
                          <a:rPr lang="pt-PT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𝑛</m:t>
                        </m:r>
                        <m:r>
                          <a:rPr lang="pt-PT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pt-PT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m:rPr>
                                <m:sty m:val="p"/>
                              </m:rPr>
                              <a:rPr lang="pt-PT" sz="110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f</m:t>
                            </m:r>
                          </m:e>
                          <m:sub>
                            <m:r>
                              <a:rPr lang="pt-PT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𝐵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r>
                <a:rPr lang="pt-PT" sz="1100">
                  <a:latin typeface="Cambria Math" panose="02040503050406030204" pitchFamily="18" charset="0"/>
                  <a:ea typeface="Cambria Math" panose="02040503050406030204" pitchFamily="18" charset="0"/>
                </a:rPr>
                <a:t>E através da manipulação de algumas expressões chegamos às seguintes relações:</a:t>
              </a:r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sz="1100" i="1" baseline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Δ</m:t>
                    </m:r>
                    <m:r>
                      <a:rPr lang="pt-PT" sz="1100" b="0" i="1" baseline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𝑣</m:t>
                    </m:r>
                    <m:r>
                      <a:rPr lang="pt-PT" sz="1100" b="0" i="1" baseline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100" b="0" i="1" baseline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m:rPr>
                                <m:sty m:val="p"/>
                              </m:rPr>
                              <a:rPr lang="pt-PT" sz="110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μ</m:t>
                            </m:r>
                          </m:e>
                          <m:sub>
                            <m:r>
                              <a:rPr lang="pt-PT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𝐵</m:t>
                            </m:r>
                          </m:sub>
                        </m:sSub>
                      </m:num>
                      <m:den>
                        <m:r>
                          <a:rPr lang="pt-PT" sz="1100" b="0" i="1" baseline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h</m:t>
                        </m:r>
                      </m:den>
                    </m:f>
                    <m:r>
                      <a:rPr lang="pt-PT" sz="1100" b="0" i="1" baseline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</m:t>
                    </m:r>
                    <m:r>
                      <a:rPr lang="pt-PT" sz="1100" b="0" i="1" baseline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𝐵</m:t>
                    </m:r>
                  </m:oMath>
                </m:oMathPara>
              </a14:m>
              <a:endParaRPr lang="pt-PT" sz="1100" b="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sz="1100" i="1" baseline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Δ</m:t>
                    </m:r>
                    <m:r>
                      <a:rPr lang="el-GR" sz="1100" i="1" baseline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𝜆</m:t>
                    </m:r>
                    <m:r>
                      <a:rPr lang="el-GR" sz="1100" i="1" baseline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=−</m:t>
                    </m:r>
                    <m:f>
                      <m:fPr>
                        <m:ctrlPr>
                          <a:rPr lang="pt-PT" sz="1100" b="0" i="1" baseline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el-GR" sz="11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Δ</m:t>
                        </m:r>
                        <m:r>
                          <a:rPr lang="pt-PT" sz="11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𝑣</m:t>
                        </m:r>
                        <m:r>
                          <a:rPr lang="pt-PT" sz="11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×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dk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𝜆</m:t>
                        </m:r>
                        <m:r>
                          <m:rPr>
                            <m:nor/>
                          </m:rPr>
                          <a:rPr lang="pt-PT" sz="1100" baseline="-25000">
                            <a:solidFill>
                              <a:schemeClr val="dk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B</m:t>
                        </m:r>
                        <m:r>
                          <a:rPr lang="pt-PT" sz="11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×</m:t>
                        </m:r>
                        <m:sSub>
                          <m:sSubPr>
                            <m:ctrlPr>
                              <a:rPr lang="pt-PT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Pr>
                          <m:e>
                            <m:r>
                              <m:rPr>
                                <m:nor/>
                              </m:rPr>
                              <a:rPr lang="pt-PT" sz="1100">
                                <a:solidFill>
                                  <a:schemeClr val="dk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𝜆</m:t>
                            </m:r>
                          </m:e>
                          <m:sub>
                            <m:r>
                              <a:rPr lang="pt-PT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pt-PT" sz="1100" b="0" i="1" baseline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𝑐</m:t>
                        </m:r>
                      </m:den>
                    </m:f>
                  </m:oMath>
                </m:oMathPara>
              </a14:m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A partir da obtenção destes dados,</a:t>
              </a:r>
              <a:r>
                <a:rPr lang="pt-PT">
                  <a:latin typeface="Cambria Math" panose="02040503050406030204" pitchFamily="18" charset="0"/>
                  <a:ea typeface="Cambria Math" panose="02040503050406030204" pitchFamily="18" charset="0"/>
                </a:rPr>
                <a:t> é possível representar os gráficos de ∆𝑣 e de ∆𝜆 em função da intensidade do campo magnético, com o objetivo de verificar a interação de Zeeman em função do campo magnético.</a:t>
              </a:r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E353A31-53A4-41A7-853D-C617E2722DD2}"/>
                </a:ext>
              </a:extLst>
            </xdr:cNvPr>
            <xdr:cNvSpPr txBox="1"/>
          </xdr:nvSpPr>
          <xdr:spPr>
            <a:xfrm>
              <a:off x="8187429" y="93783"/>
              <a:ext cx="6046829" cy="13685717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r>
                <a:rPr lang="pt-PT" sz="1100">
                  <a:latin typeface="Cambria Math" panose="02040503050406030204" pitchFamily="18" charset="0"/>
                  <a:ea typeface="Cambria Math" panose="02040503050406030204" pitchFamily="18" charset="0"/>
                </a:rPr>
                <a:t>Análise</a:t>
              </a:r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de dados:</a:t>
              </a: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Para cada um dos espaçamentos entre as franjas de interferência construtiva têm-se um valor máximo e um valor mínimo de intensidade da corrente. Através da equação:</a:t>
              </a:r>
            </a:p>
            <a:p>
              <a:endParaRPr lang="pt-PT" sz="1100" baseline="0"/>
            </a:p>
            <a:p>
              <a:pPr/>
              <a:r>
                <a:rPr lang="pt-PT" sz="12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"𝐵 = 0.170𝐼"</a:t>
              </a:r>
              <a:endParaRPr lang="pt-PT" sz="12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Calculou-se o valor máximo e mínimo intensidade do campo magnético. </a:t>
              </a:r>
            </a:p>
            <a:p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Da teoria sabe-se que:</a:t>
              </a: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pt-PT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"𝜇</a:t>
              </a:r>
              <a:r>
                <a:rPr lang="pt-PT" sz="1100" i="0" baseline="-250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B =" </a:t>
              </a:r>
              <a:r>
                <a:rPr lang="pt-PT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ℎ𝑐/2𝑡  𝑓_𝐵/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𝐵 ̅ </a:t>
              </a:r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A partir dos valores experimentais é possível traçar um gráfico da intensidade do campo magnético em função do espaçamento (Graf.1). O inverso do declive desse gráfico seria </a:t>
              </a:r>
              <a:r>
                <a:rPr lang="pt-PT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𝑓_𝐵/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 ̅ </a:t>
              </a:r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, logo:</a:t>
              </a:r>
            </a:p>
            <a:p>
              <a:pPr/>
              <a:r>
                <a:rPr lang="pt-PT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"𝜇</a:t>
              </a:r>
              <a:r>
                <a:rPr lang="pt-PT" sz="1100" i="0" baseline="-250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B =</a:t>
              </a:r>
              <a:r>
                <a:rPr lang="pt-PT" sz="1100" i="0" baseline="-250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" </a:t>
              </a:r>
              <a:r>
                <a:rPr lang="pt-PT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ℎ𝑐/2𝑡 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1/𝑧</a:t>
              </a:r>
              <a:endParaRPr lang="pt-PT" sz="1100" b="0">
                <a:solidFill>
                  <a:schemeClr val="dk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A incerteza associada a </a:t>
              </a:r>
              <a:r>
                <a:rPr lang="pt-PT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"𝜇</a:t>
              </a:r>
              <a:r>
                <a:rPr lang="pt-PT" sz="1100" i="0" baseline="-250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B</a:t>
              </a:r>
              <a:r>
                <a:rPr lang="pt-PT" sz="1100" i="0" baseline="-250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, fazendo a propagação das incertezas:</a:t>
              </a: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pt-PT" sz="110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</a:t>
              </a:r>
              <a:r>
                <a:rPr lang="pt-PT" sz="110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pt-PT" sz="110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10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𝜇</a:t>
              </a:r>
              <a:r>
                <a:rPr lang="pt-PT" sz="1100" i="0" baseline="-250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pt-PT" sz="1100" i="0" baseline="-250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=𝜕</a:t>
              </a:r>
              <a:r>
                <a:rPr lang="pt-PT" sz="11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10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𝜇</a:t>
              </a:r>
              <a:r>
                <a:rPr lang="pt-PT" sz="1100" i="0" baseline="-250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pt-PT" sz="1100" i="0" baseline="-250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/</a:t>
              </a:r>
              <a:r>
                <a:rPr lang="pt-PT" sz="1100" b="0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𝜕𝑧×</a:t>
              </a:r>
              <a:r>
                <a:rPr lang="pt-PT" sz="110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𝜎_</a:t>
              </a:r>
              <a:r>
                <a:rPr lang="pt-PT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𝑧</a:t>
              </a:r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pt-PT" sz="110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𝜎_</a:t>
              </a:r>
              <a:r>
                <a:rPr lang="pt-PT" sz="110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10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𝜇</a:t>
              </a:r>
              <a:r>
                <a:rPr lang="pt-PT" sz="1100" i="0" baseline="-250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pt-PT" sz="1100" i="0" baseline="-250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=ℎ𝑐/2𝑡  1/𝑧^2 ×</a:t>
              </a:r>
              <a:r>
                <a:rPr lang="pt-PT" sz="110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𝜎_</a:t>
              </a:r>
              <a:r>
                <a:rPr lang="pt-PT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𝑧</a:t>
              </a:r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O valor obtido experimentalmente para o magnetão de Bohr foi:</a:t>
              </a:r>
            </a:p>
            <a:p>
              <a:endParaRPr lang="pt-PT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"𝜇</a:t>
              </a:r>
              <a:r>
                <a:rPr lang="pt-PT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𝐵 "=(1,09"±0,09)×10^(−23)  𝐽/𝑇</a:t>
              </a:r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Com um desvio percentual de 15%.</a:t>
              </a: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A partir do gráfico 1 podemos observar que o valor da intensidade do campo magnético quando </a:t>
              </a:r>
              <a:r>
                <a:rPr lang="pt-PT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𝑓_𝐵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=1</a:t>
              </a:r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encontra se mais afastado da reta de ajusto, isto deve-se ao facto que o valor lido da intensidade da corrente corresponde ao limite máximo da intensidade da corrente conseguida com a fonte utilizada. Por isso para obter um melhor ajuste, numa 2ª Análise iremos ignorar o valor de </a:t>
              </a:r>
              <a:r>
                <a:rPr lang="pt-PT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𝑓_𝐵</a:t>
              </a:r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=1. </a:t>
              </a: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r>
                <a:rPr lang="pt-PT">
                  <a:latin typeface="Cambria Math" panose="02040503050406030204" pitchFamily="18" charset="0"/>
                  <a:ea typeface="Cambria Math" panose="02040503050406030204" pitchFamily="18" charset="0"/>
                </a:rPr>
                <a:t>Da teoria é possível retirar as equações que se seguem: </a:t>
              </a:r>
            </a:p>
            <a:p>
              <a:endParaRPr lang="pt-PT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pt-PT" sz="1100" b="0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𝑛=2𝑡/</a:t>
              </a:r>
              <a:r>
                <a:rPr lang="pt-PT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λ_0 </a:t>
              </a:r>
              <a:r>
                <a:rPr lang="pt-PT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PT" sz="1100" b="0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pt-PT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"𝜆</a:t>
              </a:r>
              <a:r>
                <a:rPr lang="pt-PT" sz="1100" i="0" baseline="-250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B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  <a:ea typeface="Cambria Math" panose="02040503050406030204" pitchFamily="18" charset="0"/>
                </a:rPr>
                <a:t>"=</a:t>
              </a:r>
              <a:r>
                <a:rPr lang="pt-PT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2𝑡/(𝑛+</a:t>
              </a:r>
              <a:r>
                <a:rPr lang="pt-PT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f_𝐵 </a:t>
              </a:r>
              <a:r>
                <a:rPr lang="pt-PT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r>
                <a:rPr lang="pt-PT" sz="1100">
                  <a:latin typeface="Cambria Math" panose="02040503050406030204" pitchFamily="18" charset="0"/>
                  <a:ea typeface="Cambria Math" panose="02040503050406030204" pitchFamily="18" charset="0"/>
                </a:rPr>
                <a:t>E através da manipulação de algumas expressões chegamos às seguintes relações:</a:t>
              </a:r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el-GR" sz="1100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Δ</a:t>
              </a:r>
              <a:r>
                <a:rPr lang="pt-PT" sz="1100" b="0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𝑣=</a:t>
              </a:r>
              <a:r>
                <a:rPr lang="pt-PT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μ_𝐵</a:t>
              </a:r>
              <a:r>
                <a:rPr lang="pt-PT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/</a:t>
              </a:r>
              <a:r>
                <a:rPr lang="pt-PT" sz="1100" b="0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ℎ×𝐵</a:t>
              </a:r>
              <a:endParaRPr lang="pt-PT" sz="1100" b="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el-GR" sz="1100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Δ𝜆=−</a:t>
              </a:r>
              <a:r>
                <a:rPr lang="pt-PT" sz="1100" b="0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l-GR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Δ</a:t>
              </a:r>
              <a:r>
                <a:rPr lang="pt-PT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𝑣</a:t>
              </a:r>
              <a:r>
                <a:rPr lang="pt-PT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×</a:t>
              </a:r>
              <a:r>
                <a:rPr lang="pt-PT" sz="11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10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𝜆</a:t>
              </a:r>
              <a:r>
                <a:rPr lang="pt-PT" sz="1100" i="0" baseline="-250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pt-PT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" ×</a:t>
              </a:r>
              <a:r>
                <a:rPr lang="pt-PT" sz="11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10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𝜆</a:t>
              </a:r>
              <a:r>
                <a:rPr lang="pt-PT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_0)/</a:t>
              </a:r>
              <a:r>
                <a:rPr lang="pt-PT" sz="1100" b="0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𝑐</a:t>
              </a:r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A partir da obtenção destes dados,</a:t>
              </a:r>
              <a:r>
                <a:rPr lang="pt-PT">
                  <a:latin typeface="Cambria Math" panose="02040503050406030204" pitchFamily="18" charset="0"/>
                  <a:ea typeface="Cambria Math" panose="02040503050406030204" pitchFamily="18" charset="0"/>
                </a:rPr>
                <a:t> é possível representar os gráficos de ∆𝑣 e de ∆𝜆 em função da intensidade do campo magnético, com o objetivo de verificar a interação de Zeeman em função do campo magnético.</a:t>
              </a:r>
              <a:endParaRPr lang="pt-PT" sz="1100" baseline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 editAs="oneCell">
    <xdr:from>
      <xdr:col>10</xdr:col>
      <xdr:colOff>70339</xdr:colOff>
      <xdr:row>12</xdr:row>
      <xdr:rowOff>23446</xdr:rowOff>
    </xdr:from>
    <xdr:to>
      <xdr:col>10</xdr:col>
      <xdr:colOff>275492</xdr:colOff>
      <xdr:row>12</xdr:row>
      <xdr:rowOff>174944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B430108D-D6E7-4624-B135-3DE6F327F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1" y="2233246"/>
          <a:ext cx="205153" cy="151498"/>
        </a:xfrm>
        <a:prstGeom prst="rect">
          <a:avLst/>
        </a:prstGeom>
      </xdr:spPr>
    </xdr:pic>
    <xdr:clientData/>
  </xdr:twoCellAnchor>
  <xdr:twoCellAnchor editAs="oneCell">
    <xdr:from>
      <xdr:col>13</xdr:col>
      <xdr:colOff>594049</xdr:colOff>
      <xdr:row>1</xdr:row>
      <xdr:rowOff>5474</xdr:rowOff>
    </xdr:from>
    <xdr:to>
      <xdr:col>21</xdr:col>
      <xdr:colOff>242498</xdr:colOff>
      <xdr:row>21</xdr:row>
      <xdr:rowOff>170422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30E3C618-A953-4B79-8FE2-3B49AF521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5947" y="192086"/>
          <a:ext cx="4617000" cy="3912744"/>
        </a:xfrm>
        <a:prstGeom prst="rect">
          <a:avLst/>
        </a:prstGeom>
      </xdr:spPr>
    </xdr:pic>
    <xdr:clientData/>
  </xdr:twoCellAnchor>
  <xdr:twoCellAnchor editAs="oneCell">
    <xdr:from>
      <xdr:col>10</xdr:col>
      <xdr:colOff>28485</xdr:colOff>
      <xdr:row>10</xdr:row>
      <xdr:rowOff>17802</xdr:rowOff>
    </xdr:from>
    <xdr:to>
      <xdr:col>10</xdr:col>
      <xdr:colOff>639222</xdr:colOff>
      <xdr:row>11</xdr:row>
      <xdr:rowOff>178027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BFA641B0-ABAC-4409-B9C1-40499709D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1476" y="1883634"/>
          <a:ext cx="610737" cy="352505"/>
        </a:xfrm>
        <a:prstGeom prst="rect">
          <a:avLst/>
        </a:prstGeom>
      </xdr:spPr>
    </xdr:pic>
    <xdr:clientData/>
  </xdr:twoCellAnchor>
  <xdr:twoCellAnchor editAs="oneCell">
    <xdr:from>
      <xdr:col>10</xdr:col>
      <xdr:colOff>109798</xdr:colOff>
      <xdr:row>10</xdr:row>
      <xdr:rowOff>65879</xdr:rowOff>
    </xdr:from>
    <xdr:to>
      <xdr:col>10</xdr:col>
      <xdr:colOff>278887</xdr:colOff>
      <xdr:row>10</xdr:row>
      <xdr:rowOff>189676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8880FED3-25C1-4BBA-BD7E-FEA8A84D5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7222" y="1903902"/>
          <a:ext cx="169089" cy="1237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126027</xdr:colOff>
      <xdr:row>7</xdr:row>
      <xdr:rowOff>105507</xdr:rowOff>
    </xdr:from>
    <xdr:to>
      <xdr:col>6</xdr:col>
      <xdr:colOff>571500</xdr:colOff>
      <xdr:row>15</xdr:row>
      <xdr:rowOff>46892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93A3230-04A1-4358-B06D-A0CE4E0239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109025</xdr:colOff>
      <xdr:row>1</xdr:row>
      <xdr:rowOff>93785</xdr:rowOff>
    </xdr:from>
    <xdr:to>
      <xdr:col>6</xdr:col>
      <xdr:colOff>261425</xdr:colOff>
      <xdr:row>2</xdr:row>
      <xdr:rowOff>122143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BD6FF56-27F0-4952-8CB1-7697A6A71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5245" y="276665"/>
          <a:ext cx="152400" cy="211238"/>
        </a:xfrm>
        <a:prstGeom prst="rect">
          <a:avLst/>
        </a:prstGeom>
      </xdr:spPr>
    </xdr:pic>
    <xdr:clientData/>
  </xdr:twoCellAnchor>
  <xdr:twoCellAnchor editAs="oneCell">
    <xdr:from>
      <xdr:col>7</xdr:col>
      <xdr:colOff>134817</xdr:colOff>
      <xdr:row>1</xdr:row>
      <xdr:rowOff>99645</xdr:rowOff>
    </xdr:from>
    <xdr:to>
      <xdr:col>7</xdr:col>
      <xdr:colOff>304270</xdr:colOff>
      <xdr:row>2</xdr:row>
      <xdr:rowOff>93785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92AC7EF-0A2B-48A5-ACFB-FD3D57ECF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8257" y="282525"/>
          <a:ext cx="169453" cy="177020"/>
        </a:xfrm>
        <a:prstGeom prst="rect">
          <a:avLst/>
        </a:prstGeom>
      </xdr:spPr>
    </xdr:pic>
    <xdr:clientData/>
  </xdr:twoCellAnchor>
  <xdr:twoCellAnchor editAs="oneCell">
    <xdr:from>
      <xdr:col>1</xdr:col>
      <xdr:colOff>93784</xdr:colOff>
      <xdr:row>12</xdr:row>
      <xdr:rowOff>17586</xdr:rowOff>
    </xdr:from>
    <xdr:to>
      <xdr:col>1</xdr:col>
      <xdr:colOff>246185</xdr:colOff>
      <xdr:row>12</xdr:row>
      <xdr:rowOff>166812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76B9681-114C-413D-9168-707A0F337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964" y="2417886"/>
          <a:ext cx="152401" cy="149226"/>
        </a:xfrm>
        <a:prstGeom prst="rect">
          <a:avLst/>
        </a:prstGeom>
      </xdr:spPr>
    </xdr:pic>
    <xdr:clientData/>
  </xdr:twoCellAnchor>
  <xdr:twoCellAnchor editAs="oneCell">
    <xdr:from>
      <xdr:col>1</xdr:col>
      <xdr:colOff>105508</xdr:colOff>
      <xdr:row>13</xdr:row>
      <xdr:rowOff>11723</xdr:rowOff>
    </xdr:from>
    <xdr:to>
      <xdr:col>1</xdr:col>
      <xdr:colOff>298939</xdr:colOff>
      <xdr:row>13</xdr:row>
      <xdr:rowOff>174612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941B24AE-3D23-49E7-9A27-51BB46FF0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688" y="2594903"/>
          <a:ext cx="193431" cy="162889"/>
        </a:xfrm>
        <a:prstGeom prst="rect">
          <a:avLst/>
        </a:prstGeom>
      </xdr:spPr>
    </xdr:pic>
    <xdr:clientData/>
  </xdr:twoCellAnchor>
  <xdr:twoCellAnchor editAs="oneCell">
    <xdr:from>
      <xdr:col>1</xdr:col>
      <xdr:colOff>328246</xdr:colOff>
      <xdr:row>20</xdr:row>
      <xdr:rowOff>35169</xdr:rowOff>
    </xdr:from>
    <xdr:to>
      <xdr:col>2</xdr:col>
      <xdr:colOff>436098</xdr:colOff>
      <xdr:row>21</xdr:row>
      <xdr:rowOff>156898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14080C24-09A6-4A98-BED6-5BDA22C3A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426" y="3898509"/>
          <a:ext cx="930812" cy="304609"/>
        </a:xfrm>
        <a:prstGeom prst="rect">
          <a:avLst/>
        </a:prstGeom>
      </xdr:spPr>
    </xdr:pic>
    <xdr:clientData/>
  </xdr:twoCellAnchor>
  <xdr:twoCellAnchor editAs="oneCell">
    <xdr:from>
      <xdr:col>7</xdr:col>
      <xdr:colOff>216878</xdr:colOff>
      <xdr:row>8</xdr:row>
      <xdr:rowOff>41029</xdr:rowOff>
    </xdr:from>
    <xdr:to>
      <xdr:col>8</xdr:col>
      <xdr:colOff>537988</xdr:colOff>
      <xdr:row>9</xdr:row>
      <xdr:rowOff>158260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54884A42-376C-4573-9B22-92A42C8B1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0318" y="1702189"/>
          <a:ext cx="915470" cy="300111"/>
        </a:xfrm>
        <a:prstGeom prst="rect">
          <a:avLst/>
        </a:prstGeom>
      </xdr:spPr>
    </xdr:pic>
    <xdr:clientData/>
  </xdr:twoCellAnchor>
  <xdr:twoCellAnchor>
    <xdr:from>
      <xdr:col>3</xdr:col>
      <xdr:colOff>131883</xdr:colOff>
      <xdr:row>15</xdr:row>
      <xdr:rowOff>93786</xdr:rowOff>
    </xdr:from>
    <xdr:to>
      <xdr:col>6</xdr:col>
      <xdr:colOff>571500</xdr:colOff>
      <xdr:row>23</xdr:row>
      <xdr:rowOff>46893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1D88473-A987-4C0E-828A-2FE38032BA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7</xdr:col>
      <xdr:colOff>175844</xdr:colOff>
      <xdr:row>16</xdr:row>
      <xdr:rowOff>35169</xdr:rowOff>
    </xdr:from>
    <xdr:to>
      <xdr:col>8</xdr:col>
      <xdr:colOff>550984</xdr:colOff>
      <xdr:row>17</xdr:row>
      <xdr:rowOff>154611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29E96AC7-AB58-49E0-AFA4-AC1DB50CF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9284" y="3166989"/>
          <a:ext cx="969500" cy="302322"/>
        </a:xfrm>
        <a:prstGeom prst="rect">
          <a:avLst/>
        </a:prstGeom>
      </xdr:spPr>
    </xdr:pic>
    <xdr:clientData/>
  </xdr:twoCellAnchor>
  <xdr:twoCellAnchor>
    <xdr:from>
      <xdr:col>3</xdr:col>
      <xdr:colOff>120163</xdr:colOff>
      <xdr:row>23</xdr:row>
      <xdr:rowOff>117231</xdr:rowOff>
    </xdr:from>
    <xdr:to>
      <xdr:col>6</xdr:col>
      <xdr:colOff>579120</xdr:colOff>
      <xdr:row>31</xdr:row>
      <xdr:rowOff>76201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4FE3EABD-AC5C-4774-B73C-0D78D7C5F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7</xdr:col>
      <xdr:colOff>181708</xdr:colOff>
      <xdr:row>24</xdr:row>
      <xdr:rowOff>35169</xdr:rowOff>
    </xdr:from>
    <xdr:to>
      <xdr:col>8</xdr:col>
      <xdr:colOff>574432</xdr:colOff>
      <xdr:row>25</xdr:row>
      <xdr:rowOff>151696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84AA015-2008-4367-8811-6BF612A48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5148" y="4630029"/>
          <a:ext cx="987084" cy="299407"/>
        </a:xfrm>
        <a:prstGeom prst="rect">
          <a:avLst/>
        </a:prstGeom>
      </xdr:spPr>
    </xdr:pic>
    <xdr:clientData/>
  </xdr:twoCellAnchor>
  <xdr:twoCellAnchor editAs="oneCell">
    <xdr:from>
      <xdr:col>10</xdr:col>
      <xdr:colOff>70339</xdr:colOff>
      <xdr:row>11</xdr:row>
      <xdr:rowOff>23446</xdr:rowOff>
    </xdr:from>
    <xdr:to>
      <xdr:col>10</xdr:col>
      <xdr:colOff>275492</xdr:colOff>
      <xdr:row>11</xdr:row>
      <xdr:rowOff>174944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48F183A2-3D77-4C23-B319-784CF3F51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9739" y="2240866"/>
          <a:ext cx="205153" cy="15149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0</xdr:row>
      <xdr:rowOff>83820</xdr:rowOff>
    </xdr:from>
    <xdr:to>
      <xdr:col>17</xdr:col>
      <xdr:colOff>228600</xdr:colOff>
      <xdr:row>8</xdr:row>
      <xdr:rowOff>60960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595FBC77-4F0C-4B02-A28B-B44F466197E7}"/>
                </a:ext>
              </a:extLst>
            </xdr:cNvPr>
            <xdr:cNvSpPr txBox="1"/>
          </xdr:nvSpPr>
          <xdr:spPr>
            <a:xfrm>
              <a:off x="6621780" y="83820"/>
              <a:ext cx="4450080" cy="145542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PT" sz="1100">
                  <a:latin typeface="Cambria Math" panose="02040503050406030204" pitchFamily="18" charset="0"/>
                  <a:ea typeface="Cambria Math" panose="02040503050406030204" pitchFamily="18" charset="0"/>
                </a:rPr>
                <a:t>Nesta segunda análise</a:t>
              </a:r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o valor experimental obtido para o magnetão de bohr foi: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dk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</m:t>
                        </m:r>
                      </m:sub>
                    </m:sSub>
                    <m:r>
                      <m:rPr>
                        <m:nor/>
                      </m:rPr>
                      <a:rPr lang="pt-PT" sz="1100" b="0" i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=(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9,4±0,2)×</m:t>
                    </m:r>
                    <m:sSup>
                      <m:sSupPr>
                        <m:ctrlP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10</m:t>
                        </m:r>
                      </m:e>
                      <m:sup>
                        <m:r>
                          <a:rPr lang="pt-PT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−24</m:t>
                        </m:r>
                      </m:sup>
                    </m:sSup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𝐽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/</m:t>
                    </m:r>
                    <m:r>
                      <a:rPr lang="pt-PT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pt-PT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pt-PT">
                <a:effectLst/>
              </a:endParaRPr>
            </a:p>
            <a:p>
              <a:r>
                <a:rPr lang="pt-PT" sz="1100">
                  <a:latin typeface="Cambria Math" panose="02040503050406030204" pitchFamily="18" charset="0"/>
                  <a:ea typeface="Cambria Math" panose="02040503050406030204" pitchFamily="18" charset="0"/>
                </a:rPr>
                <a:t>Com um desvio percentual</a:t>
              </a:r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de 1%.</a:t>
              </a:r>
            </a:p>
            <a:p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Observa se assim a obtenção de melhores resultados experimentais com um erro menor associado ao magnetão de borh e um desvio percentual consideravelmente menor.</a:t>
              </a:r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595FBC77-4F0C-4B02-A28B-B44F466197E7}"/>
                </a:ext>
              </a:extLst>
            </xdr:cNvPr>
            <xdr:cNvSpPr txBox="1"/>
          </xdr:nvSpPr>
          <xdr:spPr>
            <a:xfrm>
              <a:off x="6621780" y="83820"/>
              <a:ext cx="4450080" cy="145542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PT" sz="1100">
                  <a:latin typeface="Cambria Math" panose="02040503050406030204" pitchFamily="18" charset="0"/>
                  <a:ea typeface="Cambria Math" panose="02040503050406030204" pitchFamily="18" charset="0"/>
                </a:rPr>
                <a:t>Nesta segunda análise</a:t>
              </a:r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o valor experimental obtido para o magnetão de bohr foi: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PT" sz="110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"𝜇" _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𝐵 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"=(" 9,4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±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0,2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)×10^(−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24</a:t>
              </a:r>
              <a:r>
                <a:rPr lang="pt-PT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)  𝐽/𝑇</a:t>
              </a:r>
              <a:endParaRPr lang="pt-PT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pt-PT">
                <a:effectLst/>
              </a:endParaRPr>
            </a:p>
            <a:p>
              <a:r>
                <a:rPr lang="pt-PT" sz="1100">
                  <a:latin typeface="Cambria Math" panose="02040503050406030204" pitchFamily="18" charset="0"/>
                  <a:ea typeface="Cambria Math" panose="02040503050406030204" pitchFamily="18" charset="0"/>
                </a:rPr>
                <a:t>Com um desvio percentual</a:t>
              </a:r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 de 1%.</a:t>
              </a:r>
            </a:p>
            <a:p>
              <a:r>
                <a:rPr lang="pt-PT" sz="110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Observa se assim a obtenção de melhores resultados experimentais com um erro menor associado ao magnetão de borh e um desvio percentual consideravelmente menor.</a:t>
              </a:r>
              <a:endParaRPr lang="pt-PT" sz="11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9</xdr:col>
      <xdr:colOff>160020</xdr:colOff>
      <xdr:row>15</xdr:row>
      <xdr:rowOff>91440</xdr:rowOff>
    </xdr:from>
    <xdr:to>
      <xdr:col>17</xdr:col>
      <xdr:colOff>304800</xdr:colOff>
      <xdr:row>24</xdr:row>
      <xdr:rowOff>114300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DCC9EB97-7DF5-4B22-ABA4-12C230B43858}"/>
                </a:ext>
              </a:extLst>
            </xdr:cNvPr>
            <xdr:cNvSpPr txBox="1"/>
          </xdr:nvSpPr>
          <xdr:spPr>
            <a:xfrm>
              <a:off x="6035040" y="2849880"/>
              <a:ext cx="5113020" cy="16687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Conclusão:</a:t>
              </a:r>
            </a:p>
            <a:p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O estudo para o conjunto de valores </a:t>
              </a:r>
              <a14:m>
                <m:oMath xmlns:m="http://schemas.openxmlformats.org/officeDocument/2006/math">
                  <m:sSub>
                    <m:sSubPr>
                      <m:ctrlP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𝑓</m:t>
                      </m:r>
                    </m:e>
                    <m:sub>
                      <m: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𝐵</m:t>
                      </m:r>
                    </m:sub>
                  </m:sSub>
                  <m:r>
                    <a:rPr lang="pt-PT" sz="120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=</m:t>
                  </m:r>
                  <m:r>
                    <m:rPr>
                      <m:nor/>
                    </m:rPr>
                    <a:rPr lang="pt-PT" sz="1200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{0,</m:t>
                  </m:r>
                  <m:f>
                    <m:fPr>
                      <m:ctrlP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fPr>
                    <m:num>
                      <m: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num>
                    <m:den>
                      <m: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3</m:t>
                      </m:r>
                    </m:den>
                  </m:f>
                  <m:r>
                    <m:rPr>
                      <m:nor/>
                    </m:rPr>
                    <a:rPr lang="pt-PT" sz="1200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,</m:t>
                  </m:r>
                  <m:f>
                    <m:fPr>
                      <m:ctrlP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fPr>
                    <m:num>
                      <m: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num>
                    <m:den>
                      <m: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den>
                  </m:f>
                  <m:r>
                    <m:rPr>
                      <m:nor/>
                    </m:rPr>
                    <a:rPr lang="pt-PT" sz="1200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,</m:t>
                  </m:r>
                  <m:f>
                    <m:fPr>
                      <m:ctrlP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fPr>
                    <m:num>
                      <m: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num>
                    <m:den>
                      <m: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3</m:t>
                      </m:r>
                    </m:den>
                  </m:f>
                  <m:r>
                    <m:rPr>
                      <m:nor/>
                    </m:rPr>
                    <a:rPr lang="pt-PT" sz="1200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}</m:t>
                  </m:r>
                  <m:r>
                    <m:rPr>
                      <m:nor/>
                    </m:rPr>
                    <a:rPr lang="pt-PT" sz="120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</m:t>
                  </m:r>
                </m:oMath>
              </a14:m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(2ª Análise) é onde se obtém um desvio percentual menor para o valor do magnetão de Bohr.</a:t>
              </a:r>
            </a:p>
            <a:p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A partir da representação dos gráficos </a:t>
              </a:r>
              <a14:m>
                <m:oMath xmlns:m="http://schemas.openxmlformats.org/officeDocument/2006/math">
                  <m:r>
                    <a:rPr lang="el-GR" sz="120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𝛥𝜆</m:t>
                  </m:r>
                </m:oMath>
              </a14:m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e </a:t>
              </a:r>
              <a14:m>
                <m:oMath xmlns:m="http://schemas.openxmlformats.org/officeDocument/2006/math">
                  <m:r>
                    <a:rPr lang="el-GR" sz="120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𝛥</m:t>
                  </m:r>
                  <m:r>
                    <a:rPr lang="pt-PT" sz="120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𝑣</m:t>
                  </m:r>
                </m:oMath>
              </a14:m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em função de B, foi verificada uma alteração muito pequena do comprimento de onda com a mudança da intensidade do campo magnético (</a:t>
              </a:r>
              <a14:m>
                <m:oMath xmlns:m="http://schemas.openxmlformats.org/officeDocument/2006/math">
                  <m:r>
                    <a:rPr lang="pt-PT" sz="120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1,2×</m:t>
                  </m:r>
                  <m:sSup>
                    <m:sSupPr>
                      <m:ctrlP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pPr>
                    <m:e>
                      <m: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10</m:t>
                      </m:r>
                    </m:e>
                    <m:sup>
                      <m:r>
                        <a:rPr lang="pt-PT" sz="12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−11</m:t>
                      </m:r>
                    </m:sup>
                  </m:sSup>
                  <m:r>
                    <a:rPr lang="pt-PT" sz="120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𝑚</m:t>
                  </m:r>
                  <m:r>
                    <a:rPr lang="pt-PT" sz="120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/</m:t>
                  </m:r>
                  <m:r>
                    <a:rPr lang="pt-PT" sz="120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𝑇</m:t>
                  </m:r>
                </m:oMath>
              </a14:m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 Declive de </a:t>
              </a:r>
              <a14:m>
                <m:oMath xmlns:m="http://schemas.openxmlformats.org/officeDocument/2006/math">
                  <m:r>
                    <a:rPr lang="el-GR" sz="120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𝛥𝜆</m:t>
                  </m:r>
                </m:oMath>
              </a14:m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/T (2ªAnálise)). E também quando é aumentado o B, a variação da frequência aumenta linearmente. </a:t>
              </a: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DCC9EB97-7DF5-4B22-ABA4-12C230B43858}"/>
                </a:ext>
              </a:extLst>
            </xdr:cNvPr>
            <xdr:cNvSpPr txBox="1"/>
          </xdr:nvSpPr>
          <xdr:spPr>
            <a:xfrm>
              <a:off x="6035040" y="2849880"/>
              <a:ext cx="5113020" cy="16687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Conclusão:</a:t>
              </a:r>
            </a:p>
            <a:p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O estudo para o conjunto de valores </a:t>
              </a:r>
              <a:r>
                <a:rPr lang="pt-PT" sz="12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𝑓_𝐵="{0,"  1/3 ","  1/2 ","  2/3 "} "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(2ª Análise) é onde se obtém um desvio percentual menor para o valor do magnetão de Bohr.</a:t>
              </a:r>
            </a:p>
            <a:p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A partir da representação dos gráficos </a:t>
              </a:r>
              <a:r>
                <a:rPr lang="el-GR" sz="12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𝛥𝜆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e </a:t>
              </a:r>
              <a:r>
                <a:rPr lang="el-GR" sz="12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𝛥</a:t>
              </a:r>
              <a:r>
                <a:rPr lang="pt-PT" sz="12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𝑣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em função de B, foi verificada uma alteração muito pequena do comprimento de onda com a mudança da intensidade do campo magnético (</a:t>
              </a:r>
              <a:r>
                <a:rPr lang="pt-PT" sz="12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1,2×10^(−11) 𝑚/𝑇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 Declive de </a:t>
              </a:r>
              <a:r>
                <a:rPr lang="el-GR" sz="12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𝛥𝜆</a:t>
              </a:r>
              <a:r>
                <a:rPr lang="pt-PT" sz="120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/T (2ªAnálise)). E também quando é aumentado o B, a variação da frequência aumenta linearmente. </a:t>
              </a:r>
            </a:p>
            <a:p>
              <a:endParaRPr lang="pt-PT" sz="1100"/>
            </a:p>
          </xdr:txBody>
        </xdr:sp>
      </mc:Fallback>
    </mc:AlternateContent>
    <xdr:clientData/>
  </xdr:twoCellAnchor>
  <xdr:twoCellAnchor editAs="oneCell">
    <xdr:from>
      <xdr:col>10</xdr:col>
      <xdr:colOff>38100</xdr:colOff>
      <xdr:row>9</xdr:row>
      <xdr:rowOff>15240</xdr:rowOff>
    </xdr:from>
    <xdr:to>
      <xdr:col>10</xdr:col>
      <xdr:colOff>655320</xdr:colOff>
      <xdr:row>10</xdr:row>
      <xdr:rowOff>173889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138BFB1-881C-460B-AEFA-C22181A0E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0" y="1676400"/>
          <a:ext cx="617220" cy="341529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114301</xdr:colOff>
      <xdr:row>9</xdr:row>
      <xdr:rowOff>38101</xdr:rowOff>
    </xdr:from>
    <xdr:to>
      <xdr:col>10</xdr:col>
      <xdr:colOff>327660</xdr:colOff>
      <xdr:row>10</xdr:row>
      <xdr:rowOff>11430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8A5C00AF-FF01-4163-A017-BEABC892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201" y="1699261"/>
          <a:ext cx="213359" cy="1562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youtu.be/KfwjI77AQCI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B51"/>
  <sheetViews>
    <sheetView topLeftCell="F13" zoomScaleNormal="100" workbookViewId="0">
      <selection activeCell="P52" sqref="P52"/>
    </sheetView>
  </sheetViews>
  <sheetFormatPr defaultRowHeight="14.4" x14ac:dyDescent="0.3"/>
  <sheetData>
    <row r="2" spans="2:15" x14ac:dyDescent="0.3">
      <c r="B2" t="s">
        <v>18</v>
      </c>
    </row>
    <row r="4" spans="2:15" x14ac:dyDescent="0.3">
      <c r="M4" s="1" t="s">
        <v>17</v>
      </c>
      <c r="N4" t="s">
        <v>16</v>
      </c>
    </row>
    <row r="6" spans="2:15" x14ac:dyDescent="0.3">
      <c r="N6" s="1" t="s">
        <v>0</v>
      </c>
      <c r="O6" t="s">
        <v>7</v>
      </c>
    </row>
    <row r="7" spans="2:15" x14ac:dyDescent="0.3">
      <c r="N7" s="1" t="s">
        <v>1</v>
      </c>
      <c r="O7" t="s">
        <v>8</v>
      </c>
    </row>
    <row r="8" spans="2:15" x14ac:dyDescent="0.3">
      <c r="N8" s="1" t="s">
        <v>2</v>
      </c>
      <c r="O8" t="s">
        <v>9</v>
      </c>
    </row>
    <row r="9" spans="2:15" x14ac:dyDescent="0.3">
      <c r="N9" s="1" t="s">
        <v>3</v>
      </c>
      <c r="O9" t="s">
        <v>10</v>
      </c>
    </row>
    <row r="10" spans="2:15" x14ac:dyDescent="0.3">
      <c r="N10" s="1" t="s">
        <v>4</v>
      </c>
      <c r="O10" t="s">
        <v>11</v>
      </c>
    </row>
    <row r="11" spans="2:15" x14ac:dyDescent="0.3">
      <c r="N11" s="1" t="s">
        <v>5</v>
      </c>
      <c r="O11" t="s">
        <v>12</v>
      </c>
    </row>
    <row r="12" spans="2:15" x14ac:dyDescent="0.3">
      <c r="N12" s="1" t="s">
        <v>6</v>
      </c>
      <c r="O12" t="s">
        <v>13</v>
      </c>
    </row>
    <row r="13" spans="2:15" x14ac:dyDescent="0.3">
      <c r="N13" s="1" t="s">
        <v>15</v>
      </c>
      <c r="O13" t="s">
        <v>14</v>
      </c>
    </row>
    <row r="18" spans="14:14" x14ac:dyDescent="0.3">
      <c r="N18" t="s">
        <v>28</v>
      </c>
    </row>
    <row r="28" spans="14:14" ht="15" customHeight="1" x14ac:dyDescent="0.3"/>
    <row r="42" spans="14:25" x14ac:dyDescent="0.3">
      <c r="N42" s="56" t="s">
        <v>27</v>
      </c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8"/>
    </row>
    <row r="43" spans="14:25" x14ac:dyDescent="0.3">
      <c r="N43" s="59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1"/>
    </row>
    <row r="44" spans="14:25" x14ac:dyDescent="0.3">
      <c r="N44" s="62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4"/>
    </row>
    <row r="45" spans="14:25" x14ac:dyDescent="0.3">
      <c r="N45" s="53" t="s">
        <v>19</v>
      </c>
      <c r="O45" s="54"/>
      <c r="P45" s="55"/>
    </row>
    <row r="49" spans="15:28" ht="15.6" x14ac:dyDescent="0.35">
      <c r="O49" s="36" t="s">
        <v>26</v>
      </c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8"/>
    </row>
    <row r="50" spans="15:28" ht="15.6" x14ac:dyDescent="0.35">
      <c r="O50" s="39" t="s">
        <v>30</v>
      </c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1"/>
    </row>
    <row r="51" spans="15:28" ht="15.6" x14ac:dyDescent="0.35">
      <c r="O51" s="42" t="s">
        <v>29</v>
      </c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4"/>
    </row>
  </sheetData>
  <mergeCells count="2">
    <mergeCell ref="N45:P45"/>
    <mergeCell ref="N42:Y44"/>
  </mergeCells>
  <hyperlinks>
    <hyperlink ref="N45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L32"/>
  <sheetViews>
    <sheetView topLeftCell="F46" zoomScale="126" zoomScaleNormal="126" workbookViewId="0">
      <selection activeCell="C15" sqref="C15"/>
    </sheetView>
  </sheetViews>
  <sheetFormatPr defaultRowHeight="14.4" x14ac:dyDescent="0.3"/>
  <cols>
    <col min="1" max="1" width="4.33203125" customWidth="1"/>
    <col min="2" max="2" width="11.77734375" customWidth="1"/>
    <col min="3" max="3" width="10.88671875" bestFit="1" customWidth="1"/>
    <col min="4" max="5" width="10.21875" customWidth="1"/>
    <col min="6" max="6" width="10.109375" customWidth="1"/>
    <col min="7" max="7" width="10.44140625" customWidth="1"/>
    <col min="8" max="8" width="9.77734375" customWidth="1"/>
    <col min="9" max="10" width="9.44140625" customWidth="1"/>
    <col min="11" max="11" width="9.77734375" customWidth="1"/>
    <col min="12" max="13" width="10.5546875" bestFit="1" customWidth="1"/>
    <col min="15" max="15" width="10.5546875" bestFit="1" customWidth="1"/>
  </cols>
  <sheetData>
    <row r="2" spans="2:12" x14ac:dyDescent="0.3">
      <c r="B2" s="8"/>
      <c r="C2" s="69" t="s">
        <v>20</v>
      </c>
      <c r="D2" s="69"/>
      <c r="E2" s="69" t="s">
        <v>49</v>
      </c>
      <c r="F2" s="69"/>
      <c r="G2" s="70" t="s">
        <v>50</v>
      </c>
      <c r="H2" s="70" t="s">
        <v>34</v>
      </c>
      <c r="I2" s="70" t="s">
        <v>32</v>
      </c>
      <c r="J2" s="70" t="s">
        <v>33</v>
      </c>
    </row>
    <row r="3" spans="2:12" ht="15.6" x14ac:dyDescent="0.35">
      <c r="B3" s="2" t="s">
        <v>25</v>
      </c>
      <c r="C3" s="2" t="s">
        <v>21</v>
      </c>
      <c r="D3" s="2" t="s">
        <v>22</v>
      </c>
      <c r="E3" s="2" t="s">
        <v>21</v>
      </c>
      <c r="F3" s="2" t="s">
        <v>22</v>
      </c>
      <c r="G3" s="70"/>
      <c r="H3" s="70"/>
      <c r="I3" s="70"/>
      <c r="J3" s="70"/>
    </row>
    <row r="4" spans="2:12" x14ac:dyDescent="0.3">
      <c r="B4" s="4">
        <v>0</v>
      </c>
      <c r="C4" s="45">
        <v>0</v>
      </c>
      <c r="D4" s="45">
        <v>0</v>
      </c>
      <c r="E4" s="46">
        <f>0.17*C4</f>
        <v>0</v>
      </c>
      <c r="F4" s="46">
        <f>0.17*D4</f>
        <v>0</v>
      </c>
      <c r="G4" s="47">
        <f>(F4+E4)/2</f>
        <v>0</v>
      </c>
      <c r="H4" s="8">
        <f>(2*$C$20)/(((2*$C$20)/($C$14))+B4)</f>
        <v>6.4379999999999998E-7</v>
      </c>
      <c r="I4" s="48">
        <f>($L$11*B4)/(2*$C$11)</f>
        <v>0</v>
      </c>
      <c r="J4" s="48">
        <f>(-I4*H4*$C$14)/$C$12</f>
        <v>0</v>
      </c>
    </row>
    <row r="5" spans="2:12" x14ac:dyDescent="0.3">
      <c r="B5" s="6">
        <f>1/3</f>
        <v>0.33333333333333331</v>
      </c>
      <c r="C5" s="5">
        <v>1.36</v>
      </c>
      <c r="D5" s="5">
        <v>1.58</v>
      </c>
      <c r="E5" s="10">
        <f t="shared" ref="E5:E8" si="0">0.17*C5</f>
        <v>0.23120000000000004</v>
      </c>
      <c r="F5" s="10">
        <f t="shared" ref="F5:F8" si="1">0.17*D5</f>
        <v>0.26860000000000001</v>
      </c>
      <c r="G5" s="11">
        <f t="shared" ref="G5:G8" si="2">(F5+E5)/2</f>
        <v>0.24990000000000001</v>
      </c>
      <c r="H5" s="8">
        <f>(2*$C$20)/(((2*$C$20)/($C$14))+B5)</f>
        <v>6.437948830228926E-7</v>
      </c>
      <c r="I5" s="12">
        <f>($L$11*B5)/(2*$C$11)</f>
        <v>2746813251.3329988</v>
      </c>
      <c r="J5" s="12">
        <f>(-I5*H5*$C$14)/$C$12</f>
        <v>-3.7976110695148174E-12</v>
      </c>
    </row>
    <row r="6" spans="2:12" x14ac:dyDescent="0.3">
      <c r="B6" s="6">
        <f>1/2</f>
        <v>0.5</v>
      </c>
      <c r="C6" s="5">
        <v>2.11</v>
      </c>
      <c r="D6" s="5">
        <v>2.5299999999999998</v>
      </c>
      <c r="E6" s="10">
        <f t="shared" si="0"/>
        <v>0.35870000000000002</v>
      </c>
      <c r="F6" s="10">
        <f t="shared" si="1"/>
        <v>0.43009999999999998</v>
      </c>
      <c r="G6" s="11">
        <f t="shared" si="2"/>
        <v>0.39439999999999997</v>
      </c>
      <c r="H6" s="8">
        <f>(2*$C$20)/(((2*$C$20)/($C$14))+B6)</f>
        <v>6.4379232456484157E-7</v>
      </c>
      <c r="I6" s="12">
        <f>($L$11*B6)/(2*$C$11)</f>
        <v>4120219876.9994988</v>
      </c>
      <c r="J6" s="12">
        <f t="shared" ref="J6:J8" si="3">(-I6*H6*$C$14)/$C$12</f>
        <v>-5.6963939665605779E-12</v>
      </c>
    </row>
    <row r="7" spans="2:12" x14ac:dyDescent="0.3">
      <c r="B7" s="6">
        <f>2/3</f>
        <v>0.66666666666666663</v>
      </c>
      <c r="C7" s="5">
        <v>2.9</v>
      </c>
      <c r="D7" s="5">
        <v>3.24</v>
      </c>
      <c r="E7" s="10">
        <f t="shared" si="0"/>
        <v>0.49299999999999999</v>
      </c>
      <c r="F7" s="10">
        <f t="shared" si="1"/>
        <v>0.55080000000000007</v>
      </c>
      <c r="G7" s="11">
        <f t="shared" si="2"/>
        <v>0.52190000000000003</v>
      </c>
      <c r="H7" s="8">
        <f>(2*$C$20)/(((2*$C$20)/($C$14))+B7)</f>
        <v>6.4378976612712516E-7</v>
      </c>
      <c r="I7" s="12">
        <f>($L$11*B7)/(2*$C$11)</f>
        <v>5493626502.6659975</v>
      </c>
      <c r="J7" s="12">
        <f t="shared" si="3"/>
        <v>-7.5951617720384668E-12</v>
      </c>
    </row>
    <row r="8" spans="2:12" x14ac:dyDescent="0.3">
      <c r="B8" s="7">
        <v>1</v>
      </c>
      <c r="C8" s="5">
        <v>3.85</v>
      </c>
      <c r="D8" s="5">
        <v>3.89</v>
      </c>
      <c r="E8" s="10">
        <f t="shared" si="0"/>
        <v>0.65450000000000008</v>
      </c>
      <c r="F8" s="10">
        <f t="shared" si="1"/>
        <v>0.66130000000000011</v>
      </c>
      <c r="G8" s="11">
        <f t="shared" si="2"/>
        <v>0.65790000000000015</v>
      </c>
      <c r="H8" s="8">
        <f>(2*$C$20)/(((2*$C$20)/($C$14))+B8)</f>
        <v>6.4378464931269522E-7</v>
      </c>
      <c r="I8" s="12">
        <f>($L$11*B8)/(2*$C$11)</f>
        <v>8240439753.9989977</v>
      </c>
      <c r="J8" s="12">
        <f t="shared" si="3"/>
        <v>-1.1392652109010335E-11</v>
      </c>
    </row>
    <row r="10" spans="2:12" x14ac:dyDescent="0.3">
      <c r="B10" s="82" t="s">
        <v>31</v>
      </c>
      <c r="C10" s="83"/>
      <c r="H10" s="77"/>
      <c r="I10" s="77"/>
    </row>
    <row r="11" spans="2:12" ht="15" customHeight="1" x14ac:dyDescent="0.3">
      <c r="B11" s="20" t="s">
        <v>44</v>
      </c>
      <c r="C11" s="21">
        <v>6.6261000000000003E-34</v>
      </c>
      <c r="H11" s="77"/>
      <c r="I11" s="77"/>
      <c r="K11" s="71"/>
      <c r="L11" s="78">
        <f>((C11*C12)/(2*H12*C20))</f>
        <v>1.0920395570794552E-23</v>
      </c>
    </row>
    <row r="12" spans="2:12" x14ac:dyDescent="0.3">
      <c r="B12" s="20" t="s">
        <v>45</v>
      </c>
      <c r="C12" s="21">
        <v>299790000</v>
      </c>
      <c r="H12" s="30" cm="1">
        <f t="array" ref="H12:I16">LINEST(G4:G8,B4:B8,TRUE,TRUE)</f>
        <v>0.67371000000000025</v>
      </c>
      <c r="I12" s="30">
        <v>2.7964999999999907E-2</v>
      </c>
      <c r="K12" s="73"/>
      <c r="L12" s="79"/>
    </row>
    <row r="13" spans="2:12" x14ac:dyDescent="0.3">
      <c r="B13" s="20" t="s">
        <v>46</v>
      </c>
      <c r="C13" s="21">
        <v>1.6022000000000001E-19</v>
      </c>
      <c r="H13" s="30">
        <v>5.7897168324538929E-2</v>
      </c>
      <c r="I13" s="30">
        <v>3.47918681830491E-2</v>
      </c>
      <c r="K13" s="28"/>
      <c r="L13" s="29">
        <f>(C11*C12*H13)/(2*C20*H12*H12)</f>
        <v>9.384749826080083E-25</v>
      </c>
    </row>
    <row r="14" spans="2:12" x14ac:dyDescent="0.3">
      <c r="B14" s="22" t="s">
        <v>43</v>
      </c>
      <c r="C14" s="23">
        <f>643.8*(10^(-9))</f>
        <v>6.4379999999999998E-7</v>
      </c>
      <c r="H14" s="31">
        <v>0.97832431838466472</v>
      </c>
      <c r="I14" s="30">
        <v>4.315400135947222E-2</v>
      </c>
    </row>
    <row r="15" spans="2:12" x14ac:dyDescent="0.3">
      <c r="B15" s="22" t="s">
        <v>53</v>
      </c>
      <c r="C15" s="24">
        <f>(C13*C11)/(4*C16*PI())</f>
        <v>9.274170515755479E-24</v>
      </c>
      <c r="H15" s="32">
        <v>135.40395209890622</v>
      </c>
      <c r="I15" s="13">
        <v>3</v>
      </c>
      <c r="K15" s="80" t="s">
        <v>48</v>
      </c>
      <c r="L15" s="81"/>
    </row>
    <row r="16" spans="2:12" x14ac:dyDescent="0.3">
      <c r="B16" s="18" t="s">
        <v>47</v>
      </c>
      <c r="C16" s="19">
        <v>9.1093999999999993E-31</v>
      </c>
      <c r="H16" s="33">
        <v>0.25215842450000009</v>
      </c>
      <c r="I16" s="31">
        <v>5.5868034999999906E-3</v>
      </c>
      <c r="K16" s="75">
        <f>(L11-C15)/L11</f>
        <v>0.15074774941685526</v>
      </c>
      <c r="L16" s="76"/>
    </row>
    <row r="18" spans="2:9" x14ac:dyDescent="0.3">
      <c r="B18" s="65" t="s">
        <v>24</v>
      </c>
      <c r="C18" s="66"/>
      <c r="H18" s="77"/>
      <c r="I18" s="77"/>
    </row>
    <row r="19" spans="2:9" x14ac:dyDescent="0.3">
      <c r="B19" s="67"/>
      <c r="C19" s="68"/>
      <c r="H19" s="77"/>
      <c r="I19" s="77"/>
    </row>
    <row r="20" spans="2:9" x14ac:dyDescent="0.3">
      <c r="B20" s="16" t="s">
        <v>23</v>
      </c>
      <c r="C20" s="17">
        <f>13.5/1000</f>
        <v>1.35E-2</v>
      </c>
      <c r="H20" s="34" cm="1">
        <f t="array" ref="H20:I24">LINEST(I4:I8,G4:G8,TRUE,TRUE)</f>
        <v>11966309844.771433</v>
      </c>
      <c r="I20" s="35">
        <v>-245329280.57001543</v>
      </c>
    </row>
    <row r="21" spans="2:9" x14ac:dyDescent="0.3">
      <c r="H21" s="35">
        <v>1028358574.6186328</v>
      </c>
      <c r="I21" s="35">
        <v>441886383.11423212</v>
      </c>
    </row>
    <row r="22" spans="2:9" x14ac:dyDescent="0.3">
      <c r="B22" s="77"/>
      <c r="C22" s="77"/>
      <c r="H22" s="31">
        <v>0.97832431838466483</v>
      </c>
      <c r="I22" s="35">
        <v>522083406.67984438</v>
      </c>
    </row>
    <row r="23" spans="2:9" x14ac:dyDescent="0.3">
      <c r="B23" s="77"/>
      <c r="C23" s="77"/>
      <c r="H23" s="32">
        <v>135.4039520989061</v>
      </c>
      <c r="I23" s="13">
        <v>3</v>
      </c>
    </row>
    <row r="24" spans="2:9" x14ac:dyDescent="0.3">
      <c r="B24" s="13" t="s">
        <v>51</v>
      </c>
      <c r="C24" s="13" t="s">
        <v>35</v>
      </c>
      <c r="H24" s="35">
        <v>3.6907201937901519E+19</v>
      </c>
      <c r="I24" s="35">
        <v>8.1771325059129536E+17</v>
      </c>
    </row>
    <row r="25" spans="2:9" x14ac:dyDescent="0.3">
      <c r="B25" s="14" t="s">
        <v>52</v>
      </c>
      <c r="C25" s="13" t="s">
        <v>36</v>
      </c>
    </row>
    <row r="26" spans="2:9" x14ac:dyDescent="0.3">
      <c r="B26" s="13" t="s">
        <v>37</v>
      </c>
      <c r="C26" s="13" t="s">
        <v>38</v>
      </c>
      <c r="H26" s="71"/>
      <c r="I26" s="72"/>
    </row>
    <row r="27" spans="2:9" x14ac:dyDescent="0.3">
      <c r="B27" s="13" t="s">
        <v>39</v>
      </c>
      <c r="C27" s="13" t="s">
        <v>40</v>
      </c>
      <c r="H27" s="73"/>
      <c r="I27" s="74"/>
    </row>
    <row r="28" spans="2:9" x14ac:dyDescent="0.3">
      <c r="B28" s="13" t="s">
        <v>41</v>
      </c>
      <c r="C28" s="13" t="s">
        <v>42</v>
      </c>
      <c r="H28" s="34" cm="1">
        <f t="array" ref="H28:I32">LINEST(J4:J8,G4:G8,TRUE,TRUE)</f>
        <v>-1.6543795568090092E-11</v>
      </c>
      <c r="I28" s="35">
        <v>3.3914371572578894E-13</v>
      </c>
    </row>
    <row r="29" spans="2:9" x14ac:dyDescent="0.3">
      <c r="H29" s="35">
        <v>1.4216676676878072E-12</v>
      </c>
      <c r="I29" s="35">
        <v>6.1089156950724632E-13</v>
      </c>
    </row>
    <row r="30" spans="2:9" x14ac:dyDescent="0.3">
      <c r="H30" s="31">
        <v>0.97832640794453873</v>
      </c>
      <c r="I30" s="35">
        <v>7.2176098632550936E-13</v>
      </c>
    </row>
    <row r="31" spans="2:9" x14ac:dyDescent="0.3">
      <c r="H31" s="32">
        <v>135.41729568053222</v>
      </c>
      <c r="I31" s="13">
        <v>3</v>
      </c>
    </row>
    <row r="32" spans="2:9" x14ac:dyDescent="0.3">
      <c r="H32" s="35">
        <v>7.0544139948225881E-23</v>
      </c>
      <c r="I32" s="35">
        <v>1.5628167641447164E-24</v>
      </c>
    </row>
  </sheetData>
  <mergeCells count="16">
    <mergeCell ref="B18:C19"/>
    <mergeCell ref="E2:F2"/>
    <mergeCell ref="G2:G3"/>
    <mergeCell ref="H26:I27"/>
    <mergeCell ref="K16:L16"/>
    <mergeCell ref="B22:C23"/>
    <mergeCell ref="H10:I11"/>
    <mergeCell ref="K11:K12"/>
    <mergeCell ref="L11:L12"/>
    <mergeCell ref="K15:L15"/>
    <mergeCell ref="H18:I19"/>
    <mergeCell ref="H2:H3"/>
    <mergeCell ref="I2:I3"/>
    <mergeCell ref="J2:J3"/>
    <mergeCell ref="C2:D2"/>
    <mergeCell ref="B10:C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2DE47-9AE1-43E3-84CD-46FFCE76A810}">
  <dimension ref="B2:L31"/>
  <sheetViews>
    <sheetView tabSelected="1" workbookViewId="0">
      <selection activeCell="R31" sqref="R31"/>
    </sheetView>
  </sheetViews>
  <sheetFormatPr defaultRowHeight="14.4" x14ac:dyDescent="0.3"/>
  <cols>
    <col min="2" max="2" width="12" customWidth="1"/>
    <col min="3" max="3" width="11.44140625" customWidth="1"/>
    <col min="8" max="8" width="8.6640625" customWidth="1"/>
    <col min="9" max="9" width="8.44140625" customWidth="1"/>
    <col min="11" max="11" width="10.21875" customWidth="1"/>
  </cols>
  <sheetData>
    <row r="2" spans="2:12" x14ac:dyDescent="0.3">
      <c r="B2" s="8"/>
      <c r="C2" s="69" t="s">
        <v>20</v>
      </c>
      <c r="D2" s="69"/>
      <c r="E2" s="69" t="s">
        <v>49</v>
      </c>
      <c r="F2" s="69"/>
      <c r="G2" s="86" t="s">
        <v>55</v>
      </c>
      <c r="H2" s="70" t="s">
        <v>34</v>
      </c>
      <c r="I2" s="70" t="s">
        <v>32</v>
      </c>
      <c r="J2" s="70" t="s">
        <v>33</v>
      </c>
    </row>
    <row r="3" spans="2:12" ht="15.6" x14ac:dyDescent="0.35">
      <c r="B3" s="3" t="s">
        <v>25</v>
      </c>
      <c r="C3" s="3" t="s">
        <v>21</v>
      </c>
      <c r="D3" s="3" t="s">
        <v>22</v>
      </c>
      <c r="E3" s="3" t="s">
        <v>21</v>
      </c>
      <c r="F3" s="3" t="s">
        <v>22</v>
      </c>
      <c r="G3" s="70"/>
      <c r="H3" s="70"/>
      <c r="I3" s="70"/>
      <c r="J3" s="70"/>
    </row>
    <row r="4" spans="2:12" x14ac:dyDescent="0.3">
      <c r="B4" s="4">
        <v>0</v>
      </c>
      <c r="C4" s="5">
        <v>0</v>
      </c>
      <c r="D4" s="5">
        <v>0</v>
      </c>
      <c r="E4" s="10">
        <f>0.17*C4</f>
        <v>0</v>
      </c>
      <c r="F4" s="10">
        <f>0.17*D4</f>
        <v>0</v>
      </c>
      <c r="G4" s="11">
        <f>(F4+E4)/2</f>
        <v>0</v>
      </c>
      <c r="H4" s="8">
        <f>(2*$C$19)/(((2*$C$19)/($C$13))+B4)</f>
        <v>6.4379999999999998E-7</v>
      </c>
      <c r="I4" s="9">
        <f>($L$10*B4)/(2*$C$10)</f>
        <v>0</v>
      </c>
      <c r="J4" s="9">
        <f>(-I4*H4*$C$13)/$C$11</f>
        <v>0</v>
      </c>
    </row>
    <row r="5" spans="2:12" x14ac:dyDescent="0.3">
      <c r="B5" s="6">
        <f>1/3</f>
        <v>0.33333333333333331</v>
      </c>
      <c r="C5" s="5">
        <v>1.36</v>
      </c>
      <c r="D5" s="5">
        <v>1.58</v>
      </c>
      <c r="E5" s="10">
        <f t="shared" ref="E5:F7" si="0">0.17*C5</f>
        <v>0.23120000000000004</v>
      </c>
      <c r="F5" s="10">
        <f t="shared" si="0"/>
        <v>0.26860000000000001</v>
      </c>
      <c r="G5" s="11">
        <f t="shared" ref="G5:G7" si="1">(F5+E5)/2</f>
        <v>0.24990000000000001</v>
      </c>
      <c r="H5" s="8">
        <f>(2*$C$19)/(((2*$C$19)/($C$13))+B5)</f>
        <v>6.437948830228926E-7</v>
      </c>
      <c r="I5" s="12">
        <f>($L$10*B5)/(2*$C$10)</f>
        <v>2353575068.1130695</v>
      </c>
      <c r="J5" s="12">
        <f>(-I5*H5*$C$13)/$C$11</f>
        <v>-3.2539389881211565E-12</v>
      </c>
    </row>
    <row r="6" spans="2:12" x14ac:dyDescent="0.3">
      <c r="B6" s="6">
        <f>1/2</f>
        <v>0.5</v>
      </c>
      <c r="C6" s="5">
        <v>2.11</v>
      </c>
      <c r="D6" s="5">
        <v>2.5299999999999998</v>
      </c>
      <c r="E6" s="10">
        <f t="shared" si="0"/>
        <v>0.35870000000000002</v>
      </c>
      <c r="F6" s="10">
        <f t="shared" si="0"/>
        <v>0.43009999999999998</v>
      </c>
      <c r="G6" s="11">
        <f t="shared" si="1"/>
        <v>0.39439999999999997</v>
      </c>
      <c r="H6" s="8">
        <f>(2*$C$19)/(((2*$C$19)/($C$13))+B6)</f>
        <v>6.4379232456484157E-7</v>
      </c>
      <c r="I6" s="12">
        <f>($L$10*B6)/(2*$C$10)</f>
        <v>3530362602.1696043</v>
      </c>
      <c r="J6" s="12">
        <f>(-I6*H6*$C$13)/$C$11</f>
        <v>-4.8808890853211329E-12</v>
      </c>
    </row>
    <row r="7" spans="2:12" x14ac:dyDescent="0.3">
      <c r="B7" s="6">
        <f>2/3</f>
        <v>0.66666666666666663</v>
      </c>
      <c r="C7" s="5">
        <v>2.9</v>
      </c>
      <c r="D7" s="5">
        <v>3.24</v>
      </c>
      <c r="E7" s="10">
        <f t="shared" si="0"/>
        <v>0.49299999999999999</v>
      </c>
      <c r="F7" s="10">
        <f t="shared" si="0"/>
        <v>0.55080000000000007</v>
      </c>
      <c r="G7" s="11">
        <f t="shared" si="1"/>
        <v>0.52190000000000003</v>
      </c>
      <c r="H7" s="8">
        <f>(2*$C$19)/(((2*$C$19)/($C$13))+B7)</f>
        <v>6.4378976612712516E-7</v>
      </c>
      <c r="I7" s="12">
        <f>($L$10*B7)/(2*$C$10)</f>
        <v>4707150136.2261391</v>
      </c>
      <c r="J7" s="12">
        <f>(-I7*H7*$C$13)/$C$11</f>
        <v>-6.5078262514862618E-12</v>
      </c>
    </row>
    <row r="9" spans="2:12" x14ac:dyDescent="0.3">
      <c r="B9" s="82" t="s">
        <v>31</v>
      </c>
      <c r="C9" s="83"/>
      <c r="H9" s="77"/>
      <c r="I9" s="77"/>
    </row>
    <row r="10" spans="2:12" x14ac:dyDescent="0.3">
      <c r="B10" s="20" t="s">
        <v>44</v>
      </c>
      <c r="C10" s="21">
        <v>6.6261000000000003E-34</v>
      </c>
      <c r="H10" s="77"/>
      <c r="I10" s="77"/>
      <c r="K10" s="71"/>
      <c r="L10" s="84">
        <f>((C10*C11)/(2*H11*C19))</f>
        <v>9.3570142552944065E-24</v>
      </c>
    </row>
    <row r="11" spans="2:12" x14ac:dyDescent="0.3">
      <c r="B11" s="20" t="s">
        <v>45</v>
      </c>
      <c r="C11" s="21">
        <v>299790000</v>
      </c>
      <c r="H11" s="50" cm="1">
        <f t="array" ref="H11:I15">LINEST(G4:G7,B4:B7,TRUE,TRUE)</f>
        <v>0.78627428571428581</v>
      </c>
      <c r="I11" s="26">
        <v>-3.3028571428572184E-3</v>
      </c>
      <c r="K11" s="73"/>
      <c r="L11" s="85"/>
    </row>
    <row r="12" spans="2:12" x14ac:dyDescent="0.3">
      <c r="B12" s="20" t="s">
        <v>46</v>
      </c>
      <c r="C12" s="21">
        <v>1.6022000000000001E-19</v>
      </c>
      <c r="H12" s="50">
        <v>1.5165490363294586E-2</v>
      </c>
      <c r="I12" s="26">
        <v>6.8057220822792886E-3</v>
      </c>
      <c r="K12" s="28"/>
      <c r="L12" s="29">
        <f>(C10*C11*H12)/(2*C19*H11*H11)</f>
        <v>1.8047609097245991E-25</v>
      </c>
    </row>
    <row r="13" spans="2:12" x14ac:dyDescent="0.3">
      <c r="B13" s="22" t="s">
        <v>43</v>
      </c>
      <c r="C13" s="23">
        <f>643.8*(10^(-9))</f>
        <v>6.4379999999999998E-7</v>
      </c>
      <c r="H13" s="26">
        <v>0.99925651578256658</v>
      </c>
      <c r="I13" s="26">
        <v>7.4766875782565955E-3</v>
      </c>
    </row>
    <row r="14" spans="2:12" x14ac:dyDescent="0.3">
      <c r="B14" s="22" t="s">
        <v>54</v>
      </c>
      <c r="C14" s="24">
        <f>(C12*C10)/(4*C15*PI())</f>
        <v>9.274170515755479E-24</v>
      </c>
      <c r="H14" s="27">
        <v>2688.0369276218935</v>
      </c>
      <c r="I14" s="15">
        <v>2</v>
      </c>
      <c r="K14" s="80" t="s">
        <v>48</v>
      </c>
      <c r="L14" s="81"/>
    </row>
    <row r="15" spans="2:12" x14ac:dyDescent="0.3">
      <c r="B15" s="18" t="s">
        <v>47</v>
      </c>
      <c r="C15" s="19">
        <v>9.1093999999999993E-31</v>
      </c>
      <c r="H15" s="50">
        <v>0.1502635682857143</v>
      </c>
      <c r="I15" s="49">
        <v>1.1180171428571296E-4</v>
      </c>
      <c r="K15" s="75">
        <f>(L10-C14)/L10</f>
        <v>8.8536510983781725E-3</v>
      </c>
      <c r="L15" s="76"/>
    </row>
    <row r="17" spans="2:9" x14ac:dyDescent="0.3">
      <c r="B17" s="65" t="s">
        <v>24</v>
      </c>
      <c r="C17" s="66"/>
      <c r="H17" s="77"/>
      <c r="I17" s="77"/>
    </row>
    <row r="18" spans="2:9" x14ac:dyDescent="0.3">
      <c r="B18" s="67"/>
      <c r="C18" s="68"/>
      <c r="H18" s="77"/>
      <c r="I18" s="77"/>
    </row>
    <row r="19" spans="2:9" x14ac:dyDescent="0.3">
      <c r="B19" s="16" t="s">
        <v>23</v>
      </c>
      <c r="C19" s="17">
        <f>13.5/1000</f>
        <v>1.35E-2</v>
      </c>
      <c r="H19" s="51" cm="1">
        <f t="array" ref="H19:I23">LINEST(I4:I7,G4:G7,TRUE,TRUE)</f>
        <v>8973300786.7307377</v>
      </c>
      <c r="I19" s="52">
        <v>31606107.255856514</v>
      </c>
    </row>
    <row r="20" spans="2:9" x14ac:dyDescent="0.3">
      <c r="H20" s="52">
        <v>173075107.60635477</v>
      </c>
      <c r="I20" s="52">
        <v>60599832.427430995</v>
      </c>
    </row>
    <row r="21" spans="2:9" x14ac:dyDescent="0.3">
      <c r="B21" s="77"/>
      <c r="C21" s="77"/>
      <c r="H21" s="26">
        <v>0.99925651578256658</v>
      </c>
      <c r="I21" s="52">
        <v>67115520.832497552</v>
      </c>
    </row>
    <row r="22" spans="2:9" x14ac:dyDescent="0.3">
      <c r="B22" s="77"/>
      <c r="C22" s="77"/>
      <c r="H22" s="27">
        <v>2688.0369276218526</v>
      </c>
      <c r="I22" s="15">
        <v>2</v>
      </c>
    </row>
    <row r="23" spans="2:9" x14ac:dyDescent="0.3">
      <c r="B23" s="13" t="s">
        <v>51</v>
      </c>
      <c r="C23" s="13" t="s">
        <v>35</v>
      </c>
      <c r="H23" s="52">
        <v>1.210824389144679E+19</v>
      </c>
      <c r="I23" s="15">
        <v>9008986273234824</v>
      </c>
    </row>
    <row r="24" spans="2:9" x14ac:dyDescent="0.3">
      <c r="B24" s="14" t="s">
        <v>52</v>
      </c>
      <c r="C24" s="13" t="s">
        <v>36</v>
      </c>
    </row>
    <row r="25" spans="2:9" x14ac:dyDescent="0.3">
      <c r="B25" s="13" t="s">
        <v>37</v>
      </c>
      <c r="C25" s="13" t="s">
        <v>38</v>
      </c>
      <c r="H25" s="71"/>
      <c r="I25" s="72"/>
    </row>
    <row r="26" spans="2:9" x14ac:dyDescent="0.3">
      <c r="B26" s="13" t="s">
        <v>39</v>
      </c>
      <c r="C26" s="13" t="s">
        <v>40</v>
      </c>
      <c r="H26" s="73"/>
      <c r="I26" s="74"/>
    </row>
    <row r="27" spans="2:9" x14ac:dyDescent="0.3">
      <c r="B27" s="13" t="s">
        <v>41</v>
      </c>
      <c r="C27" s="13" t="s">
        <v>42</v>
      </c>
      <c r="H27" s="25" cm="1">
        <f t="array" ref="H27:I31">LINEST(J4:J7,G4:G7,TRUE,TRUE)</f>
        <v>-1.240595890537056E-11</v>
      </c>
      <c r="I27" s="52">
        <v>-4.3706262371351893E-14</v>
      </c>
    </row>
    <row r="28" spans="2:9" x14ac:dyDescent="0.3">
      <c r="H28" s="52">
        <v>2.3930786628388454E-13</v>
      </c>
      <c r="I28" s="52">
        <v>8.3790308126533829E-14</v>
      </c>
    </row>
    <row r="29" spans="2:9" x14ac:dyDescent="0.3">
      <c r="H29" s="26">
        <v>0.99925636436792864</v>
      </c>
      <c r="I29" s="52">
        <v>9.2799434344346299E-14</v>
      </c>
    </row>
    <row r="30" spans="2:9" x14ac:dyDescent="0.3">
      <c r="H30" s="27">
        <v>2687.4891983984044</v>
      </c>
      <c r="I30" s="15">
        <v>2</v>
      </c>
    </row>
    <row r="31" spans="2:9" x14ac:dyDescent="0.3">
      <c r="H31" s="52">
        <v>2.3143944831289168E-23</v>
      </c>
      <c r="I31" s="52">
        <v>1.7223470029261278E-26</v>
      </c>
    </row>
  </sheetData>
  <mergeCells count="16">
    <mergeCell ref="K10:K11"/>
    <mergeCell ref="L10:L11"/>
    <mergeCell ref="K14:L14"/>
    <mergeCell ref="K15:L15"/>
    <mergeCell ref="C2:D2"/>
    <mergeCell ref="E2:F2"/>
    <mergeCell ref="G2:G3"/>
    <mergeCell ref="H2:H3"/>
    <mergeCell ref="I2:I3"/>
    <mergeCell ref="J2:J3"/>
    <mergeCell ref="B17:C18"/>
    <mergeCell ref="H17:I18"/>
    <mergeCell ref="B21:C22"/>
    <mergeCell ref="H25:I26"/>
    <mergeCell ref="B9:C9"/>
    <mergeCell ref="H9:I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SETUP</vt:lpstr>
      <vt:lpstr>1ªAnálise</vt:lpstr>
      <vt:lpstr>2ªAnálise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</dc:creator>
  <cp:lastModifiedBy>Luis</cp:lastModifiedBy>
  <cp:lastPrinted>2020-07-01T10:39:35Z</cp:lastPrinted>
  <dcterms:created xsi:type="dcterms:W3CDTF">2020-05-19T18:14:03Z</dcterms:created>
  <dcterms:modified xsi:type="dcterms:W3CDTF">2021-04-25T14:35:09Z</dcterms:modified>
</cp:coreProperties>
</file>