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Luis\Desktop\Escola\LAB\T3\"/>
    </mc:Choice>
  </mc:AlternateContent>
  <xr:revisionPtr revIDLastSave="0" documentId="13_ncr:1_{0A494670-3CBA-4446-8789-92CF589162C3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Setup" sheetId="7" r:id="rId1"/>
    <sheet name="1ª Análise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3" i="6" l="1"/>
  <c r="AK5" i="6"/>
  <c r="AK6" i="6"/>
  <c r="AK7" i="6"/>
  <c r="AK8" i="6"/>
  <c r="AJ4" i="6"/>
  <c r="AJ5" i="6"/>
  <c r="AJ6" i="6"/>
  <c r="AJ7" i="6"/>
  <c r="AJ3" i="6"/>
  <c r="AI8" i="6"/>
  <c r="AJ8" i="6" s="1"/>
  <c r="AI7" i="6"/>
  <c r="AI6" i="6"/>
  <c r="AI5" i="6"/>
  <c r="AI4" i="6"/>
  <c r="AI3" i="6"/>
  <c r="AH7" i="6"/>
  <c r="AH6" i="6"/>
  <c r="AH5" i="6"/>
  <c r="AH4" i="6"/>
  <c r="AH3" i="6"/>
  <c r="AG7" i="6"/>
  <c r="AG6" i="6"/>
  <c r="AG5" i="6"/>
  <c r="AG3" i="6"/>
  <c r="AF7" i="6"/>
  <c r="AF6" i="6"/>
  <c r="AF5" i="6"/>
  <c r="AF3" i="6"/>
  <c r="Q50" i="6"/>
  <c r="Q41" i="6"/>
  <c r="Q31" i="6"/>
  <c r="Q15" i="6"/>
  <c r="Y4" i="6" a="1"/>
  <c r="Y4" i="6" s="1"/>
  <c r="N48" i="6" a="1"/>
  <c r="N48" i="6" s="1"/>
  <c r="N39" i="6" a="1"/>
  <c r="N39" i="6" s="1"/>
  <c r="N29" i="6" a="1"/>
  <c r="N29" i="6" s="1"/>
  <c r="N21" i="6" a="1"/>
  <c r="N21" i="6" s="1"/>
  <c r="AH8" i="6" l="1"/>
  <c r="AB5" i="6"/>
  <c r="AF8" i="6" s="1"/>
  <c r="AG8" i="6"/>
  <c r="AG4" i="6"/>
  <c r="Q23" i="6"/>
  <c r="AF4" i="6" s="1"/>
  <c r="N13" i="6" a="1"/>
  <c r="N13" i="6" s="1"/>
  <c r="F47" i="6"/>
  <c r="F48" i="6"/>
  <c r="F49" i="6"/>
  <c r="F50" i="6"/>
  <c r="F51" i="6"/>
  <c r="F52" i="6"/>
  <c r="F53" i="6"/>
  <c r="F54" i="6"/>
  <c r="F46" i="6"/>
  <c r="F38" i="6"/>
  <c r="F39" i="6"/>
  <c r="F40" i="6"/>
  <c r="F41" i="6"/>
  <c r="F42" i="6"/>
  <c r="F43" i="6"/>
  <c r="F44" i="6"/>
  <c r="F45" i="6"/>
  <c r="F37" i="6"/>
  <c r="F28" i="6"/>
  <c r="F29" i="6"/>
  <c r="F30" i="6"/>
  <c r="F31" i="6"/>
  <c r="F32" i="6"/>
  <c r="F33" i="6"/>
  <c r="F34" i="6"/>
  <c r="F35" i="6"/>
  <c r="F36" i="6"/>
  <c r="F27" i="6"/>
  <c r="F20" i="6"/>
  <c r="F21" i="6"/>
  <c r="F22" i="6"/>
  <c r="F23" i="6"/>
  <c r="F24" i="6"/>
  <c r="F25" i="6"/>
  <c r="F26" i="6"/>
  <c r="F19" i="6"/>
  <c r="F12" i="6"/>
  <c r="F13" i="6"/>
  <c r="F14" i="6"/>
  <c r="F15" i="6"/>
  <c r="F16" i="6"/>
  <c r="F17" i="6"/>
  <c r="F18" i="6"/>
  <c r="F11" i="6"/>
  <c r="C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<sst xmlns="http://schemas.openxmlformats.org/spreadsheetml/2006/main" count="60" uniqueCount="55">
  <si>
    <t>B</t>
  </si>
  <si>
    <r>
      <rPr>
        <sz val="11"/>
        <color theme="1"/>
        <rFont val="Calibri"/>
        <family val="2"/>
      </rPr>
      <t>μ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(T.m /A)</t>
    </r>
  </si>
  <si>
    <t>Diâmetro da trajectória
(cm)</t>
  </si>
  <si>
    <t>Corrente electrica
nas bobines
 I (A)</t>
  </si>
  <si>
    <t>Tensão
 aceleradora
V (V)</t>
  </si>
  <si>
    <t>Arranjo experimental</t>
  </si>
  <si>
    <t>A</t>
  </si>
  <si>
    <t>Bobines e Helmoltz</t>
  </si>
  <si>
    <t>K</t>
  </si>
  <si>
    <t>Tubo de raios catódicos</t>
  </si>
  <si>
    <t xml:space="preserve">C </t>
  </si>
  <si>
    <t>Marcadores para definir o diâmetro do anel de luminescência</t>
  </si>
  <si>
    <t>D</t>
  </si>
  <si>
    <t>E</t>
  </si>
  <si>
    <t>Fonte de alimentação, que gera corrente nas bobines</t>
  </si>
  <si>
    <t>Ampola com hidrogénio, do tubo de raios catódicos</t>
  </si>
  <si>
    <t>F</t>
  </si>
  <si>
    <t>Multímetro a funcionar como amperímetro (para medir a intensidade da corrente nas bobines)</t>
  </si>
  <si>
    <t>Multímetro a funcionar como voltímetro (para medir a tensão aceleradora dos electrões)</t>
  </si>
  <si>
    <t>G</t>
  </si>
  <si>
    <t>Fonte de alimentação do tubo de raios catódicos</t>
  </si>
  <si>
    <t>H</t>
  </si>
  <si>
    <t>Régua usada na medição da distância entre os marcadores (C)</t>
  </si>
  <si>
    <t>I</t>
  </si>
  <si>
    <t>Círculo verde fictício que ilustra o anel de luminescência observado em condições ambientais de pouca luz)</t>
  </si>
  <si>
    <t>J</t>
  </si>
  <si>
    <t>Espelho para evitar erros de paralaxe na medição do diâmetro da trajectória dos electrões</t>
  </si>
  <si>
    <t>Legenda</t>
  </si>
  <si>
    <t>Bobines:</t>
  </si>
  <si>
    <t>Número de medidas</t>
  </si>
  <si>
    <t>Tabela com medidas experimentais</t>
  </si>
  <si>
    <t>Pormenor da ampola (o anel desenhado, I, esquematiza a trajectória dos electrões)</t>
  </si>
  <si>
    <t>Permeabilidade magnética do vazio:</t>
  </si>
  <si>
    <t xml:space="preserve">Número de espiras (n) </t>
  </si>
  <si>
    <t>Diâmetro (D) (m)</t>
  </si>
  <si>
    <t>Desvio percentual</t>
  </si>
  <si>
    <t>Valor padrão de e/m</t>
  </si>
  <si>
    <t>Diâmetro</t>
  </si>
  <si>
    <t>Desvio relativo</t>
  </si>
  <si>
    <t>Valor obtido</t>
  </si>
  <si>
    <t>Incerteza relativa</t>
  </si>
  <si>
    <t>Incerteza</t>
  </si>
  <si>
    <t>Incerteza²</t>
  </si>
  <si>
    <t>Geral</t>
  </si>
  <si>
    <t>m</t>
  </si>
  <si>
    <t>b</t>
  </si>
  <si>
    <t>σ(m)</t>
  </si>
  <si>
    <t>σ(b)</t>
  </si>
  <si>
    <r>
      <t>R</t>
    </r>
    <r>
      <rPr>
        <sz val="11"/>
        <color theme="1"/>
        <rFont val="Calibri"/>
        <family val="2"/>
      </rPr>
      <t>²</t>
    </r>
  </si>
  <si>
    <t>Erro-Padrão</t>
  </si>
  <si>
    <t>SQ Regressão</t>
  </si>
  <si>
    <t>SQ Residual</t>
  </si>
  <si>
    <t>gl Residual</t>
  </si>
  <si>
    <t>F Regressão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</si>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</sst>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E+00"/>
    <numFmt numFmtId="166" formatCode="0.0%"/>
    <numFmt numFmtId="167" formatCode="0E+00"/>
    <numFmt numFmtId="168" formatCode="0.00000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sz val="12"/>
      <color theme="1"/>
      <name val="Cambria Math"/>
      <family val="1"/>
    </font>
    <font>
      <sz val="12"/>
      <color theme="1"/>
      <name val="Calibri"/>
      <family val="2"/>
      <scheme val="minor"/>
    </font>
    <font>
      <i/>
      <sz val="12"/>
      <color theme="1" tint="0.499984740745262"/>
      <name val="Calibri"/>
      <family val="2"/>
      <scheme val="minor"/>
    </font>
    <font>
      <b/>
      <i/>
      <sz val="12"/>
      <color theme="1" tint="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75">
    <xf numFmtId="0" fontId="0" fillId="0" borderId="0" xfId="0"/>
    <xf numFmtId="0" fontId="1" fillId="0" borderId="0" xfId="0" applyFont="1" applyAlignment="1">
      <alignment horizontal="center" vertical="center"/>
    </xf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/>
    </xf>
    <xf numFmtId="2" fontId="5" fillId="3" borderId="5" xfId="0" applyNumberFormat="1" applyFont="1" applyFill="1" applyBorder="1" applyAlignment="1">
      <alignment horizontal="center"/>
    </xf>
    <xf numFmtId="164" fontId="5" fillId="3" borderId="2" xfId="0" applyNumberFormat="1" applyFont="1" applyFill="1" applyBorder="1" applyAlignment="1">
      <alignment horizontal="center"/>
    </xf>
    <xf numFmtId="165" fontId="5" fillId="3" borderId="5" xfId="0" applyNumberFormat="1" applyFont="1" applyFill="1" applyBorder="1"/>
    <xf numFmtId="0" fontId="6" fillId="3" borderId="3" xfId="0" applyFont="1" applyFill="1" applyBorder="1" applyAlignment="1">
      <alignment horizontal="center"/>
    </xf>
    <xf numFmtId="2" fontId="5" fillId="3" borderId="6" xfId="0" applyNumberFormat="1" applyFont="1" applyFill="1" applyBorder="1" applyAlignment="1">
      <alignment horizontal="center"/>
    </xf>
    <xf numFmtId="164" fontId="5" fillId="3" borderId="3" xfId="0" applyNumberFormat="1" applyFont="1" applyFill="1" applyBorder="1" applyAlignment="1">
      <alignment horizontal="center"/>
    </xf>
    <xf numFmtId="165" fontId="5" fillId="3" borderId="6" xfId="0" applyNumberFormat="1" applyFont="1" applyFill="1" applyBorder="1"/>
    <xf numFmtId="0" fontId="6" fillId="3" borderId="4" xfId="0" applyFont="1" applyFill="1" applyBorder="1" applyAlignment="1">
      <alignment horizontal="center"/>
    </xf>
    <xf numFmtId="2" fontId="5" fillId="3" borderId="7" xfId="0" applyNumberFormat="1" applyFont="1" applyFill="1" applyBorder="1" applyAlignment="1">
      <alignment horizontal="center"/>
    </xf>
    <xf numFmtId="164" fontId="5" fillId="3" borderId="4" xfId="0" applyNumberFormat="1" applyFont="1" applyFill="1" applyBorder="1" applyAlignment="1">
      <alignment horizontal="center"/>
    </xf>
    <xf numFmtId="165" fontId="5" fillId="3" borderId="7" xfId="0" applyNumberFormat="1" applyFont="1" applyFill="1" applyBorder="1"/>
    <xf numFmtId="0" fontId="6" fillId="2" borderId="2" xfId="0" applyFont="1" applyFill="1" applyBorder="1" applyAlignment="1">
      <alignment horizontal="center"/>
    </xf>
    <xf numFmtId="2" fontId="5" fillId="2" borderId="5" xfId="0" applyNumberFormat="1" applyFont="1" applyFill="1" applyBorder="1" applyAlignment="1">
      <alignment horizontal="center"/>
    </xf>
    <xf numFmtId="164" fontId="5" fillId="2" borderId="2" xfId="0" applyNumberFormat="1" applyFont="1" applyFill="1" applyBorder="1" applyAlignment="1">
      <alignment horizontal="center"/>
    </xf>
    <xf numFmtId="165" fontId="5" fillId="2" borderId="5" xfId="0" applyNumberFormat="1" applyFont="1" applyFill="1" applyBorder="1"/>
    <xf numFmtId="0" fontId="6" fillId="2" borderId="3" xfId="0" applyFont="1" applyFill="1" applyBorder="1" applyAlignment="1">
      <alignment horizontal="center"/>
    </xf>
    <xf numFmtId="2" fontId="5" fillId="2" borderId="6" xfId="0" applyNumberFormat="1" applyFont="1" applyFill="1" applyBorder="1" applyAlignment="1">
      <alignment horizontal="center"/>
    </xf>
    <xf numFmtId="164" fontId="5" fillId="2" borderId="3" xfId="0" applyNumberFormat="1" applyFont="1" applyFill="1" applyBorder="1" applyAlignment="1">
      <alignment horizontal="center"/>
    </xf>
    <xf numFmtId="165" fontId="5" fillId="2" borderId="6" xfId="0" applyNumberFormat="1" applyFont="1" applyFill="1" applyBorder="1"/>
    <xf numFmtId="0" fontId="6" fillId="2" borderId="4" xfId="0" applyFont="1" applyFill="1" applyBorder="1" applyAlignment="1">
      <alignment horizontal="center"/>
    </xf>
    <xf numFmtId="2" fontId="5" fillId="2" borderId="7" xfId="0" applyNumberFormat="1" applyFont="1" applyFill="1" applyBorder="1" applyAlignment="1">
      <alignment horizontal="center"/>
    </xf>
    <xf numFmtId="164" fontId="5" fillId="2" borderId="4" xfId="0" applyNumberFormat="1" applyFont="1" applyFill="1" applyBorder="1" applyAlignment="1">
      <alignment horizontal="center"/>
    </xf>
    <xf numFmtId="165" fontId="5" fillId="2" borderId="7" xfId="0" applyNumberFormat="1" applyFont="1" applyFill="1" applyBorder="1"/>
    <xf numFmtId="0" fontId="7" fillId="0" borderId="7" xfId="0" applyFont="1" applyBorder="1" applyAlignment="1">
      <alignment horizontal="center" vertical="center" wrapText="1"/>
    </xf>
    <xf numFmtId="0" fontId="8" fillId="0" borderId="0" xfId="0" applyFont="1"/>
    <xf numFmtId="0" fontId="8" fillId="0" borderId="0" xfId="0" applyFont="1" applyAlignment="1">
      <alignment horizontal="center"/>
    </xf>
    <xf numFmtId="0" fontId="0" fillId="0" borderId="1" xfId="0" applyBorder="1"/>
    <xf numFmtId="1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66" fontId="0" fillId="0" borderId="1" xfId="1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" fontId="0" fillId="0" borderId="1" xfId="0" applyNumberFormat="1" applyBorder="1"/>
    <xf numFmtId="11" fontId="0" fillId="0" borderId="1" xfId="0" applyNumberFormat="1" applyBorder="1"/>
    <xf numFmtId="167" fontId="0" fillId="0" borderId="1" xfId="0" applyNumberFormat="1" applyBorder="1"/>
    <xf numFmtId="167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166" fontId="0" fillId="4" borderId="1" xfId="1" applyNumberFormat="1" applyFont="1" applyFill="1" applyBorder="1" applyAlignment="1">
      <alignment horizontal="center" vertical="center"/>
    </xf>
    <xf numFmtId="11" fontId="0" fillId="4" borderId="1" xfId="0" applyNumberFormat="1" applyFill="1" applyBorder="1" applyAlignment="1">
      <alignment horizontal="center" vertical="center"/>
    </xf>
    <xf numFmtId="167" fontId="0" fillId="4" borderId="1" xfId="0" applyNumberFormat="1" applyFill="1" applyBorder="1" applyAlignment="1">
      <alignment horizontal="center" vertical="center"/>
    </xf>
    <xf numFmtId="168" fontId="0" fillId="0" borderId="1" xfId="0" applyNumberFormat="1" applyBorder="1"/>
    <xf numFmtId="2" fontId="0" fillId="0" borderId="1" xfId="0" applyNumberFormat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166" fontId="0" fillId="0" borderId="1" xfId="1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colors>
    <mruColors>
      <color rgb="FFFDF0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PT" sz="1000"/>
              <a:t>Raio da trajetória (3,5 cm)</a:t>
            </a:r>
          </a:p>
        </c:rich>
      </c:tx>
      <c:layout>
        <c:manualLayout>
          <c:xMode val="edge"/>
          <c:yMode val="edge"/>
          <c:x val="0.35532092579336672"/>
          <c:y val="4.58747365913777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31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111904670252551"/>
                  <c:y val="-5.8857809607490243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 Análise'!$F$11:$F$18</c:f>
              <c:numCache>
                <c:formatCode>0.000E+00</c:formatCode>
                <c:ptCount val="8"/>
                <c:pt idx="0">
                  <c:v>3.1479290722522097E-10</c:v>
                </c:pt>
                <c:pt idx="1">
                  <c:v>5.1786111061011073E-10</c:v>
                </c:pt>
                <c:pt idx="2">
                  <c:v>6.0935337806923703E-10</c:v>
                </c:pt>
                <c:pt idx="3">
                  <c:v>7.3941372738003518E-10</c:v>
                </c:pt>
                <c:pt idx="4">
                  <c:v>8.5928347454294696E-10</c:v>
                </c:pt>
                <c:pt idx="5">
                  <c:v>9.6405327837723927E-10</c:v>
                </c:pt>
                <c:pt idx="6">
                  <c:v>1.1002874961425966E-9</c:v>
                </c:pt>
                <c:pt idx="7">
                  <c:v>1.2050201079982466E-9</c:v>
                </c:pt>
              </c:numCache>
            </c:numRef>
          </c:xVal>
          <c:yVal>
            <c:numRef>
              <c:f>'1ª Análise'!$E$11:$E$18</c:f>
              <c:numCache>
                <c:formatCode>0.0</c:formatCode>
                <c:ptCount val="8"/>
                <c:pt idx="0">
                  <c:v>145.80000000000001</c:v>
                </c:pt>
                <c:pt idx="1">
                  <c:v>166.4</c:v>
                </c:pt>
                <c:pt idx="2">
                  <c:v>186.6</c:v>
                </c:pt>
                <c:pt idx="3">
                  <c:v>203.5</c:v>
                </c:pt>
                <c:pt idx="4">
                  <c:v>224.5</c:v>
                </c:pt>
                <c:pt idx="5">
                  <c:v>244</c:v>
                </c:pt>
                <c:pt idx="6">
                  <c:v>263.5</c:v>
                </c:pt>
                <c:pt idx="7">
                  <c:v>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5-43EA-BE14-99854F1C8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33040"/>
        <c:axId val="1941635536"/>
      </c:scatterChart>
      <c:valAx>
        <c:axId val="1941633040"/>
        <c:scaling>
          <c:orientation val="minMax"/>
          <c:max val="1.3000000000000007E-9"/>
          <c:min val="2.5000000000000012E-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(m</a:t>
                </a:r>
                <a:r>
                  <a:rPr lang="pt-PT">
                    <a:latin typeface="Calibri" panose="020F0502020204030204" pitchFamily="34" charset="0"/>
                    <a:cs typeface="Calibri" panose="020F0502020204030204" pitchFamily="34" charset="0"/>
                  </a:rPr>
                  <a:t>²xT</a:t>
                </a:r>
                <a:r>
                  <a:rPr lang="pt-PT" sz="900" b="1" i="0" u="none" strike="noStrike" baseline="0">
                    <a:effectLst/>
                  </a:rPr>
                  <a:t>²)</a:t>
                </a:r>
                <a:endParaRPr lang="pt-PT"/>
              </a:p>
            </c:rich>
          </c:tx>
          <c:layout>
            <c:manualLayout>
              <c:xMode val="edge"/>
              <c:yMode val="edge"/>
              <c:x val="0.47969492152402154"/>
              <c:y val="0.812235714258147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941635536"/>
        <c:crosses val="autoZero"/>
        <c:crossBetween val="midCat"/>
      </c:valAx>
      <c:valAx>
        <c:axId val="19416355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Tensão</a:t>
                </a:r>
                <a:r>
                  <a:rPr lang="pt-PT" baseline="0"/>
                  <a:t> aceleradora(V)</a:t>
                </a:r>
                <a:endParaRPr lang="pt-PT"/>
              </a:p>
            </c:rich>
          </c:tx>
          <c:layout>
            <c:manualLayout>
              <c:xMode val="edge"/>
              <c:yMode val="edge"/>
              <c:x val="3.2790255965854949E-2"/>
              <c:y val="0.12420963527763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94163304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PT" sz="1000"/>
              <a:t>Raio da trajetória (4 cm)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31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820221495137007"/>
                  <c:y val="-7.528874726129647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 Análise'!$F$19:$F$26</c:f>
              <c:numCache>
                <c:formatCode>0.000E+00</c:formatCode>
                <c:ptCount val="8"/>
                <c:pt idx="0">
                  <c:v>3.7618244258355942E-10</c:v>
                </c:pt>
                <c:pt idx="1">
                  <c:v>5.6660537323019594E-10</c:v>
                </c:pt>
                <c:pt idx="2">
                  <c:v>6.5365585581151519E-10</c:v>
                </c:pt>
                <c:pt idx="3">
                  <c:v>6.9951280645703189E-10</c:v>
                </c:pt>
                <c:pt idx="4">
                  <c:v>8.2095600202248885E-10</c:v>
                </c:pt>
                <c:pt idx="5">
                  <c:v>9.3856159260807748E-10</c:v>
                </c:pt>
                <c:pt idx="6">
                  <c:v>1.0354732626693116E-9</c:v>
                </c:pt>
                <c:pt idx="7">
                  <c:v>1.1371455059967126E-9</c:v>
                </c:pt>
              </c:numCache>
            </c:numRef>
          </c:xVal>
          <c:yVal>
            <c:numRef>
              <c:f>'1ª Análise'!$E$19:$E$26</c:f>
              <c:numCache>
                <c:formatCode>0.0</c:formatCode>
                <c:ptCount val="8"/>
                <c:pt idx="0">
                  <c:v>150.1</c:v>
                </c:pt>
                <c:pt idx="1">
                  <c:v>170.3</c:v>
                </c:pt>
                <c:pt idx="2">
                  <c:v>189.5</c:v>
                </c:pt>
                <c:pt idx="3">
                  <c:v>199.5</c:v>
                </c:pt>
                <c:pt idx="4">
                  <c:v>220.5</c:v>
                </c:pt>
                <c:pt idx="5">
                  <c:v>240</c:v>
                </c:pt>
                <c:pt idx="6">
                  <c:v>259</c:v>
                </c:pt>
                <c:pt idx="7">
                  <c:v>280.5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4-48C8-9BEA-28165B234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72144"/>
        <c:axId val="232272976"/>
      </c:scatterChart>
      <c:valAx>
        <c:axId val="232272144"/>
        <c:scaling>
          <c:orientation val="minMax"/>
          <c:min val="3.4000000000000017E-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(m</a:t>
                </a:r>
                <a:r>
                  <a:rPr lang="pt-PT" sz="900" b="1" i="0" u="none" strike="noStrike" baseline="0">
                    <a:effectLst/>
                  </a:rPr>
                  <a:t>²xT²)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32272976"/>
        <c:crosses val="autoZero"/>
        <c:crossBetween val="midCat"/>
      </c:valAx>
      <c:valAx>
        <c:axId val="23227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Tensão</a:t>
                </a:r>
                <a:r>
                  <a:rPr lang="pt-PT" baseline="0"/>
                  <a:t> aceleradora (V)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32272144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PT" sz="1000"/>
              <a:t>Raio da trajetória (4,5 cm)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31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507690883753917"/>
                  <c:y val="-2.783605479017929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 Análise'!$F$19:$F$26</c:f>
              <c:numCache>
                <c:formatCode>0.000E+00</c:formatCode>
                <c:ptCount val="8"/>
                <c:pt idx="0">
                  <c:v>3.7618244258355942E-10</c:v>
                </c:pt>
                <c:pt idx="1">
                  <c:v>5.6660537323019594E-10</c:v>
                </c:pt>
                <c:pt idx="2">
                  <c:v>6.5365585581151519E-10</c:v>
                </c:pt>
                <c:pt idx="3">
                  <c:v>6.9951280645703189E-10</c:v>
                </c:pt>
                <c:pt idx="4">
                  <c:v>8.2095600202248885E-10</c:v>
                </c:pt>
                <c:pt idx="5">
                  <c:v>9.3856159260807748E-10</c:v>
                </c:pt>
                <c:pt idx="6">
                  <c:v>1.0354732626693116E-9</c:v>
                </c:pt>
                <c:pt idx="7">
                  <c:v>1.1371455059967126E-9</c:v>
                </c:pt>
              </c:numCache>
            </c:numRef>
          </c:xVal>
          <c:yVal>
            <c:numRef>
              <c:f>'1ª Análise'!$E$19:$E$26</c:f>
              <c:numCache>
                <c:formatCode>0.0</c:formatCode>
                <c:ptCount val="8"/>
                <c:pt idx="0">
                  <c:v>150.1</c:v>
                </c:pt>
                <c:pt idx="1">
                  <c:v>170.3</c:v>
                </c:pt>
                <c:pt idx="2">
                  <c:v>189.5</c:v>
                </c:pt>
                <c:pt idx="3">
                  <c:v>199.5</c:v>
                </c:pt>
                <c:pt idx="4">
                  <c:v>220.5</c:v>
                </c:pt>
                <c:pt idx="5">
                  <c:v>240</c:v>
                </c:pt>
                <c:pt idx="6">
                  <c:v>259</c:v>
                </c:pt>
                <c:pt idx="7">
                  <c:v>280.5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8D-40F8-86FC-CBBA20B02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521456"/>
        <c:axId val="339512720"/>
      </c:scatterChart>
      <c:valAx>
        <c:axId val="339521456"/>
        <c:scaling>
          <c:orientation val="minMax"/>
          <c:min val="3.5000000000000019E-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(m</a:t>
                </a:r>
                <a:r>
                  <a:rPr lang="pt-PT" sz="900" b="1" i="0" u="none" strike="noStrike" baseline="0">
                    <a:effectLst/>
                  </a:rPr>
                  <a:t>²xT²)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9512720"/>
        <c:crosses val="autoZero"/>
        <c:crossBetween val="midCat"/>
      </c:valAx>
      <c:valAx>
        <c:axId val="3395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Tensão</a:t>
                </a:r>
                <a:r>
                  <a:rPr lang="pt-PT" baseline="0"/>
                  <a:t> aceleradora(V)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9521456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PT" sz="1000"/>
              <a:t>Raio da trajetória (5 cm)</a:t>
            </a:r>
          </a:p>
        </c:rich>
      </c:tx>
      <c:layout>
        <c:manualLayout>
          <c:xMode val="edge"/>
          <c:yMode val="edge"/>
          <c:x val="0.36416468310242611"/>
          <c:y val="4.23850430858981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0189730222524683"/>
                  <c:y val="-5.1195969811015936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 Análise'!$F$37:$F$45</c:f>
              <c:numCache>
                <c:formatCode>0.000E+00</c:formatCode>
                <c:ptCount val="9"/>
                <c:pt idx="0">
                  <c:v>4.9799300381560216E-10</c:v>
                </c:pt>
                <c:pt idx="1">
                  <c:v>5.8778506653681166E-10</c:v>
                </c:pt>
                <c:pt idx="2">
                  <c:v>6.850155249864057E-10</c:v>
                </c:pt>
                <c:pt idx="3">
                  <c:v>7.8968437916438367E-10</c:v>
                </c:pt>
                <c:pt idx="4">
                  <c:v>8.8532089567218129E-10</c:v>
                </c:pt>
                <c:pt idx="5">
                  <c:v>9.5211465323318283E-10</c:v>
                </c:pt>
                <c:pt idx="6">
                  <c:v>1.0390224400597126E-9</c:v>
                </c:pt>
                <c:pt idx="7">
                  <c:v>1.129725326747663E-9</c:v>
                </c:pt>
                <c:pt idx="8">
                  <c:v>1.2050201079982472E-9</c:v>
                </c:pt>
              </c:numCache>
            </c:numRef>
          </c:xVal>
          <c:yVal>
            <c:numRef>
              <c:f>'1ª Análise'!$E$37:$E$45</c:f>
              <c:numCache>
                <c:formatCode>0.0</c:formatCode>
                <c:ptCount val="9"/>
                <c:pt idx="0">
                  <c:v>165.2</c:v>
                </c:pt>
                <c:pt idx="1">
                  <c:v>180.2</c:v>
                </c:pt>
                <c:pt idx="2">
                  <c:v>195.3</c:v>
                </c:pt>
                <c:pt idx="3">
                  <c:v>209</c:v>
                </c:pt>
                <c:pt idx="4">
                  <c:v>224.5</c:v>
                </c:pt>
                <c:pt idx="5">
                  <c:v>238.5</c:v>
                </c:pt>
                <c:pt idx="6">
                  <c:v>254</c:v>
                </c:pt>
                <c:pt idx="7">
                  <c:v>270</c:v>
                </c:pt>
                <c:pt idx="8">
                  <c:v>287.5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64-40E3-94C9-519A0F8C1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164496"/>
        <c:axId val="504160336"/>
      </c:scatterChart>
      <c:valAx>
        <c:axId val="504164496"/>
        <c:scaling>
          <c:orientation val="minMax"/>
          <c:max val="1.2200000000000005E-9"/>
          <c:min val="4.800000000000002E-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(m</a:t>
                </a:r>
                <a:r>
                  <a:rPr lang="pt-PT" sz="900" b="1" i="0" u="none" strike="noStrike" baseline="0">
                    <a:effectLst/>
                  </a:rPr>
                  <a:t>²xT²)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4160336"/>
        <c:crosses val="autoZero"/>
        <c:crossBetween val="midCat"/>
      </c:valAx>
      <c:valAx>
        <c:axId val="50416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Tensão</a:t>
                </a:r>
                <a:r>
                  <a:rPr lang="pt-PT" baseline="0"/>
                  <a:t> aceleradora(V)</a:t>
                </a:r>
                <a:endParaRPr lang="pt-PT"/>
              </a:p>
            </c:rich>
          </c:tx>
          <c:layout>
            <c:manualLayout>
              <c:xMode val="edge"/>
              <c:yMode val="edge"/>
              <c:x val="3.2987558235909445E-2"/>
              <c:y val="0.175065084660963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4164496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PT" sz="1000"/>
              <a:t>Raio</a:t>
            </a:r>
            <a:r>
              <a:rPr lang="pt-PT" sz="1000" baseline="0"/>
              <a:t> da trajetória (5,5 cm)</a:t>
            </a:r>
            <a:endParaRPr lang="pt-PT" sz="1000"/>
          </a:p>
        </c:rich>
      </c:tx>
      <c:layout>
        <c:manualLayout>
          <c:xMode val="edge"/>
          <c:yMode val="edge"/>
          <c:x val="0.33783157610612063"/>
          <c:y val="4.26633166956927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307998597857985"/>
                  <c:y val="-2.3379572856398623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 Análise'!$F$46:$F$54</c:f>
              <c:numCache>
                <c:formatCode>0.000E+00</c:formatCode>
                <c:ptCount val="9"/>
                <c:pt idx="0">
                  <c:v>5.0292359755555935E-10</c:v>
                </c:pt>
                <c:pt idx="1">
                  <c:v>5.8778506653681155E-10</c:v>
                </c:pt>
                <c:pt idx="2">
                  <c:v>6.792591175166029E-10</c:v>
                </c:pt>
                <c:pt idx="3">
                  <c:v>7.7734575049493328E-10</c:v>
                </c:pt>
                <c:pt idx="4">
                  <c:v>8.6413588922575912E-10</c:v>
                </c:pt>
                <c:pt idx="5">
                  <c:v>9.5551809878890402E-10</c:v>
                </c:pt>
                <c:pt idx="6">
                  <c:v>1.051492379184368E-9</c:v>
                </c:pt>
                <c:pt idx="7">
                  <c:v>1.1112811414211594E-9</c:v>
                </c:pt>
                <c:pt idx="8">
                  <c:v>1.2146027351483333E-9</c:v>
                </c:pt>
              </c:numCache>
            </c:numRef>
          </c:xVal>
          <c:yVal>
            <c:numRef>
              <c:f>'1ª Análise'!$E$46:$E$54</c:f>
              <c:numCache>
                <c:formatCode>0.0</c:formatCode>
                <c:ptCount val="9"/>
                <c:pt idx="0">
                  <c:v>164.8</c:v>
                </c:pt>
                <c:pt idx="1">
                  <c:v>179.6</c:v>
                </c:pt>
                <c:pt idx="2">
                  <c:v>195.2</c:v>
                </c:pt>
                <c:pt idx="3">
                  <c:v>210</c:v>
                </c:pt>
                <c:pt idx="4">
                  <c:v>225</c:v>
                </c:pt>
                <c:pt idx="5">
                  <c:v>240</c:v>
                </c:pt>
                <c:pt idx="6">
                  <c:v>254</c:v>
                </c:pt>
                <c:pt idx="7">
                  <c:v>270</c:v>
                </c:pt>
                <c:pt idx="8">
                  <c:v>285.5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49-4B7C-A26F-4614D7C1F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1648"/>
        <c:axId val="75972064"/>
      </c:scatterChart>
      <c:valAx>
        <c:axId val="75971648"/>
        <c:scaling>
          <c:orientation val="minMax"/>
          <c:min val="4.9000000000000027E-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(m</a:t>
                </a:r>
                <a:r>
                  <a:rPr lang="pt-PT" sz="900" b="1" i="0" u="none" strike="noStrike" baseline="0">
                    <a:effectLst/>
                  </a:rPr>
                  <a:t>²xT²)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5972064"/>
        <c:crosses val="autoZero"/>
        <c:crossBetween val="midCat"/>
      </c:valAx>
      <c:valAx>
        <c:axId val="759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Tensão</a:t>
                </a:r>
                <a:r>
                  <a:rPr lang="pt-PT" baseline="0"/>
                  <a:t> aceleradora (V)</a:t>
                </a:r>
                <a:endParaRPr lang="pt-PT"/>
              </a:p>
            </c:rich>
          </c:tx>
          <c:layout>
            <c:manualLayout>
              <c:xMode val="edge"/>
              <c:yMode val="edge"/>
              <c:x val="3.2931950144280603E-2"/>
              <c:y val="0.19115603785625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5971648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PT"/>
              <a:t>Análise</a:t>
            </a:r>
            <a:r>
              <a:rPr lang="pt-PT" baseline="0"/>
              <a:t> geral</a:t>
            </a:r>
            <a:endParaRPr lang="pt-PT"/>
          </a:p>
        </c:rich>
      </c:tx>
      <c:layout>
        <c:manualLayout>
          <c:xMode val="edge"/>
          <c:yMode val="edge"/>
          <c:x val="0.38392591167615947"/>
          <c:y val="2.5380279522810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008923884514436"/>
                  <c:y val="-8.32425634295713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 Análise'!$F$11:$F$54</c:f>
              <c:numCache>
                <c:formatCode>0.000E+00</c:formatCode>
                <c:ptCount val="44"/>
                <c:pt idx="0">
                  <c:v>3.1479290722522097E-10</c:v>
                </c:pt>
                <c:pt idx="1">
                  <c:v>5.1786111061011073E-10</c:v>
                </c:pt>
                <c:pt idx="2">
                  <c:v>6.0935337806923703E-10</c:v>
                </c:pt>
                <c:pt idx="3">
                  <c:v>7.3941372738003518E-10</c:v>
                </c:pt>
                <c:pt idx="4">
                  <c:v>8.5928347454294696E-10</c:v>
                </c:pt>
                <c:pt idx="5">
                  <c:v>9.6405327837723927E-10</c:v>
                </c:pt>
                <c:pt idx="6">
                  <c:v>1.1002874961425966E-9</c:v>
                </c:pt>
                <c:pt idx="7">
                  <c:v>1.2050201079982466E-9</c:v>
                </c:pt>
                <c:pt idx="8">
                  <c:v>3.7618244258355942E-10</c:v>
                </c:pt>
                <c:pt idx="9">
                  <c:v>5.6660537323019594E-10</c:v>
                </c:pt>
                <c:pt idx="10">
                  <c:v>6.5365585581151519E-10</c:v>
                </c:pt>
                <c:pt idx="11">
                  <c:v>6.9951280645703189E-10</c:v>
                </c:pt>
                <c:pt idx="12">
                  <c:v>8.2095600202248885E-10</c:v>
                </c:pt>
                <c:pt idx="13">
                  <c:v>9.3856159260807748E-10</c:v>
                </c:pt>
                <c:pt idx="14">
                  <c:v>1.0354732626693116E-9</c:v>
                </c:pt>
                <c:pt idx="15">
                  <c:v>1.1371455059967126E-9</c:v>
                </c:pt>
                <c:pt idx="16">
                  <c:v>4.033743330906376E-10</c:v>
                </c:pt>
                <c:pt idx="17">
                  <c:v>5.3174586296310366E-10</c:v>
                </c:pt>
                <c:pt idx="18">
                  <c:v>6.1480617755012575E-10</c:v>
                </c:pt>
                <c:pt idx="19">
                  <c:v>7.1710992549446664E-10</c:v>
                </c:pt>
                <c:pt idx="20">
                  <c:v>7.9900210834414326E-10</c:v>
                </c:pt>
                <c:pt idx="21">
                  <c:v>8.8532089567218088E-10</c:v>
                </c:pt>
                <c:pt idx="22">
                  <c:v>9.7606628747857993E-10</c:v>
                </c:pt>
                <c:pt idx="23">
                  <c:v>1.0072984412981263E-9</c:v>
                </c:pt>
                <c:pt idx="24">
                  <c:v>1.120484258585104E-9</c:v>
                </c:pt>
                <c:pt idx="25">
                  <c:v>1.2050201079982464E-9</c:v>
                </c:pt>
                <c:pt idx="26">
                  <c:v>4.9799300381560216E-10</c:v>
                </c:pt>
                <c:pt idx="27">
                  <c:v>5.8778506653681166E-10</c:v>
                </c:pt>
                <c:pt idx="28">
                  <c:v>6.850155249864057E-10</c:v>
                </c:pt>
                <c:pt idx="29">
                  <c:v>7.8968437916438367E-10</c:v>
                </c:pt>
                <c:pt idx="30">
                  <c:v>8.8532089567218129E-10</c:v>
                </c:pt>
                <c:pt idx="31">
                  <c:v>9.5211465323318283E-10</c:v>
                </c:pt>
                <c:pt idx="32">
                  <c:v>1.0390224400597126E-9</c:v>
                </c:pt>
                <c:pt idx="33">
                  <c:v>1.129725326747663E-9</c:v>
                </c:pt>
                <c:pt idx="34">
                  <c:v>1.2050201079982472E-9</c:v>
                </c:pt>
                <c:pt idx="35">
                  <c:v>5.0292359755555935E-10</c:v>
                </c:pt>
                <c:pt idx="36">
                  <c:v>5.8778506653681155E-10</c:v>
                </c:pt>
                <c:pt idx="37">
                  <c:v>6.792591175166029E-10</c:v>
                </c:pt>
                <c:pt idx="38">
                  <c:v>7.7734575049493328E-10</c:v>
                </c:pt>
                <c:pt idx="39">
                  <c:v>8.6413588922575912E-10</c:v>
                </c:pt>
                <c:pt idx="40">
                  <c:v>9.5551809878890402E-10</c:v>
                </c:pt>
                <c:pt idx="41">
                  <c:v>1.051492379184368E-9</c:v>
                </c:pt>
                <c:pt idx="42">
                  <c:v>1.1112811414211594E-9</c:v>
                </c:pt>
                <c:pt idx="43">
                  <c:v>1.2146027351483333E-9</c:v>
                </c:pt>
              </c:numCache>
            </c:numRef>
          </c:xVal>
          <c:yVal>
            <c:numRef>
              <c:f>'1ª Análise'!$E$11:$E$54</c:f>
              <c:numCache>
                <c:formatCode>0.0</c:formatCode>
                <c:ptCount val="44"/>
                <c:pt idx="0">
                  <c:v>145.80000000000001</c:v>
                </c:pt>
                <c:pt idx="1">
                  <c:v>166.4</c:v>
                </c:pt>
                <c:pt idx="2">
                  <c:v>186.6</c:v>
                </c:pt>
                <c:pt idx="3">
                  <c:v>203.5</c:v>
                </c:pt>
                <c:pt idx="4">
                  <c:v>224.5</c:v>
                </c:pt>
                <c:pt idx="5">
                  <c:v>244</c:v>
                </c:pt>
                <c:pt idx="6">
                  <c:v>263.5</c:v>
                </c:pt>
                <c:pt idx="7">
                  <c:v>284</c:v>
                </c:pt>
                <c:pt idx="8">
                  <c:v>150.1</c:v>
                </c:pt>
                <c:pt idx="9">
                  <c:v>170.3</c:v>
                </c:pt>
                <c:pt idx="10">
                  <c:v>189.5</c:v>
                </c:pt>
                <c:pt idx="11">
                  <c:v>199.5</c:v>
                </c:pt>
                <c:pt idx="12">
                  <c:v>220.5</c:v>
                </c:pt>
                <c:pt idx="13">
                  <c:v>240</c:v>
                </c:pt>
                <c:pt idx="14">
                  <c:v>259</c:v>
                </c:pt>
                <c:pt idx="15">
                  <c:v>280.5</c:v>
                </c:pt>
                <c:pt idx="16">
                  <c:v>155.69999999999999</c:v>
                </c:pt>
                <c:pt idx="17">
                  <c:v>170.6</c:v>
                </c:pt>
                <c:pt idx="18">
                  <c:v>184.5</c:v>
                </c:pt>
                <c:pt idx="19">
                  <c:v>200</c:v>
                </c:pt>
                <c:pt idx="20">
                  <c:v>215</c:v>
                </c:pt>
                <c:pt idx="21">
                  <c:v>230</c:v>
                </c:pt>
                <c:pt idx="22">
                  <c:v>242</c:v>
                </c:pt>
                <c:pt idx="23">
                  <c:v>256.5</c:v>
                </c:pt>
                <c:pt idx="24">
                  <c:v>268.5</c:v>
                </c:pt>
                <c:pt idx="25">
                  <c:v>289.5</c:v>
                </c:pt>
                <c:pt idx="26">
                  <c:v>165.2</c:v>
                </c:pt>
                <c:pt idx="27">
                  <c:v>180.2</c:v>
                </c:pt>
                <c:pt idx="28">
                  <c:v>195.3</c:v>
                </c:pt>
                <c:pt idx="29">
                  <c:v>209</c:v>
                </c:pt>
                <c:pt idx="30">
                  <c:v>224.5</c:v>
                </c:pt>
                <c:pt idx="31">
                  <c:v>238.5</c:v>
                </c:pt>
                <c:pt idx="32">
                  <c:v>254</c:v>
                </c:pt>
                <c:pt idx="33">
                  <c:v>270</c:v>
                </c:pt>
                <c:pt idx="34">
                  <c:v>287.5</c:v>
                </c:pt>
                <c:pt idx="35">
                  <c:v>164.8</c:v>
                </c:pt>
                <c:pt idx="36">
                  <c:v>179.6</c:v>
                </c:pt>
                <c:pt idx="37">
                  <c:v>195.2</c:v>
                </c:pt>
                <c:pt idx="38">
                  <c:v>210</c:v>
                </c:pt>
                <c:pt idx="39">
                  <c:v>225</c:v>
                </c:pt>
                <c:pt idx="40">
                  <c:v>240</c:v>
                </c:pt>
                <c:pt idx="41">
                  <c:v>254</c:v>
                </c:pt>
                <c:pt idx="42">
                  <c:v>270</c:v>
                </c:pt>
                <c:pt idx="43">
                  <c:v>285.5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7F-4934-9E96-DCE12122C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749999"/>
        <c:axId val="1268754991"/>
      </c:scatterChart>
      <c:valAx>
        <c:axId val="1268749999"/>
        <c:scaling>
          <c:orientation val="minMax"/>
          <c:min val="2.8000000000000012E-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(m</a:t>
                </a:r>
                <a:r>
                  <a:rPr lang="pt-PT" sz="900" b="1" i="0" u="none" strike="noStrike" baseline="0">
                    <a:effectLst/>
                  </a:rPr>
                  <a:t>²xT²)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68754991"/>
        <c:crosses val="autoZero"/>
        <c:crossBetween val="midCat"/>
      </c:valAx>
      <c:valAx>
        <c:axId val="12687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Tensão</a:t>
                </a:r>
                <a:r>
                  <a:rPr lang="pt-PT" baseline="0"/>
                  <a:t> aceleradora (V)</a:t>
                </a:r>
                <a:endParaRPr lang="pt-PT"/>
              </a:p>
            </c:rich>
          </c:tx>
          <c:layout>
            <c:manualLayout>
              <c:xMode val="edge"/>
              <c:yMode val="edge"/>
              <c:x val="3.3441997882884544E-2"/>
              <c:y val="0.363436932473449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68749999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2463884186755"/>
          <c:y val="4.9963466227093072E-2"/>
          <c:w val="0.77621448694116368"/>
          <c:h val="0.7538921969368854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'1ª Análise'!$F$11:$F$18</c:f>
              <c:numCache>
                <c:formatCode>0.000E+00</c:formatCode>
                <c:ptCount val="8"/>
                <c:pt idx="0">
                  <c:v>3.1479290722522097E-10</c:v>
                </c:pt>
                <c:pt idx="1">
                  <c:v>5.1786111061011073E-10</c:v>
                </c:pt>
                <c:pt idx="2">
                  <c:v>6.0935337806923703E-10</c:v>
                </c:pt>
                <c:pt idx="3">
                  <c:v>7.3941372738003518E-10</c:v>
                </c:pt>
                <c:pt idx="4">
                  <c:v>8.5928347454294696E-10</c:v>
                </c:pt>
                <c:pt idx="5">
                  <c:v>9.6405327837723927E-10</c:v>
                </c:pt>
                <c:pt idx="6">
                  <c:v>1.1002874961425966E-9</c:v>
                </c:pt>
                <c:pt idx="7">
                  <c:v>1.2050201079982466E-9</c:v>
                </c:pt>
              </c:numCache>
            </c:numRef>
          </c:xVal>
          <c:yVal>
            <c:numRef>
              <c:f>'1ª Análise'!$E$11:$E$18</c:f>
              <c:numCache>
                <c:formatCode>0.0</c:formatCode>
                <c:ptCount val="8"/>
                <c:pt idx="0">
                  <c:v>145.80000000000001</c:v>
                </c:pt>
                <c:pt idx="1">
                  <c:v>166.4</c:v>
                </c:pt>
                <c:pt idx="2">
                  <c:v>186.6</c:v>
                </c:pt>
                <c:pt idx="3">
                  <c:v>203.5</c:v>
                </c:pt>
                <c:pt idx="4">
                  <c:v>224.5</c:v>
                </c:pt>
                <c:pt idx="5">
                  <c:v>244</c:v>
                </c:pt>
                <c:pt idx="6">
                  <c:v>263.5</c:v>
                </c:pt>
                <c:pt idx="7">
                  <c:v>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22-4C27-B2AC-C3032AF54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807824"/>
        <c:axId val="733804496"/>
      </c:scatterChart>
      <c:valAx>
        <c:axId val="73380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(m</a:t>
                </a:r>
                <a:r>
                  <a:rPr lang="pt-PT" sz="900" b="1" i="0" u="none" strike="noStrike" baseline="0">
                    <a:effectLst/>
                  </a:rPr>
                  <a:t>²</a:t>
                </a:r>
                <a:r>
                  <a:rPr lang="pt-PT"/>
                  <a:t>xT</a:t>
                </a:r>
                <a:r>
                  <a:rPr lang="pt-PT" sz="900" b="1" i="0" u="none" strike="noStrike" baseline="0">
                    <a:effectLst/>
                  </a:rPr>
                  <a:t>²)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3804496"/>
        <c:crosses val="autoZero"/>
        <c:crossBetween val="midCat"/>
      </c:valAx>
      <c:valAx>
        <c:axId val="7338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Tensão</a:t>
                </a:r>
                <a:r>
                  <a:rPr lang="pt-PT" baseline="0"/>
                  <a:t> aceleradora (V)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3807824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hart" Target="../charts/chart6.xml"/><Relationship Id="rId1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17" Type="http://schemas.openxmlformats.org/officeDocument/2006/relationships/image" Target="../media/image13.png"/><Relationship Id="rId2" Type="http://schemas.openxmlformats.org/officeDocument/2006/relationships/chart" Target="../charts/chart2.xml"/><Relationship Id="rId16" Type="http://schemas.openxmlformats.org/officeDocument/2006/relationships/image" Target="../media/image12.png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chart" Target="../charts/chart5.xml"/><Relationship Id="rId15" Type="http://schemas.openxmlformats.org/officeDocument/2006/relationships/image" Target="../media/image11.png"/><Relationship Id="rId10" Type="http://schemas.openxmlformats.org/officeDocument/2006/relationships/image" Target="../media/image7.png"/><Relationship Id="rId19" Type="http://schemas.openxmlformats.org/officeDocument/2006/relationships/image" Target="../media/image14.png"/><Relationship Id="rId4" Type="http://schemas.openxmlformats.org/officeDocument/2006/relationships/chart" Target="../charts/chart4.xml"/><Relationship Id="rId9" Type="http://schemas.openxmlformats.org/officeDocument/2006/relationships/image" Target="../media/image6.png"/><Relationship Id="rId1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5430</xdr:rowOff>
    </xdr:from>
    <xdr:to>
      <xdr:col>13</xdr:col>
      <xdr:colOff>22860</xdr:colOff>
      <xdr:row>29</xdr:row>
      <xdr:rowOff>34925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54070"/>
          <a:ext cx="7322820" cy="47843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</xdr:colOff>
      <xdr:row>32</xdr:row>
      <xdr:rowOff>53340</xdr:rowOff>
    </xdr:from>
    <xdr:to>
      <xdr:col>9</xdr:col>
      <xdr:colOff>5559</xdr:colOff>
      <xdr:row>53</xdr:row>
      <xdr:rowOff>46434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" y="5905500"/>
          <a:ext cx="4878549" cy="3833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</xdr:colOff>
      <xdr:row>10</xdr:row>
      <xdr:rowOff>2837</xdr:rowOff>
    </xdr:from>
    <xdr:to>
      <xdr:col>12</xdr:col>
      <xdr:colOff>591911</xdr:colOff>
      <xdr:row>17</xdr:row>
      <xdr:rowOff>189807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60E1EA1-9A79-41B6-9D9E-004FB6E1B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27216</xdr:colOff>
      <xdr:row>18</xdr:row>
      <xdr:rowOff>14256</xdr:rowOff>
    </xdr:from>
    <xdr:to>
      <xdr:col>12</xdr:col>
      <xdr:colOff>591911</xdr:colOff>
      <xdr:row>26</xdr:row>
      <xdr:rowOff>3921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1462759-9BC9-4BBB-814D-EACDFBBB5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23064</xdr:colOff>
      <xdr:row>26</xdr:row>
      <xdr:rowOff>30442</xdr:rowOff>
    </xdr:from>
    <xdr:to>
      <xdr:col>12</xdr:col>
      <xdr:colOff>585107</xdr:colOff>
      <xdr:row>35</xdr:row>
      <xdr:rowOff>190500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281FAF8-4C17-4A90-A8AD-CCC2201FC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23408</xdr:colOff>
      <xdr:row>36</xdr:row>
      <xdr:rowOff>21055</xdr:rowOff>
    </xdr:from>
    <xdr:to>
      <xdr:col>12</xdr:col>
      <xdr:colOff>585107</xdr:colOff>
      <xdr:row>44</xdr:row>
      <xdr:rowOff>176893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0CC6F13-1AE7-4E66-89AC-333AE1818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23060</xdr:colOff>
      <xdr:row>45</xdr:row>
      <xdr:rowOff>12572</xdr:rowOff>
    </xdr:from>
    <xdr:to>
      <xdr:col>12</xdr:col>
      <xdr:colOff>591910</xdr:colOff>
      <xdr:row>53</xdr:row>
      <xdr:rowOff>190502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E7D959C-A6A3-44AC-BC3C-AA2B6DF71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206643</xdr:colOff>
      <xdr:row>9</xdr:row>
      <xdr:rowOff>284136</xdr:rowOff>
    </xdr:from>
    <xdr:to>
      <xdr:col>5</xdr:col>
      <xdr:colOff>785813</xdr:colOff>
      <xdr:row>9</xdr:row>
      <xdr:rowOff>748996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6740FBF-19EF-46A1-B36E-DE4EA037E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7135" y="2266628"/>
          <a:ext cx="579170" cy="464860"/>
        </a:xfrm>
        <a:prstGeom prst="rect">
          <a:avLst/>
        </a:prstGeom>
      </xdr:spPr>
    </xdr:pic>
    <xdr:clientData/>
  </xdr:twoCellAnchor>
  <xdr:twoCellAnchor editAs="oneCell">
    <xdr:from>
      <xdr:col>3</xdr:col>
      <xdr:colOff>51662</xdr:colOff>
      <xdr:row>0</xdr:row>
      <xdr:rowOff>83949</xdr:rowOff>
    </xdr:from>
    <xdr:to>
      <xdr:col>6</xdr:col>
      <xdr:colOff>47143</xdr:colOff>
      <xdr:row>7</xdr:row>
      <xdr:rowOff>122695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286C80B-C609-4A50-AB8F-0DA299D4B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6306" y="83949"/>
          <a:ext cx="2727057" cy="1323814"/>
        </a:xfrm>
        <a:prstGeom prst="rect">
          <a:avLst/>
        </a:prstGeom>
      </xdr:spPr>
    </xdr:pic>
    <xdr:clientData/>
  </xdr:twoCellAnchor>
  <xdr:twoCellAnchor editAs="oneCell">
    <xdr:from>
      <xdr:col>13</xdr:col>
      <xdr:colOff>6804</xdr:colOff>
      <xdr:row>18</xdr:row>
      <xdr:rowOff>27215</xdr:rowOff>
    </xdr:from>
    <xdr:to>
      <xdr:col>14</xdr:col>
      <xdr:colOff>581884</xdr:colOff>
      <xdr:row>19</xdr:row>
      <xdr:rowOff>168414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AB887BA0-060F-4AF4-90E7-BE78B403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3393" y="4640036"/>
          <a:ext cx="1374321" cy="338503"/>
        </a:xfrm>
        <a:prstGeom prst="rect">
          <a:avLst/>
        </a:prstGeom>
      </xdr:spPr>
    </xdr:pic>
    <xdr:clientData/>
  </xdr:twoCellAnchor>
  <xdr:twoCellAnchor editAs="oneCell">
    <xdr:from>
      <xdr:col>13</xdr:col>
      <xdr:colOff>20411</xdr:colOff>
      <xdr:row>10</xdr:row>
      <xdr:rowOff>34017</xdr:rowOff>
    </xdr:from>
    <xdr:to>
      <xdr:col>14</xdr:col>
      <xdr:colOff>595492</xdr:colOff>
      <xdr:row>11</xdr:row>
      <xdr:rowOff>161677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4CA5082-D094-4BAE-97B0-1F8E21C94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3068410"/>
          <a:ext cx="1374322" cy="324963"/>
        </a:xfrm>
        <a:prstGeom prst="rect">
          <a:avLst/>
        </a:prstGeom>
      </xdr:spPr>
    </xdr:pic>
    <xdr:clientData/>
  </xdr:twoCellAnchor>
  <xdr:twoCellAnchor editAs="oneCell">
    <xdr:from>
      <xdr:col>13</xdr:col>
      <xdr:colOff>40823</xdr:colOff>
      <xdr:row>26</xdr:row>
      <xdr:rowOff>47626</xdr:rowOff>
    </xdr:from>
    <xdr:to>
      <xdr:col>14</xdr:col>
      <xdr:colOff>595492</xdr:colOff>
      <xdr:row>27</xdr:row>
      <xdr:rowOff>187115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7A6256F-A6E8-4C4A-95BD-0FF505FC5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2" y="6238876"/>
          <a:ext cx="1353910" cy="336793"/>
        </a:xfrm>
        <a:prstGeom prst="rect">
          <a:avLst/>
        </a:prstGeom>
      </xdr:spPr>
    </xdr:pic>
    <xdr:clientData/>
  </xdr:twoCellAnchor>
  <xdr:twoCellAnchor editAs="oneCell">
    <xdr:from>
      <xdr:col>13</xdr:col>
      <xdr:colOff>20411</xdr:colOff>
      <xdr:row>36</xdr:row>
      <xdr:rowOff>6803</xdr:rowOff>
    </xdr:from>
    <xdr:to>
      <xdr:col>14</xdr:col>
      <xdr:colOff>595491</xdr:colOff>
      <xdr:row>37</xdr:row>
      <xdr:rowOff>172097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5E5ED2A-044E-4C2E-ABAC-65054EF8B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8171089"/>
          <a:ext cx="1374321" cy="362597"/>
        </a:xfrm>
        <a:prstGeom prst="rect">
          <a:avLst/>
        </a:prstGeom>
      </xdr:spPr>
    </xdr:pic>
    <xdr:clientData/>
  </xdr:twoCellAnchor>
  <xdr:twoCellAnchor editAs="oneCell">
    <xdr:from>
      <xdr:col>13</xdr:col>
      <xdr:colOff>20411</xdr:colOff>
      <xdr:row>45</xdr:row>
      <xdr:rowOff>34018</xdr:rowOff>
    </xdr:from>
    <xdr:to>
      <xdr:col>14</xdr:col>
      <xdr:colOff>575081</xdr:colOff>
      <xdr:row>46</xdr:row>
      <xdr:rowOff>168285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8A1DDAE-2AA0-491D-8A16-C3F82E0FA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974036"/>
          <a:ext cx="1353911" cy="331570"/>
        </a:xfrm>
        <a:prstGeom prst="rect">
          <a:avLst/>
        </a:prstGeom>
      </xdr:spPr>
    </xdr:pic>
    <xdr:clientData/>
  </xdr:twoCellAnchor>
  <xdr:twoCellAnchor>
    <xdr:from>
      <xdr:col>9</xdr:col>
      <xdr:colOff>410307</xdr:colOff>
      <xdr:row>0</xdr:row>
      <xdr:rowOff>25062</xdr:rowOff>
    </xdr:from>
    <xdr:to>
      <xdr:col>14</xdr:col>
      <xdr:colOff>599180</xdr:colOff>
      <xdr:row>4</xdr:row>
      <xdr:rowOff>6511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484413E-1D79-4774-81FC-9E166EF5C904}"/>
                </a:ext>
              </a:extLst>
            </xdr:cNvPr>
            <xdr:cNvSpPr txBox="1"/>
          </xdr:nvSpPr>
          <xdr:spPr>
            <a:xfrm>
              <a:off x="8232204" y="25062"/>
              <a:ext cx="3438771" cy="72391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Para cada raio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da trajetória temos um grafico da tensão aceleradora em função de  </a:t>
              </a:r>
              <a14:m>
                <m:oMath xmlns:m="http://schemas.openxmlformats.org/officeDocument/2006/math">
                  <m:f>
                    <m:fPr>
                      <m:ctrlP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sSup>
                        <m:sSupPr>
                          <m:ctrlPr>
                            <a:rPr lang="pt-PT" sz="110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10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𝑟</m:t>
                          </m:r>
                        </m:e>
                        <m:sup>
                          <m:r>
                            <a:rPr lang="pt-PT" sz="110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num>
                    <m:den>
                      <m: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den>
                  </m:f>
                  <m:r>
                    <a:rPr lang="pt-PT" sz="11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×</m:t>
                  </m:r>
                  <m:sSup>
                    <m:sSupPr>
                      <m:ctrlP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𝐵</m:t>
                      </m:r>
                    </m:e>
                    <m:sup>
                      <m: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, onde o declive é a carga especifica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do eletrão.</a:t>
              </a:r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484413E-1D79-4774-81FC-9E166EF5C904}"/>
                </a:ext>
              </a:extLst>
            </xdr:cNvPr>
            <xdr:cNvSpPr txBox="1"/>
          </xdr:nvSpPr>
          <xdr:spPr>
            <a:xfrm>
              <a:off x="8232204" y="25062"/>
              <a:ext cx="3438771" cy="72391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Para cada raio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da trajetória temos um grafico da tensão aceleradora em função de 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𝑟^2/2×𝐵^2</a:t>
              </a:r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, onde o declive é a carga especifica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do eletrão.</a:t>
              </a:r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15</xdr:col>
      <xdr:colOff>30080</xdr:colOff>
      <xdr:row>10</xdr:row>
      <xdr:rowOff>10026</xdr:rowOff>
    </xdr:from>
    <xdr:to>
      <xdr:col>18</xdr:col>
      <xdr:colOff>275723</xdr:colOff>
      <xdr:row>11</xdr:row>
      <xdr:rowOff>195514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378FF7B-16B6-4C56-9EF3-C7CF64CB5348}"/>
                </a:ext>
              </a:extLst>
            </xdr:cNvPr>
            <xdr:cNvSpPr txBox="1"/>
          </xdr:nvSpPr>
          <xdr:spPr>
            <a:xfrm>
              <a:off x="11705725" y="3027947"/>
              <a:ext cx="2080459" cy="38601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num>
                      <m:den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sub>
                        </m:sSub>
                      </m:den>
                    </m:f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=(1,58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±0,05)×</m:t>
                    </m:r>
                    <m:sSup>
                      <m:sSupPr>
                        <m:ctrlP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11</m:t>
                        </m:r>
                      </m:sup>
                    </m:sSup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𝐶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/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𝐾𝑔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378FF7B-16B6-4C56-9EF3-C7CF64CB5348}"/>
                </a:ext>
              </a:extLst>
            </xdr:cNvPr>
            <xdr:cNvSpPr txBox="1"/>
          </xdr:nvSpPr>
          <xdr:spPr>
            <a:xfrm>
              <a:off x="11705725" y="3027947"/>
              <a:ext cx="2080459" cy="38601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𝑒/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𝑚_𝑒 =(1,58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±0,05)×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^11 𝐶/𝐾𝑔</a:t>
              </a:r>
              <a:endParaRPr lang="pt-PT" sz="1100"/>
            </a:p>
          </xdr:txBody>
        </xdr:sp>
      </mc:Fallback>
    </mc:AlternateContent>
    <xdr:clientData/>
  </xdr:twoCellAnchor>
  <xdr:twoCellAnchor>
    <xdr:from>
      <xdr:col>15</xdr:col>
      <xdr:colOff>20053</xdr:colOff>
      <xdr:row>18</xdr:row>
      <xdr:rowOff>15039</xdr:rowOff>
    </xdr:from>
    <xdr:to>
      <xdr:col>18</xdr:col>
      <xdr:colOff>227948</xdr:colOff>
      <xdr:row>19</xdr:row>
      <xdr:rowOff>175460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99C08A4-629C-4483-9FC9-2B3DF00DC157}"/>
                </a:ext>
              </a:extLst>
            </xdr:cNvPr>
            <xdr:cNvSpPr txBox="1"/>
          </xdr:nvSpPr>
          <xdr:spPr>
            <a:xfrm>
              <a:off x="11704053" y="4613090"/>
              <a:ext cx="2285485" cy="35580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num>
                      <m:den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sub>
                        </m:sSub>
                      </m:den>
                    </m:f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=(1,75±0,06)×</m:t>
                    </m:r>
                    <m:sSup>
                      <m:sSupPr>
                        <m:ctrlP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11</m:t>
                        </m:r>
                      </m:sup>
                    </m:sSup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𝐾𝑔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99C08A4-629C-4483-9FC9-2B3DF00DC157}"/>
                </a:ext>
              </a:extLst>
            </xdr:cNvPr>
            <xdr:cNvSpPr txBox="1"/>
          </xdr:nvSpPr>
          <xdr:spPr>
            <a:xfrm>
              <a:off x="11704053" y="4613090"/>
              <a:ext cx="2285485" cy="35580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𝑒/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𝑚_𝑒 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=(1,75±0,06)×10^11 𝐶/𝐾𝑔</a:t>
              </a:r>
              <a:endParaRPr lang="pt-PT" sz="1100"/>
            </a:p>
          </xdr:txBody>
        </xdr:sp>
      </mc:Fallback>
    </mc:AlternateContent>
    <xdr:clientData/>
  </xdr:twoCellAnchor>
  <xdr:twoCellAnchor>
    <xdr:from>
      <xdr:col>15</xdr:col>
      <xdr:colOff>35091</xdr:colOff>
      <xdr:row>26</xdr:row>
      <xdr:rowOff>10027</xdr:rowOff>
    </xdr:from>
    <xdr:to>
      <xdr:col>18</xdr:col>
      <xdr:colOff>293077</xdr:colOff>
      <xdr:row>27</xdr:row>
      <xdr:rowOff>170448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8EF65E6-4DDA-4AFB-985F-B3096B00A809}"/>
                </a:ext>
              </a:extLst>
            </xdr:cNvPr>
            <xdr:cNvSpPr txBox="1"/>
          </xdr:nvSpPr>
          <xdr:spPr>
            <a:xfrm>
              <a:off x="11719091" y="6197206"/>
              <a:ext cx="2335576" cy="35580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num>
                      <m:den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sub>
                        </m:sSub>
                      </m:den>
                    </m:f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=(1,68±0,05)×</m:t>
                    </m:r>
                    <m:sSup>
                      <m:sSupPr>
                        <m:ctrlP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11</m:t>
                        </m:r>
                      </m:sup>
                    </m:sSup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𝐾𝑔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8EF65E6-4DDA-4AFB-985F-B3096B00A809}"/>
                </a:ext>
              </a:extLst>
            </xdr:cNvPr>
            <xdr:cNvSpPr txBox="1"/>
          </xdr:nvSpPr>
          <xdr:spPr>
            <a:xfrm>
              <a:off x="11719091" y="6197206"/>
              <a:ext cx="2335576" cy="35580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𝑒/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𝑚_𝑒 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=(1,68±0,05)×10^11 𝐶/𝐾𝑔</a:t>
              </a:r>
              <a:endParaRPr lang="pt-PT" sz="1100"/>
            </a:p>
          </xdr:txBody>
        </xdr:sp>
      </mc:Fallback>
    </mc:AlternateContent>
    <xdr:clientData/>
  </xdr:twoCellAnchor>
  <xdr:twoCellAnchor>
    <xdr:from>
      <xdr:col>15</xdr:col>
      <xdr:colOff>35093</xdr:colOff>
      <xdr:row>36</xdr:row>
      <xdr:rowOff>20054</xdr:rowOff>
    </xdr:from>
    <xdr:to>
      <xdr:col>18</xdr:col>
      <xdr:colOff>338666</xdr:colOff>
      <xdr:row>37</xdr:row>
      <xdr:rowOff>185486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E5D81B4-D77B-403D-BA47-5ED85BCFFDB3}"/>
                </a:ext>
              </a:extLst>
            </xdr:cNvPr>
            <xdr:cNvSpPr txBox="1"/>
          </xdr:nvSpPr>
          <xdr:spPr>
            <a:xfrm>
              <a:off x="11719093" y="8200157"/>
              <a:ext cx="2381163" cy="36081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num>
                      <m:den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sub>
                        </m:sSub>
                      </m:den>
                    </m:f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=(1,69±0,04)×</m:t>
                    </m:r>
                    <m:sSup>
                      <m:sSupPr>
                        <m:ctrlP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11</m:t>
                        </m:r>
                      </m:sup>
                    </m:sSup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𝐾𝑔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E5D81B4-D77B-403D-BA47-5ED85BCFFDB3}"/>
                </a:ext>
              </a:extLst>
            </xdr:cNvPr>
            <xdr:cNvSpPr txBox="1"/>
          </xdr:nvSpPr>
          <xdr:spPr>
            <a:xfrm>
              <a:off x="11719093" y="8200157"/>
              <a:ext cx="2381163" cy="36081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𝑒/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𝑚_𝑒 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=(1,69±0,04)×10^11 𝐶/𝐾𝑔</a:t>
              </a:r>
              <a:endParaRPr lang="pt-PT" sz="1100"/>
            </a:p>
          </xdr:txBody>
        </xdr:sp>
      </mc:Fallback>
    </mc:AlternateContent>
    <xdr:clientData/>
  </xdr:twoCellAnchor>
  <xdr:twoCellAnchor>
    <xdr:from>
      <xdr:col>15</xdr:col>
      <xdr:colOff>30079</xdr:colOff>
      <xdr:row>45</xdr:row>
      <xdr:rowOff>25066</xdr:rowOff>
    </xdr:from>
    <xdr:to>
      <xdr:col>18</xdr:col>
      <xdr:colOff>345908</xdr:colOff>
      <xdr:row>46</xdr:row>
      <xdr:rowOff>195514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94F3D7FF-2867-4271-8616-3B469DA604B8}"/>
                </a:ext>
              </a:extLst>
            </xdr:cNvPr>
            <xdr:cNvSpPr txBox="1"/>
          </xdr:nvSpPr>
          <xdr:spPr>
            <a:xfrm>
              <a:off x="11705724" y="10061408"/>
              <a:ext cx="2150645" cy="3709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num>
                      <m:den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sub>
                        </m:sSub>
                      </m:den>
                    </m:f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=(1,69±0,03)×</m:t>
                    </m:r>
                    <m:sSup>
                      <m:sSupPr>
                        <m:ctrlP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11</m:t>
                        </m:r>
                      </m:sup>
                    </m:sSup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𝐾𝑔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94F3D7FF-2867-4271-8616-3B469DA604B8}"/>
                </a:ext>
              </a:extLst>
            </xdr:cNvPr>
            <xdr:cNvSpPr txBox="1"/>
          </xdr:nvSpPr>
          <xdr:spPr>
            <a:xfrm>
              <a:off x="11705724" y="10061408"/>
              <a:ext cx="2150645" cy="3709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𝑒/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𝑚_𝑒 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=(1,69±0,03)×10^11 𝐶/𝐾𝑔</a:t>
              </a:r>
              <a:endParaRPr lang="pt-PT" sz="1100"/>
            </a:p>
          </xdr:txBody>
        </xdr:sp>
      </mc:Fallback>
    </mc:AlternateContent>
    <xdr:clientData/>
  </xdr:twoCellAnchor>
  <xdr:twoCellAnchor>
    <xdr:from>
      <xdr:col>17</xdr:col>
      <xdr:colOff>19539</xdr:colOff>
      <xdr:row>0</xdr:row>
      <xdr:rowOff>13104</xdr:rowOff>
    </xdr:from>
    <xdr:to>
      <xdr:col>23</xdr:col>
      <xdr:colOff>560103</xdr:colOff>
      <xdr:row>9</xdr:row>
      <xdr:rowOff>1035538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7F228096-9120-4939-A0D0-8428D4BEB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24</xdr:col>
      <xdr:colOff>136771</xdr:colOff>
      <xdr:row>1</xdr:row>
      <xdr:rowOff>26052</xdr:rowOff>
    </xdr:from>
    <xdr:to>
      <xdr:col>25</xdr:col>
      <xdr:colOff>501490</xdr:colOff>
      <xdr:row>2</xdr:row>
      <xdr:rowOff>163414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410FFE9D-07C4-46CD-BB3A-932AD4197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0617" y="208411"/>
          <a:ext cx="1172308" cy="319721"/>
        </a:xfrm>
        <a:prstGeom prst="rect">
          <a:avLst/>
        </a:prstGeom>
      </xdr:spPr>
    </xdr:pic>
    <xdr:clientData/>
  </xdr:twoCellAnchor>
  <xdr:twoCellAnchor>
    <xdr:from>
      <xdr:col>23</xdr:col>
      <xdr:colOff>592667</xdr:colOff>
      <xdr:row>8</xdr:row>
      <xdr:rowOff>45589</xdr:rowOff>
    </xdr:from>
    <xdr:to>
      <xdr:col>27</xdr:col>
      <xdr:colOff>26052</xdr:colOff>
      <xdr:row>8</xdr:row>
      <xdr:rowOff>429846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C5461E2-E224-4F93-971F-56E9B5D5138A}"/>
                </a:ext>
              </a:extLst>
            </xdr:cNvPr>
            <xdr:cNvSpPr txBox="1"/>
          </xdr:nvSpPr>
          <xdr:spPr>
            <a:xfrm>
              <a:off x="17174308" y="1523999"/>
              <a:ext cx="2077590" cy="38425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num>
                      <m:den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</m:t>
                        </m:r>
                      </m:den>
                    </m:f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=(1,67±0,02)×</m:t>
                    </m:r>
                    <m:sSup>
                      <m:sSupPr>
                        <m:ctrlP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11</m:t>
                        </m:r>
                      </m:sup>
                    </m:sSup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𝐾𝑔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C5461E2-E224-4F93-971F-56E9B5D5138A}"/>
                </a:ext>
              </a:extLst>
            </xdr:cNvPr>
            <xdr:cNvSpPr txBox="1"/>
          </xdr:nvSpPr>
          <xdr:spPr>
            <a:xfrm>
              <a:off x="17174308" y="1523999"/>
              <a:ext cx="2077590" cy="38425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𝑒/𝑚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=(1,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67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±0,0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)×10^11 𝐶/𝐾𝑔</a:t>
              </a:r>
              <a:endParaRPr lang="pt-PT" sz="1100"/>
            </a:p>
          </xdr:txBody>
        </xdr:sp>
      </mc:Fallback>
    </mc:AlternateContent>
    <xdr:clientData/>
  </xdr:twoCellAnchor>
  <xdr:twoCellAnchor>
    <xdr:from>
      <xdr:col>9</xdr:col>
      <xdr:colOff>410309</xdr:colOff>
      <xdr:row>4</xdr:row>
      <xdr:rowOff>6514</xdr:rowOff>
    </xdr:from>
    <xdr:to>
      <xdr:col>14</xdr:col>
      <xdr:colOff>599181</xdr:colOff>
      <xdr:row>7</xdr:row>
      <xdr:rowOff>78154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BD22817-CBFD-476C-8216-3561CBC33445}"/>
                </a:ext>
              </a:extLst>
            </xdr:cNvPr>
            <xdr:cNvSpPr txBox="1"/>
          </xdr:nvSpPr>
          <xdr:spPr>
            <a:xfrm>
              <a:off x="8232206" y="748976"/>
              <a:ext cx="3438770" cy="61871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Erros de leitura:</a:t>
              </a:r>
            </a:p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𝜎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𝑉</m:t>
                        </m:r>
                      </m:sub>
                    </m:sSub>
                    <m:r>
                      <a:rPr lang="pt-PT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=0,1 </m:t>
                    </m:r>
                    <m:d>
                      <m:dPr>
                        <m:ctrlP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𝐸𝑟𝑟𝑜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𝑑𝑒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𝑙𝑒𝑖𝑡𝑢𝑟𝑎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𝑑𝑜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𝑣𝑜𝑙𝑡𝑖𝑚𝑒𝑡𝑟𝑜</m:t>
                        </m:r>
                      </m:e>
                    </m:d>
                  </m:oMath>
                </m:oMathPara>
              </a14:m>
              <a:endParaRPr lang="pt-PT" sz="1100" b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𝜎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𝐴</m:t>
                        </m:r>
                      </m:sub>
                    </m:sSub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=0,01 (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𝐸𝑟𝑟𝑜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𝑑𝑒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𝑙𝑒𝑖𝑡𝑢𝑟𝑎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𝑑𝑜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𝑎𝑚𝑝𝑒𝑟𝑖𝑚𝑒𝑡𝑟𝑜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pt-PT" sz="1100" b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l"/>
              <a:endParaRPr lang="pt-PT" sz="1100" b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BD22817-CBFD-476C-8216-3561CBC33445}"/>
                </a:ext>
              </a:extLst>
            </xdr:cNvPr>
            <xdr:cNvSpPr txBox="1"/>
          </xdr:nvSpPr>
          <xdr:spPr>
            <a:xfrm>
              <a:off x="8232206" y="748976"/>
              <a:ext cx="3438770" cy="61871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Erros de leitura:</a:t>
              </a:r>
            </a:p>
            <a:p>
              <a:pPr algn="l"/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𝜎_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𝑉=0,1 (𝐸𝑟𝑟𝑜 𝑑𝑒 𝑙𝑒𝑖𝑡𝑢𝑟𝑎 𝑑𝑜 𝑣𝑜𝑙𝑡𝑖𝑚𝑒𝑡𝑟𝑜)</a:t>
              </a:r>
              <a:endParaRPr lang="pt-PT" sz="1100" b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l"/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𝜎_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𝐴=0,01 (𝐸𝑟𝑟𝑜 𝑑𝑒 𝑙𝑒𝑖𝑡𝑢𝑟𝑎 𝑑𝑜 𝑎𝑚𝑝𝑒𝑟𝑖𝑚𝑒𝑡𝑟𝑜)</a:t>
              </a:r>
              <a:endParaRPr lang="pt-PT" sz="1100" b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l"/>
              <a:endParaRPr lang="pt-PT" sz="1100" b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18</xdr:col>
      <xdr:colOff>319129</xdr:colOff>
      <xdr:row>9</xdr:row>
      <xdr:rowOff>1035539</xdr:rowOff>
    </xdr:from>
    <xdr:to>
      <xdr:col>21</xdr:col>
      <xdr:colOff>605692</xdr:colOff>
      <xdr:row>16</xdr:row>
      <xdr:rowOff>169334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501D04E3-50A8-499C-8138-119B021B54C5}"/>
                </a:ext>
              </a:extLst>
            </xdr:cNvPr>
            <xdr:cNvSpPr txBox="1"/>
          </xdr:nvSpPr>
          <xdr:spPr>
            <a:xfrm>
              <a:off x="13839744" y="3015436"/>
              <a:ext cx="2123179" cy="13481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O valor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obtido </a:t>
              </a:r>
              <a14:m>
                <m:oMath xmlns:m="http://schemas.openxmlformats.org/officeDocument/2006/math"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𝑒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𝑚</m:t>
                      </m:r>
                    </m:den>
                  </m:f>
                </m:oMath>
              </a14:m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 para um raio da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trajetória de 3,5 cm é</a:t>
              </a:r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14:m>
                <m:oMath xmlns:m="http://schemas.openxmlformats.org/officeDocument/2006/math"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1,58×</m:t>
                  </m:r>
                  <m:sSup>
                    <m:sSupPr>
                      <m:ctrlP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10</m:t>
                      </m:r>
                    </m:e>
                    <m:sup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11</m:t>
                      </m:r>
                    </m:sup>
                  </m:sSup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𝐶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𝐾𝑔</m:t>
                  </m:r>
                </m:oMath>
              </a14:m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, erro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relativo de 3,1%</a:t>
              </a:r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 e o devio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percentual do valor tabelado é 9,9%</a:t>
              </a:r>
              <a:endParaRPr lang="pt-PT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501D04E3-50A8-499C-8138-119B021B54C5}"/>
                </a:ext>
              </a:extLst>
            </xdr:cNvPr>
            <xdr:cNvSpPr txBox="1"/>
          </xdr:nvSpPr>
          <xdr:spPr>
            <a:xfrm>
              <a:off x="13839744" y="3015436"/>
              <a:ext cx="2123179" cy="13481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O valor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obtido 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𝑒/𝑚</a:t>
              </a:r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 para um raio da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trajetória de 3,5 cm é</a:t>
              </a:r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1,58×10^11 𝐶/𝐾𝑔</a:t>
              </a:r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, erro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relativo de 3,1%</a:t>
              </a:r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 e o devio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percentual do valor tabelado é 9,9%</a:t>
              </a:r>
              <a:endParaRPr lang="pt-PT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18</xdr:col>
      <xdr:colOff>267026</xdr:colOff>
      <xdr:row>17</xdr:row>
      <xdr:rowOff>188872</xdr:rowOff>
    </xdr:from>
    <xdr:to>
      <xdr:col>21</xdr:col>
      <xdr:colOff>599179</xdr:colOff>
      <xdr:row>24</xdr:row>
      <xdr:rowOff>182359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3208F7A-0969-4E76-970F-D9CFE140DF23}"/>
                </a:ext>
              </a:extLst>
            </xdr:cNvPr>
            <xdr:cNvSpPr txBox="1"/>
          </xdr:nvSpPr>
          <xdr:spPr>
            <a:xfrm>
              <a:off x="13787641" y="4578513"/>
              <a:ext cx="2168769" cy="136117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14:m>
                <m:oMath xmlns:m="http://schemas.openxmlformats.org/officeDocument/2006/math"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𝑒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𝑚</m:t>
                      </m:r>
                    </m:den>
                  </m:f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 raio da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trajetória de 4 cm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 </a:t>
              </a:r>
              <a14:m>
                <m:oMath xmlns:m="http://schemas.openxmlformats.org/officeDocument/2006/math"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1,75×</m:t>
                  </m:r>
                  <m:sSup>
                    <m:sSupPr>
                      <m:ctrlP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10</m:t>
                      </m:r>
                    </m:e>
                    <m:sup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11</m:t>
                      </m:r>
                    </m:sup>
                  </m:sSup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𝐶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𝐾𝑔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3,7%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0,3%</a:t>
              </a:r>
            </a:p>
            <a:p>
              <a:endParaRPr lang="pt-PT" sz="11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3208F7A-0969-4E76-970F-D9CFE140DF23}"/>
                </a:ext>
              </a:extLst>
            </xdr:cNvPr>
            <xdr:cNvSpPr txBox="1"/>
          </xdr:nvSpPr>
          <xdr:spPr>
            <a:xfrm>
              <a:off x="13787641" y="4578513"/>
              <a:ext cx="2168769" cy="136117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𝑒/𝑚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 raio da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trajetória de 4 cm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 </a:t>
              </a:r>
              <a:r>
                <a:rPr lang="pt-PT" sz="12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1,75×10^11 𝐶/𝐾𝑔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3,7%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0,3%</a:t>
              </a:r>
            </a:p>
            <a:p>
              <a:endParaRPr lang="pt-PT" sz="1100"/>
            </a:p>
          </xdr:txBody>
        </xdr:sp>
      </mc:Fallback>
    </mc:AlternateContent>
    <xdr:clientData/>
  </xdr:twoCellAnchor>
  <xdr:twoCellAnchor>
    <xdr:from>
      <xdr:col>18</xdr:col>
      <xdr:colOff>312616</xdr:colOff>
      <xdr:row>26</xdr:row>
      <xdr:rowOff>0</xdr:rowOff>
    </xdr:from>
    <xdr:to>
      <xdr:col>21</xdr:col>
      <xdr:colOff>599179</xdr:colOff>
      <xdr:row>33</xdr:row>
      <xdr:rowOff>26051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CAE66C8-30AD-4686-B4F5-20530464B7AB}"/>
                </a:ext>
              </a:extLst>
            </xdr:cNvPr>
            <xdr:cNvSpPr txBox="1"/>
          </xdr:nvSpPr>
          <xdr:spPr>
            <a:xfrm>
              <a:off x="13833231" y="6148103"/>
              <a:ext cx="2123179" cy="139374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14:m>
                <m:oMath xmlns:m="http://schemas.openxmlformats.org/officeDocument/2006/math"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𝑒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𝑚</m:t>
                      </m:r>
                    </m:den>
                  </m:f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 raio da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trajetória de 4,5 cm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1,68×</m:t>
                  </m:r>
                  <m:sSup>
                    <m:sSupPr>
                      <m:ctrlP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10</m:t>
                      </m:r>
                    </m:e>
                    <m:sup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11</m:t>
                      </m:r>
                    </m:sup>
                  </m:sSup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𝐶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𝐾𝑔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2,9%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4,6%</a:t>
              </a:r>
              <a:endParaRPr lang="pt-PT" sz="1200"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CAE66C8-30AD-4686-B4F5-20530464B7AB}"/>
                </a:ext>
              </a:extLst>
            </xdr:cNvPr>
            <xdr:cNvSpPr txBox="1"/>
          </xdr:nvSpPr>
          <xdr:spPr>
            <a:xfrm>
              <a:off x="13833231" y="6148103"/>
              <a:ext cx="2123179" cy="139374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𝑒/𝑚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 raio da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trajetória de 4,5 cm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PT" sz="12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1,68×10^11 𝐶/𝐾𝑔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2,9%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4,6%</a:t>
              </a:r>
              <a:endParaRPr lang="pt-PT" sz="1200"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/>
            </a:p>
          </xdr:txBody>
        </xdr:sp>
      </mc:Fallback>
    </mc:AlternateContent>
    <xdr:clientData/>
  </xdr:twoCellAnchor>
  <xdr:twoCellAnchor>
    <xdr:from>
      <xdr:col>18</xdr:col>
      <xdr:colOff>358206</xdr:colOff>
      <xdr:row>36</xdr:row>
      <xdr:rowOff>6513</xdr:rowOff>
    </xdr:from>
    <xdr:to>
      <xdr:col>21</xdr:col>
      <xdr:colOff>599179</xdr:colOff>
      <xdr:row>42</xdr:row>
      <xdr:rowOff>182359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1A9D789B-E82D-4FDA-9B57-2D3ADE882622}"/>
                </a:ext>
              </a:extLst>
            </xdr:cNvPr>
            <xdr:cNvSpPr txBox="1"/>
          </xdr:nvSpPr>
          <xdr:spPr>
            <a:xfrm>
              <a:off x="13878821" y="8108462"/>
              <a:ext cx="2077589" cy="134815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14:m>
                <m:oMath xmlns:m="http://schemas.openxmlformats.org/officeDocument/2006/math"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𝑒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𝑚</m:t>
                      </m:r>
                    </m:den>
                  </m:f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 raio da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trajetória de 5 cm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1,69×</m:t>
                  </m:r>
                  <m:sSup>
                    <m:sSupPr>
                      <m:ctrlP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10</m:t>
                      </m:r>
                    </m:e>
                    <m:sup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11</m:t>
                      </m:r>
                    </m:sup>
                  </m:sSup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𝐶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𝐾𝑔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2,6%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3,6%</a:t>
              </a:r>
              <a:endParaRPr lang="pt-PT" sz="1200"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/>
            </a:p>
          </xdr:txBody>
        </xdr:sp>
      </mc:Choice>
      <mc:Fallback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1A9D789B-E82D-4FDA-9B57-2D3ADE882622}"/>
                </a:ext>
              </a:extLst>
            </xdr:cNvPr>
            <xdr:cNvSpPr txBox="1"/>
          </xdr:nvSpPr>
          <xdr:spPr>
            <a:xfrm>
              <a:off x="13878821" y="8108462"/>
              <a:ext cx="2077589" cy="134815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𝑒/𝑚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 raio da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trajetória de 5 cm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PT" sz="12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1,69×10^11 𝐶/𝐾𝑔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2,6%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3,6%</a:t>
              </a:r>
              <a:endParaRPr lang="pt-PT" sz="1200"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/>
            </a:p>
          </xdr:txBody>
        </xdr:sp>
      </mc:Fallback>
    </mc:AlternateContent>
    <xdr:clientData/>
  </xdr:twoCellAnchor>
  <xdr:twoCellAnchor>
    <xdr:from>
      <xdr:col>18</xdr:col>
      <xdr:colOff>358205</xdr:colOff>
      <xdr:row>45</xdr:row>
      <xdr:rowOff>19539</xdr:rowOff>
    </xdr:from>
    <xdr:to>
      <xdr:col>21</xdr:col>
      <xdr:colOff>553589</xdr:colOff>
      <xdr:row>51</xdr:row>
      <xdr:rowOff>182359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E01B702-9ED7-47CB-9A74-D31B190AB435}"/>
                </a:ext>
              </a:extLst>
            </xdr:cNvPr>
            <xdr:cNvSpPr txBox="1"/>
          </xdr:nvSpPr>
          <xdr:spPr>
            <a:xfrm>
              <a:off x="14119795" y="9958103"/>
              <a:ext cx="2031999" cy="133512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14:m>
                <m:oMath xmlns:m="http://schemas.openxmlformats.org/officeDocument/2006/math"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𝑒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𝑚</m:t>
                      </m:r>
                    </m:den>
                  </m:f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 raio da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trajetória de 5,5 cm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1,69×</m:t>
                  </m:r>
                  <m:sSup>
                    <m:sSupPr>
                      <m:ctrlP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10</m:t>
                      </m:r>
                    </m:e>
                    <m:sup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11</m:t>
                      </m:r>
                    </m:sup>
                  </m:sSup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𝐶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𝐾𝑔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1,5%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4,1%</a:t>
              </a:r>
              <a:endParaRPr lang="pt-PT" sz="1200"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E01B702-9ED7-47CB-9A74-D31B190AB435}"/>
                </a:ext>
              </a:extLst>
            </xdr:cNvPr>
            <xdr:cNvSpPr txBox="1"/>
          </xdr:nvSpPr>
          <xdr:spPr>
            <a:xfrm>
              <a:off x="14119795" y="9958103"/>
              <a:ext cx="2031999" cy="133512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𝑒/𝑚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 raio da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trajetória de 5,5 cm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PT" sz="12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1,69×10^11 𝐶/𝐾𝑔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1,5%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4,1%</a:t>
              </a:r>
              <a:endParaRPr lang="pt-PT" sz="1200"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23</xdr:col>
      <xdr:colOff>586153</xdr:colOff>
      <xdr:row>8</xdr:row>
      <xdr:rowOff>442872</xdr:rowOff>
    </xdr:from>
    <xdr:to>
      <xdr:col>27</xdr:col>
      <xdr:colOff>286564</xdr:colOff>
      <xdr:row>9</xdr:row>
      <xdr:rowOff>1035539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63C0ED-CBD1-4D76-B0BC-D92E77A2FA1F}"/>
                </a:ext>
              </a:extLst>
            </xdr:cNvPr>
            <xdr:cNvSpPr txBox="1"/>
          </xdr:nvSpPr>
          <xdr:spPr>
            <a:xfrm>
              <a:off x="17167794" y="1921282"/>
              <a:ext cx="2344616" cy="10941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14:m>
                <m:oMath xmlns:m="http://schemas.openxmlformats.org/officeDocument/2006/math"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𝑒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𝑚</m:t>
                      </m:r>
                    </m:den>
                  </m:f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analise geral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1,67×</m:t>
                  </m:r>
                  <m:sSup>
                    <m:sSupPr>
                      <m:ctrlP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10</m:t>
                      </m:r>
                    </m:e>
                    <m:sup>
                      <m:r>
                        <a:rPr lang="pt-PT" sz="12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11</m:t>
                      </m:r>
                    </m:sup>
                  </m:sSup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𝐶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r>
                    <a:rPr lang="pt-PT" sz="12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𝐾𝑔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1,3%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5,2%</a:t>
              </a:r>
              <a:endParaRPr lang="pt-PT" sz="1200"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63C0ED-CBD1-4D76-B0BC-D92E77A2FA1F}"/>
                </a:ext>
              </a:extLst>
            </xdr:cNvPr>
            <xdr:cNvSpPr txBox="1"/>
          </xdr:nvSpPr>
          <xdr:spPr>
            <a:xfrm>
              <a:off x="17167794" y="1921282"/>
              <a:ext cx="2344616" cy="10941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valor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obtido 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𝑒/𝑚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para uma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analise geral é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PT" sz="12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1,67×10^11 𝐶/𝐾𝑔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, erro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relativo de 1,3%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e o devio</a:t>
              </a:r>
              <a:r>
                <a:rPr lang="pt-PT" sz="120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percentual do valor tabelado é 5,2%</a:t>
              </a:r>
              <a:endParaRPr lang="pt-PT" sz="1200">
                <a:effectLst/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/>
            </a:p>
          </xdr:txBody>
        </xdr:sp>
      </mc:Fallback>
    </mc:AlternateContent>
    <xdr:clientData/>
  </xdr:twoCellAnchor>
  <xdr:twoCellAnchor>
    <xdr:from>
      <xdr:col>22</xdr:col>
      <xdr:colOff>78154</xdr:colOff>
      <xdr:row>10</xdr:row>
      <xdr:rowOff>58616</xdr:rowOff>
    </xdr:from>
    <xdr:to>
      <xdr:col>29</xdr:col>
      <xdr:colOff>579641</xdr:colOff>
      <xdr:row>42</xdr:row>
      <xdr:rowOff>182359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E8E5F3AD-BC29-4086-84C5-1078EE5BF367}"/>
            </a:ext>
          </a:extLst>
        </xdr:cNvPr>
        <xdr:cNvSpPr txBox="1"/>
      </xdr:nvSpPr>
      <xdr:spPr>
        <a:xfrm>
          <a:off x="16288564" y="3080565"/>
          <a:ext cx="5034410" cy="6376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aseline="0">
              <a:latin typeface="Cambria Math" panose="02040503050406030204" pitchFamily="18" charset="0"/>
              <a:ea typeface="Cambria Math" panose="02040503050406030204" pitchFamily="18" charset="0"/>
            </a:rPr>
            <a:t>Para analisar a causa do erro da expêriencia, dispomos do seguinte grafico:</a:t>
          </a: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  <a:p>
          <a:r>
            <a:rPr lang="pt-PT" sz="1400" baseline="0">
              <a:latin typeface="Cambria Math" panose="02040503050406030204" pitchFamily="18" charset="0"/>
              <a:ea typeface="Cambria Math" panose="02040503050406030204" pitchFamily="18" charset="0"/>
            </a:rPr>
            <a:t>A reta a verde mostra-nos uma estimativa de como seria a reta dos pontos experimentais caso não ouvesse um erro sistemático (sabemos disto porque a ordenada na origem devia ser 0).</a:t>
          </a:r>
        </a:p>
        <a:p>
          <a:r>
            <a:rPr lang="pt-PT" sz="1400" baseline="0">
              <a:effectLst/>
              <a:latin typeface="Cambria Math" panose="02040503050406030204" pitchFamily="18" charset="0"/>
              <a:ea typeface="Cambria Math" panose="02040503050406030204" pitchFamily="18" charset="0"/>
            </a:rPr>
            <a:t>Este erro sistemático pode ter sido por excesso a medição da tensão aceleradora ou nas medições que influenciam o eixo do x. Neste caso o que como afeta todos os valores , o diâmetro da trajetória talvez seja um dos erros visto que é uma medição dificil. Mas também o desvio da estimativa é maior para valores de tensão aceleradora e intensidade da corrente menores, proporcionalmente, o que pode implicar um erro maior na medida desses valores.</a:t>
          </a:r>
          <a:endParaRPr lang="pt-PT" sz="1400" baseline="0"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15</xdr:col>
      <xdr:colOff>169333</xdr:colOff>
      <xdr:row>0</xdr:row>
      <xdr:rowOff>26051</xdr:rowOff>
    </xdr:from>
    <xdr:to>
      <xdr:col>16</xdr:col>
      <xdr:colOff>506496</xdr:colOff>
      <xdr:row>1</xdr:row>
      <xdr:rowOff>156307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185382AC-67BA-4D1C-BA8C-8CFDFF71B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3333" y="26051"/>
          <a:ext cx="1112189" cy="312615"/>
        </a:xfrm>
        <a:prstGeom prst="rect">
          <a:avLst/>
        </a:prstGeom>
      </xdr:spPr>
    </xdr:pic>
    <xdr:clientData/>
  </xdr:twoCellAnchor>
  <xdr:twoCellAnchor editAs="oneCell">
    <xdr:from>
      <xdr:col>6</xdr:col>
      <xdr:colOff>13026</xdr:colOff>
      <xdr:row>0</xdr:row>
      <xdr:rowOff>32564</xdr:rowOff>
    </xdr:from>
    <xdr:to>
      <xdr:col>9</xdr:col>
      <xdr:colOff>397282</xdr:colOff>
      <xdr:row>9</xdr:row>
      <xdr:rowOff>1030176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BE02B33-68B1-4437-AA0F-1C2EF9DF1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8308" y="32564"/>
          <a:ext cx="2220871" cy="2977509"/>
        </a:xfrm>
        <a:prstGeom prst="rect">
          <a:avLst/>
        </a:prstGeom>
      </xdr:spPr>
    </xdr:pic>
    <xdr:clientData/>
  </xdr:twoCellAnchor>
  <xdr:twoCellAnchor>
    <xdr:from>
      <xdr:col>13</xdr:col>
      <xdr:colOff>735949</xdr:colOff>
      <xdr:row>7</xdr:row>
      <xdr:rowOff>91180</xdr:rowOff>
    </xdr:from>
    <xdr:to>
      <xdr:col>16</xdr:col>
      <xdr:colOff>683846</xdr:colOff>
      <xdr:row>9</xdr:row>
      <xdr:rowOff>1016000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3809C7E0-B304-4078-A2B7-B384ACE0AC04}"/>
                </a:ext>
              </a:extLst>
            </xdr:cNvPr>
            <xdr:cNvSpPr txBox="1"/>
          </xdr:nvSpPr>
          <xdr:spPr>
            <a:xfrm>
              <a:off x="11006667" y="1380718"/>
              <a:ext cx="2136205" cy="161517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𝑚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num>
                      <m:den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pt-PT" sz="1100"/>
            </a:p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Já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a ordenada na origem devia ser 0 porque:</a:t>
              </a: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</m:t>
                    </m:r>
                    <m:r>
                      <a:rPr lang="pt-PT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𝑚</m:t>
                    </m:r>
                    <m:r>
                      <a:rPr lang="pt-PT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𝑟</m:t>
                            </m:r>
                          </m:e>
                          <m:sup>
                            <m: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den>
                    </m:f>
                    <m:r>
                      <a:rPr lang="pt-PT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sSup>
                      <m:sSup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p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  <m:r>
                      <a:rPr lang="pt-PT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⇔</m:t>
                    </m:r>
                  </m:oMath>
                </m:oMathPara>
              </a14:m>
              <a:endParaRPr lang="pt-PT" sz="110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⟺</m:t>
                    </m:r>
                    <m:r>
                      <a:rPr lang="pt-PT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pt-PT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pt-PT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𝑚𝑥</m:t>
                    </m:r>
                  </m:oMath>
                </m:oMathPara>
              </a14:m>
              <a:endParaRPr lang="pt-PT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3809C7E0-B304-4078-A2B7-B384ACE0AC04}"/>
                </a:ext>
              </a:extLst>
            </xdr:cNvPr>
            <xdr:cNvSpPr txBox="1"/>
          </xdr:nvSpPr>
          <xdr:spPr>
            <a:xfrm>
              <a:off x="11006667" y="1380718"/>
              <a:ext cx="2136205" cy="161517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𝑚=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𝑒/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𝑚_𝑒 </a:t>
              </a:r>
              <a:endParaRPr lang="pt-PT" sz="1100"/>
            </a:p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Já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a ordenada na origem devia ser 0 porque:</a:t>
              </a:r>
            </a:p>
            <a:p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𝑉=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𝑚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×𝑟^2/2×𝐵^2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⇔</a:t>
              </a:r>
              <a:endParaRPr lang="pt-PT" sz="110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r>
                <a:rPr lang="pt-PT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⟺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𝑦=𝑚𝑥</a:t>
              </a:r>
              <a:endParaRPr lang="pt-PT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 editAs="oneCell">
    <xdr:from>
      <xdr:col>9</xdr:col>
      <xdr:colOff>377744</xdr:colOff>
      <xdr:row>7</xdr:row>
      <xdr:rowOff>91180</xdr:rowOff>
    </xdr:from>
    <xdr:to>
      <xdr:col>13</xdr:col>
      <xdr:colOff>667923</xdr:colOff>
      <xdr:row>9</xdr:row>
      <xdr:rowOff>1022513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301A5A40-DF49-4972-B1A6-9421CC6F9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641" y="1380718"/>
          <a:ext cx="2739000" cy="1621692"/>
        </a:xfrm>
        <a:prstGeom prst="rect">
          <a:avLst/>
        </a:prstGeom>
      </xdr:spPr>
    </xdr:pic>
    <xdr:clientData/>
  </xdr:twoCellAnchor>
  <xdr:twoCellAnchor>
    <xdr:from>
      <xdr:col>29</xdr:col>
      <xdr:colOff>599179</xdr:colOff>
      <xdr:row>8</xdr:row>
      <xdr:rowOff>13027</xdr:rowOff>
    </xdr:from>
    <xdr:to>
      <xdr:col>39</xdr:col>
      <xdr:colOff>462409</xdr:colOff>
      <xdr:row>14</xdr:row>
      <xdr:rowOff>104206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EB5C148-ECF7-4963-988F-14D11A090B41}"/>
                </a:ext>
              </a:extLst>
            </xdr:cNvPr>
            <xdr:cNvSpPr txBox="1"/>
          </xdr:nvSpPr>
          <xdr:spPr>
            <a:xfrm>
              <a:off x="21342512" y="1491437"/>
              <a:ext cx="7046871" cy="241625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Na análise geral, a incerteza relativa é menor,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porquê?</a:t>
              </a:r>
            </a:p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Os pontos são todos muito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consistentes ou seja qualquer erro que tenha sido cometido é muito consistente, o valor esperado para a incerteza relativa não cai dentro do intrevalo esperado correspondente a 68% (nosso intrevalo de confiança) para que caisse dentro do valor esperado:</a:t>
              </a:r>
            </a:p>
            <a:p>
              <a:endParaRPr lang="pt-PT" sz="12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20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𝐷𝑒𝑠𝑣𝑖𝑜</m:t>
                        </m:r>
                        <m:r>
                          <a:rPr lang="pt-PT" sz="12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pt-PT" sz="12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𝑟𝑒𝑙𝑎𝑡𝑖𝑣𝑜</m:t>
                        </m:r>
                      </m:num>
                      <m:den>
                        <m:r>
                          <a:rPr lang="pt-PT" sz="12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𝐼𝑛𝑐𝑒𝑟𝑡𝑒𝑧𝑎</m:t>
                        </m:r>
                        <m:r>
                          <a:rPr lang="pt-PT" sz="12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pt-PT" sz="12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𝑟𝑒𝑙𝑎𝑡𝑖𝑣𝑎</m:t>
                        </m:r>
                      </m:den>
                    </m:f>
                    <m:r>
                      <a:rPr lang="pt-PT" sz="12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pt-PT" sz="12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𝑛</m:t>
                    </m:r>
                  </m:oMath>
                </m:oMathPara>
              </a14:m>
              <a:endParaRPr lang="pt-PT" sz="12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2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Teria de ser um intrevalo de confiança de n desvios padrões ( n para a esquerda e n para a direita).</a:t>
              </a:r>
            </a:p>
            <a:p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O facto da incerteza relativa ser baixa e o desvio relativo ser alto, se fizermos uma função gausseana o pico seria bastante estreito mas não seria muito exato (exemplo (Figura 1)).</a:t>
              </a:r>
            </a:p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Apenas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quando o diâmetro é 8 cm temos um valor esperado para a incerteza relativa que está dentro do intrevalo de 68%.</a:t>
              </a:r>
              <a:endParaRPr lang="pt-PT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EB5C148-ECF7-4963-988F-14D11A090B41}"/>
                </a:ext>
              </a:extLst>
            </xdr:cNvPr>
            <xdr:cNvSpPr txBox="1"/>
          </xdr:nvSpPr>
          <xdr:spPr>
            <a:xfrm>
              <a:off x="21342512" y="1491437"/>
              <a:ext cx="7046871" cy="241625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Na análise geral, a incerteza relativa é menor,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porquê?</a:t>
              </a:r>
            </a:p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Os pontos são todos muito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consistentes ou seja qualquer erro que tenha sido cometido é muito consistente, o valor esperado para a incerteza relativa não cai dentro do intrevalo esperado correspondente a 68% (nosso intrevalo de confiança) para que caisse dentro do valor esperado:</a:t>
              </a:r>
            </a:p>
            <a:p>
              <a:endParaRPr lang="pt-PT" sz="12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pt-PT" sz="12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pt-PT" sz="12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𝐷𝑒𝑠𝑣𝑖𝑜 𝑟𝑒𝑙𝑎𝑡𝑖𝑣𝑜)/(𝐼𝑛𝑐𝑒𝑟𝑡𝑒𝑧𝑎 𝑟𝑒𝑙𝑎𝑡𝑖𝑣𝑎)=𝑛</a:t>
              </a:r>
              <a:endParaRPr lang="pt-PT" sz="12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2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Teria de ser um intrevalo de confiança de n desvios padrões ( n para a esquerda e n para a direita).</a:t>
              </a:r>
            </a:p>
            <a:p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O facto da incerteza relativa ser baixa e o desvio relativo ser alto, se fizermos uma função gausseana o pico seria bastante estreito mas não seria muito exato (exemplo (Figura 1)).</a:t>
              </a:r>
            </a:p>
            <a:p>
              <a:r>
                <a:rPr lang="pt-PT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Apenas</a:t>
              </a:r>
              <a:r>
                <a:rPr lang="pt-PT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quando o diâmetro é 8 cm temos um valor esperado para a incerteza relativa que está dentro do intrevalo de 68%.</a:t>
              </a:r>
              <a:endParaRPr lang="pt-PT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37</xdr:col>
      <xdr:colOff>341700</xdr:colOff>
      <xdr:row>1</xdr:row>
      <xdr:rowOff>182358</xdr:rowOff>
    </xdr:from>
    <xdr:to>
      <xdr:col>38</xdr:col>
      <xdr:colOff>277511</xdr:colOff>
      <xdr:row>6</xdr:row>
      <xdr:rowOff>2275</xdr:rowOff>
    </xdr:to>
    <xdr:sp macro="" textlink="">
      <xdr:nvSpPr>
        <xdr:cNvPr id="38" name="Forma livre: Forma 37">
          <a:extLst>
            <a:ext uri="{FF2B5EF4-FFF2-40B4-BE49-F238E27FC236}">
              <a16:creationId xmlns:a16="http://schemas.microsoft.com/office/drawing/2014/main" id="{22EC236D-D11B-4C47-8886-59DF6D10EC50}"/>
            </a:ext>
          </a:extLst>
        </xdr:cNvPr>
        <xdr:cNvSpPr/>
      </xdr:nvSpPr>
      <xdr:spPr>
        <a:xfrm>
          <a:off x="27057290" y="364717"/>
          <a:ext cx="548016" cy="744737"/>
        </a:xfrm>
        <a:custGeom>
          <a:avLst/>
          <a:gdLst>
            <a:gd name="connsiteX0" fmla="*/ 0 w 527538"/>
            <a:gd name="connsiteY0" fmla="*/ 612211 h 681715"/>
            <a:gd name="connsiteX1" fmla="*/ 169333 w 527538"/>
            <a:gd name="connsiteY1" fmla="*/ 612211 h 681715"/>
            <a:gd name="connsiteX2" fmla="*/ 286564 w 527538"/>
            <a:gd name="connsiteY2" fmla="*/ 6 h 681715"/>
            <a:gd name="connsiteX3" fmla="*/ 410307 w 527538"/>
            <a:gd name="connsiteY3" fmla="*/ 625236 h 681715"/>
            <a:gd name="connsiteX4" fmla="*/ 527538 w 527538"/>
            <a:gd name="connsiteY4" fmla="*/ 638262 h 681715"/>
            <a:gd name="connsiteX0" fmla="*/ 0 w 527538"/>
            <a:gd name="connsiteY0" fmla="*/ 612390 h 681894"/>
            <a:gd name="connsiteX1" fmla="*/ 175846 w 527538"/>
            <a:gd name="connsiteY1" fmla="*/ 560288 h 681894"/>
            <a:gd name="connsiteX2" fmla="*/ 286564 w 527538"/>
            <a:gd name="connsiteY2" fmla="*/ 185 h 681894"/>
            <a:gd name="connsiteX3" fmla="*/ 410307 w 527538"/>
            <a:gd name="connsiteY3" fmla="*/ 625415 h 681894"/>
            <a:gd name="connsiteX4" fmla="*/ 527538 w 527538"/>
            <a:gd name="connsiteY4" fmla="*/ 638441 h 681894"/>
            <a:gd name="connsiteX0" fmla="*/ 0 w 527538"/>
            <a:gd name="connsiteY0" fmla="*/ 614445 h 683949"/>
            <a:gd name="connsiteX1" fmla="*/ 188871 w 527538"/>
            <a:gd name="connsiteY1" fmla="*/ 425574 h 683949"/>
            <a:gd name="connsiteX2" fmla="*/ 286564 w 527538"/>
            <a:gd name="connsiteY2" fmla="*/ 2240 h 683949"/>
            <a:gd name="connsiteX3" fmla="*/ 410307 w 527538"/>
            <a:gd name="connsiteY3" fmla="*/ 627470 h 683949"/>
            <a:gd name="connsiteX4" fmla="*/ 527538 w 527538"/>
            <a:gd name="connsiteY4" fmla="*/ 640496 h 683949"/>
            <a:gd name="connsiteX0" fmla="*/ 0 w 527538"/>
            <a:gd name="connsiteY0" fmla="*/ 613329 h 682833"/>
            <a:gd name="connsiteX1" fmla="*/ 195384 w 527538"/>
            <a:gd name="connsiteY1" fmla="*/ 476560 h 682833"/>
            <a:gd name="connsiteX2" fmla="*/ 286564 w 527538"/>
            <a:gd name="connsiteY2" fmla="*/ 1124 h 682833"/>
            <a:gd name="connsiteX3" fmla="*/ 410307 w 527538"/>
            <a:gd name="connsiteY3" fmla="*/ 626354 h 682833"/>
            <a:gd name="connsiteX4" fmla="*/ 527538 w 527538"/>
            <a:gd name="connsiteY4" fmla="*/ 639380 h 682833"/>
            <a:gd name="connsiteX0" fmla="*/ 0 w 527538"/>
            <a:gd name="connsiteY0" fmla="*/ 612263 h 643225"/>
            <a:gd name="connsiteX1" fmla="*/ 195384 w 527538"/>
            <a:gd name="connsiteY1" fmla="*/ 475494 h 643225"/>
            <a:gd name="connsiteX2" fmla="*/ 286564 w 527538"/>
            <a:gd name="connsiteY2" fmla="*/ 58 h 643225"/>
            <a:gd name="connsiteX3" fmla="*/ 377743 w 527538"/>
            <a:gd name="connsiteY3" fmla="*/ 508058 h 643225"/>
            <a:gd name="connsiteX4" fmla="*/ 527538 w 527538"/>
            <a:gd name="connsiteY4" fmla="*/ 638314 h 643225"/>
            <a:gd name="connsiteX0" fmla="*/ 0 w 625230"/>
            <a:gd name="connsiteY0" fmla="*/ 612263 h 631058"/>
            <a:gd name="connsiteX1" fmla="*/ 195384 w 625230"/>
            <a:gd name="connsiteY1" fmla="*/ 475494 h 631058"/>
            <a:gd name="connsiteX2" fmla="*/ 286564 w 625230"/>
            <a:gd name="connsiteY2" fmla="*/ 58 h 631058"/>
            <a:gd name="connsiteX3" fmla="*/ 377743 w 625230"/>
            <a:gd name="connsiteY3" fmla="*/ 508058 h 631058"/>
            <a:gd name="connsiteX4" fmla="*/ 625230 w 625230"/>
            <a:gd name="connsiteY4" fmla="*/ 625288 h 631058"/>
            <a:gd name="connsiteX0" fmla="*/ 0 w 625230"/>
            <a:gd name="connsiteY0" fmla="*/ 612205 h 631841"/>
            <a:gd name="connsiteX1" fmla="*/ 260513 w 625230"/>
            <a:gd name="connsiteY1" fmla="*/ 508000 h 631841"/>
            <a:gd name="connsiteX2" fmla="*/ 286564 w 625230"/>
            <a:gd name="connsiteY2" fmla="*/ 0 h 631841"/>
            <a:gd name="connsiteX3" fmla="*/ 377743 w 625230"/>
            <a:gd name="connsiteY3" fmla="*/ 508000 h 631841"/>
            <a:gd name="connsiteX4" fmla="*/ 625230 w 625230"/>
            <a:gd name="connsiteY4" fmla="*/ 625230 h 631841"/>
            <a:gd name="connsiteX0" fmla="*/ 0 w 625230"/>
            <a:gd name="connsiteY0" fmla="*/ 612241 h 631877"/>
            <a:gd name="connsiteX1" fmla="*/ 260513 w 625230"/>
            <a:gd name="connsiteY1" fmla="*/ 508036 h 631877"/>
            <a:gd name="connsiteX2" fmla="*/ 286564 w 625230"/>
            <a:gd name="connsiteY2" fmla="*/ 36 h 631877"/>
            <a:gd name="connsiteX3" fmla="*/ 436358 w 625230"/>
            <a:gd name="connsiteY3" fmla="*/ 481985 h 631877"/>
            <a:gd name="connsiteX4" fmla="*/ 625230 w 625230"/>
            <a:gd name="connsiteY4" fmla="*/ 625266 h 631877"/>
            <a:gd name="connsiteX0" fmla="*/ 0 w 625230"/>
            <a:gd name="connsiteY0" fmla="*/ 657828 h 678677"/>
            <a:gd name="connsiteX1" fmla="*/ 260513 w 625230"/>
            <a:gd name="connsiteY1" fmla="*/ 553623 h 678677"/>
            <a:gd name="connsiteX2" fmla="*/ 358205 w 625230"/>
            <a:gd name="connsiteY2" fmla="*/ 33 h 678677"/>
            <a:gd name="connsiteX3" fmla="*/ 436358 w 625230"/>
            <a:gd name="connsiteY3" fmla="*/ 527572 h 678677"/>
            <a:gd name="connsiteX4" fmla="*/ 625230 w 625230"/>
            <a:gd name="connsiteY4" fmla="*/ 670853 h 678677"/>
            <a:gd name="connsiteX0" fmla="*/ 0 w 892256"/>
            <a:gd name="connsiteY0" fmla="*/ 657828 h 687758"/>
            <a:gd name="connsiteX1" fmla="*/ 260513 w 892256"/>
            <a:gd name="connsiteY1" fmla="*/ 553623 h 687758"/>
            <a:gd name="connsiteX2" fmla="*/ 358205 w 892256"/>
            <a:gd name="connsiteY2" fmla="*/ 33 h 687758"/>
            <a:gd name="connsiteX3" fmla="*/ 436358 w 892256"/>
            <a:gd name="connsiteY3" fmla="*/ 527572 h 687758"/>
            <a:gd name="connsiteX4" fmla="*/ 892256 w 892256"/>
            <a:gd name="connsiteY4" fmla="*/ 683878 h 687758"/>
            <a:gd name="connsiteX0" fmla="*/ 0 w 892256"/>
            <a:gd name="connsiteY0" fmla="*/ 657872 h 687299"/>
            <a:gd name="connsiteX1" fmla="*/ 260513 w 892256"/>
            <a:gd name="connsiteY1" fmla="*/ 553667 h 687299"/>
            <a:gd name="connsiteX2" fmla="*/ 358205 w 892256"/>
            <a:gd name="connsiteY2" fmla="*/ 77 h 687299"/>
            <a:gd name="connsiteX3" fmla="*/ 514512 w 892256"/>
            <a:gd name="connsiteY3" fmla="*/ 514590 h 687299"/>
            <a:gd name="connsiteX4" fmla="*/ 892256 w 892256"/>
            <a:gd name="connsiteY4" fmla="*/ 683922 h 687299"/>
            <a:gd name="connsiteX0" fmla="*/ 0 w 892256"/>
            <a:gd name="connsiteY0" fmla="*/ 657966 h 687393"/>
            <a:gd name="connsiteX1" fmla="*/ 351693 w 892256"/>
            <a:gd name="connsiteY1" fmla="*/ 573299 h 687393"/>
            <a:gd name="connsiteX2" fmla="*/ 358205 w 892256"/>
            <a:gd name="connsiteY2" fmla="*/ 171 h 687393"/>
            <a:gd name="connsiteX3" fmla="*/ 514512 w 892256"/>
            <a:gd name="connsiteY3" fmla="*/ 514684 h 687393"/>
            <a:gd name="connsiteX4" fmla="*/ 892256 w 892256"/>
            <a:gd name="connsiteY4" fmla="*/ 684016 h 687393"/>
            <a:gd name="connsiteX0" fmla="*/ 0 w 892256"/>
            <a:gd name="connsiteY0" fmla="*/ 657826 h 696421"/>
            <a:gd name="connsiteX1" fmla="*/ 351693 w 892256"/>
            <a:gd name="connsiteY1" fmla="*/ 573159 h 696421"/>
            <a:gd name="connsiteX2" fmla="*/ 358205 w 892256"/>
            <a:gd name="connsiteY2" fmla="*/ 31 h 696421"/>
            <a:gd name="connsiteX3" fmla="*/ 475435 w 892256"/>
            <a:gd name="connsiteY3" fmla="*/ 599211 h 696421"/>
            <a:gd name="connsiteX4" fmla="*/ 892256 w 892256"/>
            <a:gd name="connsiteY4" fmla="*/ 683876 h 696421"/>
            <a:gd name="connsiteX0" fmla="*/ 0 w 892256"/>
            <a:gd name="connsiteY0" fmla="*/ 657920 h 696515"/>
            <a:gd name="connsiteX1" fmla="*/ 293078 w 892256"/>
            <a:gd name="connsiteY1" fmla="*/ 547202 h 696515"/>
            <a:gd name="connsiteX2" fmla="*/ 358205 w 892256"/>
            <a:gd name="connsiteY2" fmla="*/ 125 h 696515"/>
            <a:gd name="connsiteX3" fmla="*/ 475435 w 892256"/>
            <a:gd name="connsiteY3" fmla="*/ 599305 h 696515"/>
            <a:gd name="connsiteX4" fmla="*/ 892256 w 892256"/>
            <a:gd name="connsiteY4" fmla="*/ 683970 h 696515"/>
            <a:gd name="connsiteX0" fmla="*/ 0 w 1035538"/>
            <a:gd name="connsiteY0" fmla="*/ 683972 h 700419"/>
            <a:gd name="connsiteX1" fmla="*/ 436360 w 1035538"/>
            <a:gd name="connsiteY1" fmla="*/ 547203 h 700419"/>
            <a:gd name="connsiteX2" fmla="*/ 501487 w 1035538"/>
            <a:gd name="connsiteY2" fmla="*/ 126 h 700419"/>
            <a:gd name="connsiteX3" fmla="*/ 618717 w 1035538"/>
            <a:gd name="connsiteY3" fmla="*/ 599306 h 700419"/>
            <a:gd name="connsiteX4" fmla="*/ 1035538 w 1035538"/>
            <a:gd name="connsiteY4" fmla="*/ 683971 h 700419"/>
            <a:gd name="connsiteX0" fmla="*/ 0 w 1035538"/>
            <a:gd name="connsiteY0" fmla="*/ 683848 h 711690"/>
            <a:gd name="connsiteX1" fmla="*/ 397283 w 1035538"/>
            <a:gd name="connsiteY1" fmla="*/ 605694 h 711690"/>
            <a:gd name="connsiteX2" fmla="*/ 501487 w 1035538"/>
            <a:gd name="connsiteY2" fmla="*/ 2 h 711690"/>
            <a:gd name="connsiteX3" fmla="*/ 618717 w 1035538"/>
            <a:gd name="connsiteY3" fmla="*/ 599182 h 711690"/>
            <a:gd name="connsiteX4" fmla="*/ 1035538 w 1035538"/>
            <a:gd name="connsiteY4" fmla="*/ 683847 h 711690"/>
            <a:gd name="connsiteX0" fmla="*/ 0 w 618717"/>
            <a:gd name="connsiteY0" fmla="*/ 683848 h 711690"/>
            <a:gd name="connsiteX1" fmla="*/ 397283 w 618717"/>
            <a:gd name="connsiteY1" fmla="*/ 605694 h 711690"/>
            <a:gd name="connsiteX2" fmla="*/ 501487 w 618717"/>
            <a:gd name="connsiteY2" fmla="*/ 2 h 711690"/>
            <a:gd name="connsiteX3" fmla="*/ 618717 w 618717"/>
            <a:gd name="connsiteY3" fmla="*/ 599182 h 711690"/>
            <a:gd name="connsiteX0" fmla="*/ 29429 w 648146"/>
            <a:gd name="connsiteY0" fmla="*/ 683848 h 714499"/>
            <a:gd name="connsiteX1" fmla="*/ 29428 w 648146"/>
            <a:gd name="connsiteY1" fmla="*/ 711690 h 714499"/>
            <a:gd name="connsiteX2" fmla="*/ 426712 w 648146"/>
            <a:gd name="connsiteY2" fmla="*/ 605694 h 714499"/>
            <a:gd name="connsiteX3" fmla="*/ 530916 w 648146"/>
            <a:gd name="connsiteY3" fmla="*/ 2 h 714499"/>
            <a:gd name="connsiteX4" fmla="*/ 648146 w 648146"/>
            <a:gd name="connsiteY4" fmla="*/ 599182 h 714499"/>
            <a:gd name="connsiteX0" fmla="*/ 0 w 618717"/>
            <a:gd name="connsiteY0" fmla="*/ 683848 h 683848"/>
            <a:gd name="connsiteX1" fmla="*/ 397283 w 618717"/>
            <a:gd name="connsiteY1" fmla="*/ 605694 h 683848"/>
            <a:gd name="connsiteX2" fmla="*/ 501487 w 618717"/>
            <a:gd name="connsiteY2" fmla="*/ 2 h 683848"/>
            <a:gd name="connsiteX3" fmla="*/ 618717 w 618717"/>
            <a:gd name="connsiteY3" fmla="*/ 599182 h 683848"/>
            <a:gd name="connsiteX0" fmla="*/ 0 w 221434"/>
            <a:gd name="connsiteY0" fmla="*/ 605694 h 605694"/>
            <a:gd name="connsiteX1" fmla="*/ 104204 w 221434"/>
            <a:gd name="connsiteY1" fmla="*/ 2 h 605694"/>
            <a:gd name="connsiteX2" fmla="*/ 221434 w 221434"/>
            <a:gd name="connsiteY2" fmla="*/ 599182 h 605694"/>
            <a:gd name="connsiteX0" fmla="*/ 0 w 294924"/>
            <a:gd name="connsiteY0" fmla="*/ 764906 h 764906"/>
            <a:gd name="connsiteX1" fmla="*/ 177694 w 294924"/>
            <a:gd name="connsiteY1" fmla="*/ 1061 h 764906"/>
            <a:gd name="connsiteX2" fmla="*/ 294924 w 294924"/>
            <a:gd name="connsiteY2" fmla="*/ 600241 h 764906"/>
            <a:gd name="connsiteX0" fmla="*/ 0 w 314966"/>
            <a:gd name="connsiteY0" fmla="*/ 763873 h 793304"/>
            <a:gd name="connsiteX1" fmla="*/ 177694 w 314966"/>
            <a:gd name="connsiteY1" fmla="*/ 28 h 793304"/>
            <a:gd name="connsiteX2" fmla="*/ 314966 w 314966"/>
            <a:gd name="connsiteY2" fmla="*/ 793304 h 793304"/>
            <a:gd name="connsiteX0" fmla="*/ 0 w 314966"/>
            <a:gd name="connsiteY0" fmla="*/ 763873 h 793304"/>
            <a:gd name="connsiteX1" fmla="*/ 177694 w 314966"/>
            <a:gd name="connsiteY1" fmla="*/ 28 h 793304"/>
            <a:gd name="connsiteX2" fmla="*/ 314966 w 314966"/>
            <a:gd name="connsiteY2" fmla="*/ 793304 h 793304"/>
            <a:gd name="connsiteX0" fmla="*/ 0 w 488669"/>
            <a:gd name="connsiteY0" fmla="*/ 763873 h 793304"/>
            <a:gd name="connsiteX1" fmla="*/ 177694 w 488669"/>
            <a:gd name="connsiteY1" fmla="*/ 28 h 793304"/>
            <a:gd name="connsiteX2" fmla="*/ 488669 w 488669"/>
            <a:gd name="connsiteY2" fmla="*/ 793304 h 793304"/>
            <a:gd name="connsiteX0" fmla="*/ 0 w 488669"/>
            <a:gd name="connsiteY0" fmla="*/ 763873 h 793304"/>
            <a:gd name="connsiteX1" fmla="*/ 177694 w 488669"/>
            <a:gd name="connsiteY1" fmla="*/ 28 h 793304"/>
            <a:gd name="connsiteX2" fmla="*/ 488669 w 488669"/>
            <a:gd name="connsiteY2" fmla="*/ 793304 h 793304"/>
            <a:gd name="connsiteX0" fmla="*/ 0 w 575521"/>
            <a:gd name="connsiteY0" fmla="*/ 814179 h 814179"/>
            <a:gd name="connsiteX1" fmla="*/ 264546 w 575521"/>
            <a:gd name="connsiteY1" fmla="*/ 13 h 814179"/>
            <a:gd name="connsiteX2" fmla="*/ 575521 w 575521"/>
            <a:gd name="connsiteY2" fmla="*/ 793289 h 814179"/>
            <a:gd name="connsiteX0" fmla="*/ 0 w 575521"/>
            <a:gd name="connsiteY0" fmla="*/ 814179 h 814179"/>
            <a:gd name="connsiteX1" fmla="*/ 264546 w 575521"/>
            <a:gd name="connsiteY1" fmla="*/ 13 h 814179"/>
            <a:gd name="connsiteX2" fmla="*/ 575521 w 575521"/>
            <a:gd name="connsiteY2" fmla="*/ 793289 h 814179"/>
            <a:gd name="connsiteX0" fmla="*/ 0 w 562159"/>
            <a:gd name="connsiteY0" fmla="*/ 814168 h 822032"/>
            <a:gd name="connsiteX1" fmla="*/ 264546 w 562159"/>
            <a:gd name="connsiteY1" fmla="*/ 2 h 822032"/>
            <a:gd name="connsiteX2" fmla="*/ 562159 w 562159"/>
            <a:gd name="connsiteY2" fmla="*/ 822032 h 822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62159" h="822032">
              <a:moveTo>
                <a:pt x="0" y="814168"/>
              </a:moveTo>
              <a:cubicBezTo>
                <a:pt x="344136" y="724307"/>
                <a:pt x="170853" y="-1309"/>
                <a:pt x="264546" y="2"/>
              </a:cubicBezTo>
              <a:cubicBezTo>
                <a:pt x="358239" y="1313"/>
                <a:pt x="172510" y="758380"/>
                <a:pt x="562159" y="822032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37</xdr:col>
      <xdr:colOff>104205</xdr:colOff>
      <xdr:row>1</xdr:row>
      <xdr:rowOff>0</xdr:rowOff>
    </xdr:from>
    <xdr:to>
      <xdr:col>37</xdr:col>
      <xdr:colOff>104205</xdr:colOff>
      <xdr:row>6</xdr:row>
      <xdr:rowOff>182359</xdr:rowOff>
    </xdr:to>
    <xdr:cxnSp macro="">
      <xdr:nvCxnSpPr>
        <xdr:cNvPr id="42" name="Conexão reta unidirecional 41">
          <a:extLst>
            <a:ext uri="{FF2B5EF4-FFF2-40B4-BE49-F238E27FC236}">
              <a16:creationId xmlns:a16="http://schemas.microsoft.com/office/drawing/2014/main" id="{AD35287D-9303-4A0A-9A06-1E02A570C628}"/>
            </a:ext>
          </a:extLst>
        </xdr:cNvPr>
        <xdr:cNvCxnSpPr/>
      </xdr:nvCxnSpPr>
      <xdr:spPr>
        <a:xfrm flipV="1">
          <a:off x="26819795" y="182359"/>
          <a:ext cx="0" cy="11071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123743</xdr:colOff>
      <xdr:row>6</xdr:row>
      <xdr:rowOff>182359</xdr:rowOff>
    </xdr:from>
    <xdr:to>
      <xdr:col>39</xdr:col>
      <xdr:colOff>449384</xdr:colOff>
      <xdr:row>6</xdr:row>
      <xdr:rowOff>182359</xdr:rowOff>
    </xdr:to>
    <xdr:cxnSp macro="">
      <xdr:nvCxnSpPr>
        <xdr:cNvPr id="44" name="Conexão reta unidirecional 43">
          <a:extLst>
            <a:ext uri="{FF2B5EF4-FFF2-40B4-BE49-F238E27FC236}">
              <a16:creationId xmlns:a16="http://schemas.microsoft.com/office/drawing/2014/main" id="{FE5ACDF1-DFD7-47DA-955D-377887641ACA}"/>
            </a:ext>
          </a:extLst>
        </xdr:cNvPr>
        <xdr:cNvCxnSpPr/>
      </xdr:nvCxnSpPr>
      <xdr:spPr>
        <a:xfrm>
          <a:off x="26839333" y="1289538"/>
          <a:ext cx="15500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332154</xdr:colOff>
      <xdr:row>5</xdr:row>
      <xdr:rowOff>182358</xdr:rowOff>
    </xdr:from>
    <xdr:to>
      <xdr:col>37</xdr:col>
      <xdr:colOff>332154</xdr:colOff>
      <xdr:row>6</xdr:row>
      <xdr:rowOff>182359</xdr:rowOff>
    </xdr:to>
    <xdr:cxnSp macro="">
      <xdr:nvCxnSpPr>
        <xdr:cNvPr id="46" name="Conexão reta unidirecional 45">
          <a:extLst>
            <a:ext uri="{FF2B5EF4-FFF2-40B4-BE49-F238E27FC236}">
              <a16:creationId xmlns:a16="http://schemas.microsoft.com/office/drawing/2014/main" id="{506A9A54-0DEC-43D1-91CD-DAB6014C4D63}"/>
            </a:ext>
          </a:extLst>
        </xdr:cNvPr>
        <xdr:cNvCxnSpPr/>
      </xdr:nvCxnSpPr>
      <xdr:spPr>
        <a:xfrm>
          <a:off x="27047744" y="1107179"/>
          <a:ext cx="0" cy="18235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201897</xdr:colOff>
      <xdr:row>0</xdr:row>
      <xdr:rowOff>175846</xdr:rowOff>
    </xdr:from>
    <xdr:to>
      <xdr:col>39</xdr:col>
      <xdr:colOff>273537</xdr:colOff>
      <xdr:row>2</xdr:row>
      <xdr:rowOff>32564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07A12459-4B7F-46FD-8419-0EBFBF9265F6}"/>
            </a:ext>
          </a:extLst>
        </xdr:cNvPr>
        <xdr:cNvSpPr txBox="1"/>
      </xdr:nvSpPr>
      <xdr:spPr>
        <a:xfrm>
          <a:off x="27529692" y="175846"/>
          <a:ext cx="683845" cy="2214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>
              <a:latin typeface="Cambria Math" panose="02040503050406030204" pitchFamily="18" charset="0"/>
              <a:ea typeface="Cambria Math" panose="02040503050406030204" pitchFamily="18" charset="0"/>
            </a:rPr>
            <a:t>Figura 1</a:t>
          </a:r>
        </a:p>
      </xdr:txBody>
    </xdr:sp>
    <xdr:clientData/>
  </xdr:twoCellAnchor>
  <xdr:twoCellAnchor>
    <xdr:from>
      <xdr:col>22</xdr:col>
      <xdr:colOff>207745</xdr:colOff>
      <xdr:row>13</xdr:row>
      <xdr:rowOff>51821</xdr:rowOff>
    </xdr:from>
    <xdr:to>
      <xdr:col>29</xdr:col>
      <xdr:colOff>254963</xdr:colOff>
      <xdr:row>27</xdr:row>
      <xdr:rowOff>59637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70BC6B6E-A125-4D81-86C6-D9CFCF294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8</xdr:col>
      <xdr:colOff>449386</xdr:colOff>
      <xdr:row>16</xdr:row>
      <xdr:rowOff>58615</xdr:rowOff>
    </xdr:from>
    <xdr:to>
      <xdr:col>9</xdr:col>
      <xdr:colOff>182360</xdr:colOff>
      <xdr:row>17</xdr:row>
      <xdr:rowOff>140281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D5799A72-8FF0-4D31-A767-56431AD87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9078" y="4252871"/>
          <a:ext cx="345179" cy="277051"/>
        </a:xfrm>
        <a:prstGeom prst="rect">
          <a:avLst/>
        </a:prstGeom>
      </xdr:spPr>
    </xdr:pic>
    <xdr:clientData/>
  </xdr:twoCellAnchor>
  <xdr:twoCellAnchor editAs="oneCell">
    <xdr:from>
      <xdr:col>8</xdr:col>
      <xdr:colOff>536863</xdr:colOff>
      <xdr:row>52</xdr:row>
      <xdr:rowOff>69274</xdr:rowOff>
    </xdr:from>
    <xdr:to>
      <xdr:col>9</xdr:col>
      <xdr:colOff>242454</xdr:colOff>
      <xdr:row>53</xdr:row>
      <xdr:rowOff>119759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A6348109-0BD8-4C72-9F45-B0A177C06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568" y="11464638"/>
          <a:ext cx="311727" cy="249644"/>
        </a:xfrm>
        <a:prstGeom prst="rect">
          <a:avLst/>
        </a:prstGeom>
      </xdr:spPr>
    </xdr:pic>
    <xdr:clientData/>
  </xdr:twoCellAnchor>
  <xdr:twoCellAnchor editAs="oneCell">
    <xdr:from>
      <xdr:col>8</xdr:col>
      <xdr:colOff>493567</xdr:colOff>
      <xdr:row>43</xdr:row>
      <xdr:rowOff>51953</xdr:rowOff>
    </xdr:from>
    <xdr:to>
      <xdr:col>9</xdr:col>
      <xdr:colOff>207818</xdr:colOff>
      <xdr:row>44</xdr:row>
      <xdr:rowOff>109947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62A28B7D-B9B6-4F3D-AC22-17787124C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272" y="9654885"/>
          <a:ext cx="320387" cy="257153"/>
        </a:xfrm>
        <a:prstGeom prst="rect">
          <a:avLst/>
        </a:prstGeom>
      </xdr:spPr>
    </xdr:pic>
    <xdr:clientData/>
  </xdr:twoCellAnchor>
  <xdr:twoCellAnchor editAs="oneCell">
    <xdr:from>
      <xdr:col>8</xdr:col>
      <xdr:colOff>528203</xdr:colOff>
      <xdr:row>34</xdr:row>
      <xdr:rowOff>86592</xdr:rowOff>
    </xdr:from>
    <xdr:to>
      <xdr:col>9</xdr:col>
      <xdr:colOff>216476</xdr:colOff>
      <xdr:row>35</xdr:row>
      <xdr:rowOff>165436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D7292A7C-37F3-4028-86BA-BA7AAB2E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908" y="7897092"/>
          <a:ext cx="294409" cy="278003"/>
        </a:xfrm>
        <a:prstGeom prst="rect">
          <a:avLst/>
        </a:prstGeom>
      </xdr:spPr>
    </xdr:pic>
    <xdr:clientData/>
  </xdr:twoCellAnchor>
  <xdr:twoCellAnchor editAs="oneCell">
    <xdr:from>
      <xdr:col>8</xdr:col>
      <xdr:colOff>458930</xdr:colOff>
      <xdr:row>24</xdr:row>
      <xdr:rowOff>60615</xdr:rowOff>
    </xdr:from>
    <xdr:to>
      <xdr:col>9</xdr:col>
      <xdr:colOff>233796</xdr:colOff>
      <xdr:row>25</xdr:row>
      <xdr:rowOff>167260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4714C291-E2B6-450D-87B1-44E0EE9E3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4635" y="5879524"/>
          <a:ext cx="381002" cy="305804"/>
        </a:xfrm>
        <a:prstGeom prst="rect">
          <a:avLst/>
        </a:prstGeom>
      </xdr:spPr>
    </xdr:pic>
    <xdr:clientData/>
  </xdr:twoCellAnchor>
  <xdr:twoCellAnchor editAs="oneCell">
    <xdr:from>
      <xdr:col>19</xdr:col>
      <xdr:colOff>432954</xdr:colOff>
      <xdr:row>9</xdr:row>
      <xdr:rowOff>684066</xdr:rowOff>
    </xdr:from>
    <xdr:to>
      <xdr:col>20</xdr:col>
      <xdr:colOff>173182</xdr:colOff>
      <xdr:row>9</xdr:row>
      <xdr:rowOff>962069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2C2D7590-2D36-464D-A7F0-F0270695F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6431" y="2666998"/>
          <a:ext cx="346365" cy="278003"/>
        </a:xfrm>
        <a:prstGeom prst="rect">
          <a:avLst/>
        </a:prstGeom>
      </xdr:spPr>
    </xdr:pic>
    <xdr:clientData/>
  </xdr:twoCellAnchor>
  <xdr:twoCellAnchor editAs="oneCell">
    <xdr:from>
      <xdr:col>25</xdr:col>
      <xdr:colOff>77931</xdr:colOff>
      <xdr:row>25</xdr:row>
      <xdr:rowOff>138545</xdr:rowOff>
    </xdr:from>
    <xdr:to>
      <xdr:col>25</xdr:col>
      <xdr:colOff>424295</xdr:colOff>
      <xdr:row>27</xdr:row>
      <xdr:rowOff>18230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B6DC05A6-0A7D-4537-BF04-C5F6CC313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7386" y="6156613"/>
          <a:ext cx="346364" cy="278003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0.14846</cdr:x>
      <cdr:y>0.07128</cdr:y>
    </cdr:from>
    <cdr:to>
      <cdr:x>0.88497</cdr:x>
      <cdr:y>0.80834</cdr:y>
    </cdr:to>
    <cdr:cxnSp macro="">
      <cdr:nvCxnSpPr>
        <cdr:cNvPr id="3" name="Conexão reta 2">
          <a:extLst xmlns:a="http://schemas.openxmlformats.org/drawingml/2006/main">
            <a:ext uri="{FF2B5EF4-FFF2-40B4-BE49-F238E27FC236}">
              <a16:creationId xmlns:a16="http://schemas.microsoft.com/office/drawing/2014/main" id="{8937531D-C5B6-4DFF-AB0D-028446A87327}"/>
            </a:ext>
          </a:extLst>
        </cdr:cNvPr>
        <cdr:cNvCxnSpPr/>
      </cdr:nvCxnSpPr>
      <cdr:spPr>
        <a:xfrm xmlns:a="http://schemas.openxmlformats.org/drawingml/2006/main" flipV="1">
          <a:off x="675483" y="199293"/>
          <a:ext cx="3351068" cy="206086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0.32545</cdr:x>
      <cdr:y>0.43671</cdr:y>
    </cdr:from>
    <cdr:to>
      <cdr:x>0.52337</cdr:x>
      <cdr:y>0.43671</cdr:y>
    </cdr:to>
    <cdr:cxnSp macro="">
      <cdr:nvCxnSpPr>
        <cdr:cNvPr id="5" name="Conexão reta unidirecional 4">
          <a:extLst xmlns:a="http://schemas.openxmlformats.org/drawingml/2006/main">
            <a:ext uri="{FF2B5EF4-FFF2-40B4-BE49-F238E27FC236}">
              <a16:creationId xmlns:a16="http://schemas.microsoft.com/office/drawing/2014/main" id="{1621B408-7149-4BC7-B921-DDEA6669598A}"/>
            </a:ext>
          </a:extLst>
        </cdr:cNvPr>
        <cdr:cNvCxnSpPr/>
      </cdr:nvCxnSpPr>
      <cdr:spPr>
        <a:xfrm xmlns:a="http://schemas.openxmlformats.org/drawingml/2006/main">
          <a:off x="1480778" y="1221065"/>
          <a:ext cx="900546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0.32545</cdr:x>
      <cdr:y>0.43671</cdr:y>
    </cdr:from>
    <cdr:to>
      <cdr:x>0.32926</cdr:x>
      <cdr:y>0.63801</cdr:y>
    </cdr:to>
    <cdr:cxnSp macro="">
      <cdr:nvCxnSpPr>
        <cdr:cNvPr id="9" name="Conexão reta unidirecional 8">
          <a:extLst xmlns:a="http://schemas.openxmlformats.org/drawingml/2006/main">
            <a:ext uri="{FF2B5EF4-FFF2-40B4-BE49-F238E27FC236}">
              <a16:creationId xmlns:a16="http://schemas.microsoft.com/office/drawing/2014/main" id="{F9A6A196-1147-4CEE-8C48-11382582316F}"/>
            </a:ext>
          </a:extLst>
        </cdr:cNvPr>
        <cdr:cNvCxnSpPr/>
      </cdr:nvCxnSpPr>
      <cdr:spPr>
        <a:xfrm xmlns:a="http://schemas.openxmlformats.org/drawingml/2006/main">
          <a:off x="1480778" y="1221065"/>
          <a:ext cx="17318" cy="56284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0.43773</cdr:x>
      <cdr:y>0.38716</cdr:y>
    </cdr:from>
    <cdr:to>
      <cdr:x>0.57095</cdr:x>
      <cdr:y>0.39336</cdr:y>
    </cdr:to>
    <cdr:cxnSp macro="">
      <cdr:nvCxnSpPr>
        <cdr:cNvPr id="11" name="Conexão reta unidirecional 10">
          <a:extLst xmlns:a="http://schemas.openxmlformats.org/drawingml/2006/main">
            <a:ext uri="{FF2B5EF4-FFF2-40B4-BE49-F238E27FC236}">
              <a16:creationId xmlns:a16="http://schemas.microsoft.com/office/drawing/2014/main" id="{702F2742-80E6-4823-8F69-399D75B6B18F}"/>
            </a:ext>
          </a:extLst>
        </cdr:cNvPr>
        <cdr:cNvCxnSpPr/>
      </cdr:nvCxnSpPr>
      <cdr:spPr>
        <a:xfrm xmlns:a="http://schemas.openxmlformats.org/drawingml/2006/main">
          <a:off x="1991664" y="1082520"/>
          <a:ext cx="606137" cy="1731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0.44154</cdr:x>
      <cdr:y>0.38406</cdr:y>
    </cdr:from>
    <cdr:to>
      <cdr:x>0.44344</cdr:x>
      <cdr:y>0.52652</cdr:y>
    </cdr:to>
    <cdr:cxnSp macro="">
      <cdr:nvCxnSpPr>
        <cdr:cNvPr id="13" name="Conexão reta unidirecional 12">
          <a:extLst xmlns:a="http://schemas.openxmlformats.org/drawingml/2006/main">
            <a:ext uri="{FF2B5EF4-FFF2-40B4-BE49-F238E27FC236}">
              <a16:creationId xmlns:a16="http://schemas.microsoft.com/office/drawing/2014/main" id="{A8B6C9CB-7824-41C3-91EB-83EEB1C95E01}"/>
            </a:ext>
          </a:extLst>
        </cdr:cNvPr>
        <cdr:cNvCxnSpPr/>
      </cdr:nvCxnSpPr>
      <cdr:spPr>
        <a:xfrm xmlns:a="http://schemas.openxmlformats.org/drawingml/2006/main">
          <a:off x="2008983" y="1073861"/>
          <a:ext cx="8659" cy="39831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0.48721</cdr:x>
      <cdr:y>0.33761</cdr:y>
    </cdr:from>
    <cdr:to>
      <cdr:x>0.61472</cdr:x>
      <cdr:y>0.3469</cdr:y>
    </cdr:to>
    <cdr:cxnSp macro="">
      <cdr:nvCxnSpPr>
        <cdr:cNvPr id="15" name="Conexão reta unidirecional 14">
          <a:extLst xmlns:a="http://schemas.openxmlformats.org/drawingml/2006/main">
            <a:ext uri="{FF2B5EF4-FFF2-40B4-BE49-F238E27FC236}">
              <a16:creationId xmlns:a16="http://schemas.microsoft.com/office/drawing/2014/main" id="{85D2D8A5-4FCE-4019-9DE2-144BC0FF2C35}"/>
            </a:ext>
          </a:extLst>
        </cdr:cNvPr>
        <cdr:cNvCxnSpPr/>
      </cdr:nvCxnSpPr>
      <cdr:spPr>
        <a:xfrm xmlns:a="http://schemas.openxmlformats.org/drawingml/2006/main">
          <a:off x="2216801" y="943975"/>
          <a:ext cx="580159" cy="2597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0.49102</cdr:x>
      <cdr:y>0.34071</cdr:y>
    </cdr:from>
    <cdr:to>
      <cdr:x>0.49483</cdr:x>
      <cdr:y>0.47697</cdr:y>
    </cdr:to>
    <cdr:cxnSp macro="">
      <cdr:nvCxnSpPr>
        <cdr:cNvPr id="17" name="Conexão reta unidirecional 16">
          <a:extLst xmlns:a="http://schemas.openxmlformats.org/drawingml/2006/main">
            <a:ext uri="{FF2B5EF4-FFF2-40B4-BE49-F238E27FC236}">
              <a16:creationId xmlns:a16="http://schemas.microsoft.com/office/drawing/2014/main" id="{79BD3C89-1E93-43BB-AC1A-0DDCA3BD6B2A}"/>
            </a:ext>
          </a:extLst>
        </cdr:cNvPr>
        <cdr:cNvCxnSpPr/>
      </cdr:nvCxnSpPr>
      <cdr:spPr>
        <a:xfrm xmlns:a="http://schemas.openxmlformats.org/drawingml/2006/main">
          <a:off x="2234119" y="952634"/>
          <a:ext cx="17318" cy="3810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0.55763</cdr:x>
      <cdr:y>0.29425</cdr:y>
    </cdr:from>
    <cdr:to>
      <cdr:x>0.67372</cdr:x>
      <cdr:y>0.29425</cdr:y>
    </cdr:to>
    <cdr:cxnSp macro="">
      <cdr:nvCxnSpPr>
        <cdr:cNvPr id="19" name="Conexão reta unidirecional 18">
          <a:extLst xmlns:a="http://schemas.openxmlformats.org/drawingml/2006/main">
            <a:ext uri="{FF2B5EF4-FFF2-40B4-BE49-F238E27FC236}">
              <a16:creationId xmlns:a16="http://schemas.microsoft.com/office/drawing/2014/main" id="{7B252CBC-08E6-48AD-8D52-A2E2A4A06122}"/>
            </a:ext>
          </a:extLst>
        </cdr:cNvPr>
        <cdr:cNvCxnSpPr/>
      </cdr:nvCxnSpPr>
      <cdr:spPr>
        <a:xfrm xmlns:a="http://schemas.openxmlformats.org/drawingml/2006/main">
          <a:off x="2537187" y="822747"/>
          <a:ext cx="528205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0.55763</cdr:x>
      <cdr:y>0.29735</cdr:y>
    </cdr:from>
    <cdr:to>
      <cdr:x>0.55953</cdr:x>
      <cdr:y>0.40265</cdr:y>
    </cdr:to>
    <cdr:cxnSp macro="">
      <cdr:nvCxnSpPr>
        <cdr:cNvPr id="21" name="Conexão reta unidirecional 20">
          <a:extLst xmlns:a="http://schemas.openxmlformats.org/drawingml/2006/main">
            <a:ext uri="{FF2B5EF4-FFF2-40B4-BE49-F238E27FC236}">
              <a16:creationId xmlns:a16="http://schemas.microsoft.com/office/drawing/2014/main" id="{38D13307-9B95-4DE5-B2FC-03B561EB5E5E}"/>
            </a:ext>
          </a:extLst>
        </cdr:cNvPr>
        <cdr:cNvCxnSpPr/>
      </cdr:nvCxnSpPr>
      <cdr:spPr>
        <a:xfrm xmlns:a="http://schemas.openxmlformats.org/drawingml/2006/main">
          <a:off x="2537187" y="831406"/>
          <a:ext cx="8659" cy="29440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0.62995</cdr:x>
      <cdr:y>0.23851</cdr:y>
    </cdr:from>
    <cdr:to>
      <cdr:x>0.73272</cdr:x>
      <cdr:y>0.23851</cdr:y>
    </cdr:to>
    <cdr:cxnSp macro="">
      <cdr:nvCxnSpPr>
        <cdr:cNvPr id="23" name="Conexão reta unidirecional 22">
          <a:extLst xmlns:a="http://schemas.openxmlformats.org/drawingml/2006/main">
            <a:ext uri="{FF2B5EF4-FFF2-40B4-BE49-F238E27FC236}">
              <a16:creationId xmlns:a16="http://schemas.microsoft.com/office/drawing/2014/main" id="{895FCD0E-01CB-43F7-B73E-C64362780D57}"/>
            </a:ext>
          </a:extLst>
        </cdr:cNvPr>
        <cdr:cNvCxnSpPr/>
      </cdr:nvCxnSpPr>
      <cdr:spPr>
        <a:xfrm xmlns:a="http://schemas.openxmlformats.org/drawingml/2006/main">
          <a:off x="2866233" y="666884"/>
          <a:ext cx="467591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0.62995</cdr:x>
      <cdr:y>0.23851</cdr:y>
    </cdr:from>
    <cdr:to>
      <cdr:x>0.62995</cdr:x>
      <cdr:y>0.33142</cdr:y>
    </cdr:to>
    <cdr:cxnSp macro="">
      <cdr:nvCxnSpPr>
        <cdr:cNvPr id="25" name="Conexão reta unidirecional 24">
          <a:extLst xmlns:a="http://schemas.openxmlformats.org/drawingml/2006/main">
            <a:ext uri="{FF2B5EF4-FFF2-40B4-BE49-F238E27FC236}">
              <a16:creationId xmlns:a16="http://schemas.microsoft.com/office/drawing/2014/main" id="{2B1749A3-AE8A-4A48-9EC4-CA67E9CB26F2}"/>
            </a:ext>
          </a:extLst>
        </cdr:cNvPr>
        <cdr:cNvCxnSpPr/>
      </cdr:nvCxnSpPr>
      <cdr:spPr>
        <a:xfrm xmlns:a="http://schemas.openxmlformats.org/drawingml/2006/main">
          <a:off x="2866233" y="666884"/>
          <a:ext cx="0" cy="259772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0.68895</cdr:x>
      <cdr:y>0.19206</cdr:y>
    </cdr:from>
    <cdr:to>
      <cdr:x>0.77839</cdr:x>
      <cdr:y>0.19515</cdr:y>
    </cdr:to>
    <cdr:cxnSp macro="">
      <cdr:nvCxnSpPr>
        <cdr:cNvPr id="27" name="Conexão reta unidirecional 26">
          <a:extLst xmlns:a="http://schemas.openxmlformats.org/drawingml/2006/main">
            <a:ext uri="{FF2B5EF4-FFF2-40B4-BE49-F238E27FC236}">
              <a16:creationId xmlns:a16="http://schemas.microsoft.com/office/drawing/2014/main" id="{308079B8-1011-4447-A727-A6F16A3C3450}"/>
            </a:ext>
          </a:extLst>
        </cdr:cNvPr>
        <cdr:cNvCxnSpPr/>
      </cdr:nvCxnSpPr>
      <cdr:spPr>
        <a:xfrm xmlns:a="http://schemas.openxmlformats.org/drawingml/2006/main">
          <a:off x="3134664" y="536997"/>
          <a:ext cx="406978" cy="865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0.69085</cdr:x>
      <cdr:y>0.19206</cdr:y>
    </cdr:from>
    <cdr:to>
      <cdr:x>0.69085</cdr:x>
      <cdr:y>0.28187</cdr:y>
    </cdr:to>
    <cdr:cxnSp macro="">
      <cdr:nvCxnSpPr>
        <cdr:cNvPr id="29" name="Conexão reta unidirecional 28">
          <a:extLst xmlns:a="http://schemas.openxmlformats.org/drawingml/2006/main">
            <a:ext uri="{FF2B5EF4-FFF2-40B4-BE49-F238E27FC236}">
              <a16:creationId xmlns:a16="http://schemas.microsoft.com/office/drawing/2014/main" id="{6DC145F0-48B9-4A2A-B3AD-A12DA9A639D4}"/>
            </a:ext>
          </a:extLst>
        </cdr:cNvPr>
        <cdr:cNvCxnSpPr/>
      </cdr:nvCxnSpPr>
      <cdr:spPr>
        <a:xfrm xmlns:a="http://schemas.openxmlformats.org/drawingml/2006/main">
          <a:off x="3143324" y="536997"/>
          <a:ext cx="0" cy="25111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0.76317</cdr:x>
      <cdr:y>0.14251</cdr:y>
    </cdr:from>
    <cdr:to>
      <cdr:x>0.82787</cdr:x>
      <cdr:y>0.1456</cdr:y>
    </cdr:to>
    <cdr:cxnSp macro="">
      <cdr:nvCxnSpPr>
        <cdr:cNvPr id="31" name="Conexão reta unidirecional 30">
          <a:extLst xmlns:a="http://schemas.openxmlformats.org/drawingml/2006/main">
            <a:ext uri="{FF2B5EF4-FFF2-40B4-BE49-F238E27FC236}">
              <a16:creationId xmlns:a16="http://schemas.microsoft.com/office/drawing/2014/main" id="{EEB3097C-84CE-474F-8FDF-B85FE47B9616}"/>
            </a:ext>
          </a:extLst>
        </cdr:cNvPr>
        <cdr:cNvCxnSpPr/>
      </cdr:nvCxnSpPr>
      <cdr:spPr>
        <a:xfrm xmlns:a="http://schemas.openxmlformats.org/drawingml/2006/main" flipV="1">
          <a:off x="3472369" y="398452"/>
          <a:ext cx="294409" cy="865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0.76317</cdr:x>
      <cdr:y>0.14251</cdr:y>
    </cdr:from>
    <cdr:to>
      <cdr:x>0.76507</cdr:x>
      <cdr:y>0.20754</cdr:y>
    </cdr:to>
    <cdr:cxnSp macro="">
      <cdr:nvCxnSpPr>
        <cdr:cNvPr id="33" name="Conexão reta unidirecional 32">
          <a:extLst xmlns:a="http://schemas.openxmlformats.org/drawingml/2006/main">
            <a:ext uri="{FF2B5EF4-FFF2-40B4-BE49-F238E27FC236}">
              <a16:creationId xmlns:a16="http://schemas.microsoft.com/office/drawing/2014/main" id="{1B38E444-278E-467D-BA06-9B5C685C95C9}"/>
            </a:ext>
          </a:extLst>
        </cdr:cNvPr>
        <cdr:cNvCxnSpPr/>
      </cdr:nvCxnSpPr>
      <cdr:spPr>
        <a:xfrm xmlns:a="http://schemas.openxmlformats.org/drawingml/2006/main">
          <a:off x="3472370" y="398452"/>
          <a:ext cx="8658" cy="18184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0.81836</cdr:x>
      <cdr:y>0.08366</cdr:y>
    </cdr:from>
    <cdr:to>
      <cdr:x>0.88116</cdr:x>
      <cdr:y>0.08366</cdr:y>
    </cdr:to>
    <cdr:cxnSp macro="">
      <cdr:nvCxnSpPr>
        <cdr:cNvPr id="36" name="Conexão reta unidirecional 35">
          <a:extLst xmlns:a="http://schemas.openxmlformats.org/drawingml/2006/main">
            <a:ext uri="{FF2B5EF4-FFF2-40B4-BE49-F238E27FC236}">
              <a16:creationId xmlns:a16="http://schemas.microsoft.com/office/drawing/2014/main" id="{0B234AF3-94CF-44CF-A37C-0F53A8445339}"/>
            </a:ext>
          </a:extLst>
        </cdr:cNvPr>
        <cdr:cNvCxnSpPr/>
      </cdr:nvCxnSpPr>
      <cdr:spPr>
        <a:xfrm xmlns:a="http://schemas.openxmlformats.org/drawingml/2006/main">
          <a:off x="3723483" y="233929"/>
          <a:ext cx="285750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0.82026</cdr:x>
      <cdr:y>0.08057</cdr:y>
    </cdr:from>
    <cdr:to>
      <cdr:x>0.82407</cdr:x>
      <cdr:y>0.1456</cdr:y>
    </cdr:to>
    <cdr:cxnSp macro="">
      <cdr:nvCxnSpPr>
        <cdr:cNvPr id="38" name="Conexão reta unidirecional 37">
          <a:extLst xmlns:a="http://schemas.openxmlformats.org/drawingml/2006/main">
            <a:ext uri="{FF2B5EF4-FFF2-40B4-BE49-F238E27FC236}">
              <a16:creationId xmlns:a16="http://schemas.microsoft.com/office/drawing/2014/main" id="{21836DB8-702D-4C34-A9EF-4CCC693DAE7C}"/>
            </a:ext>
          </a:extLst>
        </cdr:cNvPr>
        <cdr:cNvCxnSpPr/>
      </cdr:nvCxnSpPr>
      <cdr:spPr>
        <a:xfrm xmlns:a="http://schemas.openxmlformats.org/drawingml/2006/main">
          <a:off x="3732142" y="225270"/>
          <a:ext cx="17318" cy="18184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P32"/>
  <sheetViews>
    <sheetView topLeftCell="N4" workbookViewId="0">
      <selection activeCell="O23" sqref="O23"/>
    </sheetView>
  </sheetViews>
  <sheetFormatPr defaultRowHeight="14.4" x14ac:dyDescent="0.3"/>
  <sheetData>
    <row r="3" spans="2:16" x14ac:dyDescent="0.3">
      <c r="B3" s="59" t="s">
        <v>5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</row>
    <row r="10" spans="2:16" x14ac:dyDescent="0.3">
      <c r="O10" s="36" t="s">
        <v>27</v>
      </c>
    </row>
    <row r="11" spans="2:16" x14ac:dyDescent="0.3">
      <c r="O11" s="37" t="s">
        <v>6</v>
      </c>
      <c r="P11" t="s">
        <v>7</v>
      </c>
    </row>
    <row r="12" spans="2:16" x14ac:dyDescent="0.3">
      <c r="O12" s="37" t="s">
        <v>8</v>
      </c>
      <c r="P12" t="s">
        <v>9</v>
      </c>
    </row>
    <row r="13" spans="2:16" x14ac:dyDescent="0.3">
      <c r="O13" s="37" t="s">
        <v>0</v>
      </c>
      <c r="P13" t="s">
        <v>15</v>
      </c>
    </row>
    <row r="14" spans="2:16" x14ac:dyDescent="0.3">
      <c r="O14" s="37" t="s">
        <v>10</v>
      </c>
      <c r="P14" t="s">
        <v>11</v>
      </c>
    </row>
    <row r="15" spans="2:16" x14ac:dyDescent="0.3">
      <c r="O15" s="37" t="s">
        <v>12</v>
      </c>
      <c r="P15" t="s">
        <v>14</v>
      </c>
    </row>
    <row r="16" spans="2:16" x14ac:dyDescent="0.3">
      <c r="O16" s="37" t="s">
        <v>13</v>
      </c>
      <c r="P16" t="s">
        <v>17</v>
      </c>
    </row>
    <row r="17" spans="2:16" x14ac:dyDescent="0.3">
      <c r="O17" s="37" t="s">
        <v>16</v>
      </c>
      <c r="P17" t="s">
        <v>18</v>
      </c>
    </row>
    <row r="18" spans="2:16" x14ac:dyDescent="0.3">
      <c r="O18" s="37" t="s">
        <v>19</v>
      </c>
      <c r="P18" t="s">
        <v>20</v>
      </c>
    </row>
    <row r="19" spans="2:16" x14ac:dyDescent="0.3">
      <c r="O19" s="37" t="s">
        <v>21</v>
      </c>
      <c r="P19" t="s">
        <v>22</v>
      </c>
    </row>
    <row r="20" spans="2:16" x14ac:dyDescent="0.3">
      <c r="O20" s="37" t="s">
        <v>23</v>
      </c>
      <c r="P20" t="s">
        <v>24</v>
      </c>
    </row>
    <row r="21" spans="2:16" x14ac:dyDescent="0.3">
      <c r="O21" s="37" t="s">
        <v>25</v>
      </c>
      <c r="P21" t="s">
        <v>26</v>
      </c>
    </row>
    <row r="32" spans="2:16" x14ac:dyDescent="0.3">
      <c r="B32" s="60" t="s">
        <v>31</v>
      </c>
      <c r="C32" s="60"/>
      <c r="D32" s="60"/>
      <c r="E32" s="60"/>
      <c r="F32" s="60"/>
      <c r="G32" s="60"/>
      <c r="H32" s="60"/>
      <c r="I32" s="60"/>
    </row>
  </sheetData>
  <mergeCells count="2">
    <mergeCell ref="B3:M3"/>
    <mergeCell ref="B32:I3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57"/>
  <sheetViews>
    <sheetView tabSelected="1" topLeftCell="I7" zoomScale="88" zoomScaleNormal="88" workbookViewId="0">
      <selection activeCell="Y48" sqref="Y48"/>
    </sheetView>
  </sheetViews>
  <sheetFormatPr defaultRowHeight="14.4" x14ac:dyDescent="0.3"/>
  <cols>
    <col min="1" max="1" width="9.109375" style="4"/>
    <col min="2" max="2" width="22.6640625" style="3" customWidth="1"/>
    <col min="3" max="3" width="15.6640625" customWidth="1"/>
    <col min="4" max="4" width="12.88671875" customWidth="1"/>
    <col min="5" max="5" width="13" customWidth="1"/>
    <col min="6" max="6" width="13.88671875" customWidth="1"/>
    <col min="13" max="13" width="8.88671875" customWidth="1"/>
    <col min="14" max="14" width="11.6640625" customWidth="1"/>
    <col min="16" max="16" width="11.33203125" customWidth="1"/>
    <col min="17" max="17" width="10.109375" customWidth="1"/>
    <col min="25" max="25" width="11.77734375" customWidth="1"/>
    <col min="26" max="26" width="9.6640625" bestFit="1" customWidth="1"/>
    <col min="30" max="30" width="8.77734375" customWidth="1"/>
    <col min="32" max="32" width="14.77734375" customWidth="1"/>
    <col min="33" max="33" width="12.88671875" customWidth="1"/>
    <col min="34" max="34" width="14.44140625" customWidth="1"/>
    <col min="35" max="35" width="10.5546875" bestFit="1" customWidth="1"/>
    <col min="37" max="37" width="7.5546875" customWidth="1"/>
  </cols>
  <sheetData>
    <row r="1" spans="1:39" x14ac:dyDescent="0.3">
      <c r="P1" s="60"/>
      <c r="Q1" s="60"/>
      <c r="AE1" s="61" t="s">
        <v>37</v>
      </c>
      <c r="AF1" s="61" t="s">
        <v>38</v>
      </c>
      <c r="AG1" s="61" t="s">
        <v>39</v>
      </c>
      <c r="AH1" s="61" t="s">
        <v>40</v>
      </c>
      <c r="AI1" s="61" t="s">
        <v>41</v>
      </c>
      <c r="AJ1" s="65" t="s">
        <v>42</v>
      </c>
      <c r="AK1" s="61" t="s">
        <v>54</v>
      </c>
    </row>
    <row r="2" spans="1:39" x14ac:dyDescent="0.3">
      <c r="A2" s="5"/>
      <c r="B2" s="63" t="s">
        <v>32</v>
      </c>
      <c r="C2" s="63"/>
      <c r="P2" s="60"/>
      <c r="Q2" s="60"/>
      <c r="Y2" s="60"/>
      <c r="Z2" s="60"/>
      <c r="AE2" s="61"/>
      <c r="AF2" s="61"/>
      <c r="AG2" s="61"/>
      <c r="AH2" s="61"/>
      <c r="AI2" s="61"/>
      <c r="AJ2" s="61"/>
      <c r="AK2" s="61"/>
    </row>
    <row r="3" spans="1:39" ht="15.6" x14ac:dyDescent="0.35">
      <c r="B3" s="48" t="s">
        <v>1</v>
      </c>
      <c r="C3" s="8">
        <f>4*PI()*0.0000001</f>
        <v>1.2566370614359173E-6</v>
      </c>
      <c r="P3" s="40" t="s">
        <v>44</v>
      </c>
      <c r="Q3" s="40" t="s">
        <v>45</v>
      </c>
      <c r="Y3" s="60"/>
      <c r="Z3" s="60"/>
      <c r="AE3" s="41">
        <v>7</v>
      </c>
      <c r="AF3" s="42">
        <f>Q15</f>
        <v>9.8995012722340167E-2</v>
      </c>
      <c r="AG3" s="39">
        <f>N13</f>
        <v>158470573498.34866</v>
      </c>
      <c r="AH3" s="42">
        <f>N14/N13</f>
        <v>3.1341347184307131E-2</v>
      </c>
      <c r="AI3" s="47">
        <f>N14</f>
        <v>4966681262.5080061</v>
      </c>
      <c r="AJ3" s="47">
        <f>AI3^2</f>
        <v>2.466792276334812E+19</v>
      </c>
      <c r="AK3" s="57">
        <f>AF3/AH3</f>
        <v>3.1586074504132284</v>
      </c>
    </row>
    <row r="4" spans="1:39" x14ac:dyDescent="0.3">
      <c r="B4" s="48" t="s">
        <v>36</v>
      </c>
      <c r="C4" s="39">
        <v>175882015900</v>
      </c>
      <c r="P4" s="51" t="s">
        <v>46</v>
      </c>
      <c r="Q4" s="40" t="s">
        <v>47</v>
      </c>
      <c r="Y4" s="45" cm="1">
        <f t="array" ref="Y4:Z8">LINEST(E11:E54,F11:F54,1,1)</f>
        <v>166694284665.79242</v>
      </c>
      <c r="Z4" s="44">
        <v>82.611251959615316</v>
      </c>
      <c r="AB4" s="63" t="s">
        <v>35</v>
      </c>
      <c r="AC4" s="63"/>
      <c r="AE4" s="52">
        <v>8</v>
      </c>
      <c r="AF4" s="53">
        <f>Q23</f>
        <v>3.0426233363908617E-3</v>
      </c>
      <c r="AG4" s="54">
        <f>N21</f>
        <v>175346873173.97119</v>
      </c>
      <c r="AH4" s="53">
        <f>N22/N21</f>
        <v>3.663518963937485E-2</v>
      </c>
      <c r="AI4" s="55">
        <f>N22</f>
        <v>6423865951.3998451</v>
      </c>
      <c r="AJ4" s="55">
        <f t="shared" ref="AJ4:AJ8" si="0">AI4^2</f>
        <v>4.1266053761554235E+19</v>
      </c>
      <c r="AK4" s="58"/>
    </row>
    <row r="5" spans="1:39" x14ac:dyDescent="0.3">
      <c r="B5" s="63" t="s">
        <v>28</v>
      </c>
      <c r="C5" s="63"/>
      <c r="P5" s="40" t="s">
        <v>48</v>
      </c>
      <c r="Q5" s="40" t="s">
        <v>49</v>
      </c>
      <c r="Y5" s="46">
        <v>2201364820.8263679</v>
      </c>
      <c r="Z5" s="44">
        <v>1.8970022940989841</v>
      </c>
      <c r="AB5" s="64">
        <f>(C4-Y4)/C4</f>
        <v>5.2238036886223686E-2</v>
      </c>
      <c r="AC5" s="64"/>
      <c r="AE5" s="41">
        <v>9</v>
      </c>
      <c r="AF5" s="43">
        <f>Q31</f>
        <v>4.5776855839942704E-2</v>
      </c>
      <c r="AG5" s="39">
        <f>N29</f>
        <v>167830690213.30719</v>
      </c>
      <c r="AH5" s="42">
        <f>N30/N29</f>
        <v>2.8843856339204079E-2</v>
      </c>
      <c r="AI5" s="47">
        <f>N30</f>
        <v>4840884317.8220968</v>
      </c>
      <c r="AJ5" s="47">
        <f t="shared" si="0"/>
        <v>2.3434160978535907E+19</v>
      </c>
      <c r="AK5" s="57">
        <f t="shared" ref="AK5:AK8" si="1">AF5/AH5</f>
        <v>1.5870574066659588</v>
      </c>
    </row>
    <row r="6" spans="1:39" x14ac:dyDescent="0.3">
      <c r="B6" s="49" t="s">
        <v>33</v>
      </c>
      <c r="C6" s="7">
        <v>130</v>
      </c>
      <c r="D6" s="3"/>
      <c r="P6" s="40" t="s">
        <v>53</v>
      </c>
      <c r="Q6" s="40" t="s">
        <v>52</v>
      </c>
      <c r="Y6" s="56">
        <v>0.99272852665400124</v>
      </c>
      <c r="Z6" s="44">
        <v>3.6191329070355369</v>
      </c>
      <c r="AE6" s="41">
        <v>10</v>
      </c>
      <c r="AF6" s="43">
        <f>Q41</f>
        <v>3.60184905120308E-2</v>
      </c>
      <c r="AG6" s="39">
        <f>N39</f>
        <v>169547011179.069</v>
      </c>
      <c r="AH6" s="42">
        <f>N40/N39</f>
        <v>2.56234196481805E-2</v>
      </c>
      <c r="AI6" s="47">
        <f>N40</f>
        <v>4344374217.5360355</v>
      </c>
      <c r="AJ6" s="47">
        <f t="shared" si="0"/>
        <v>1.8873587341991842E+19</v>
      </c>
      <c r="AK6" s="57">
        <f t="shared" si="1"/>
        <v>1.4056863215987039</v>
      </c>
    </row>
    <row r="7" spans="1:39" x14ac:dyDescent="0.3">
      <c r="B7" s="49" t="s">
        <v>34</v>
      </c>
      <c r="C7" s="7">
        <v>0.3</v>
      </c>
      <c r="D7" s="3"/>
      <c r="P7" s="40" t="s">
        <v>50</v>
      </c>
      <c r="Q7" s="40" t="s">
        <v>51</v>
      </c>
      <c r="Y7" s="44">
        <v>5733.9958678953653</v>
      </c>
      <c r="Z7" s="38">
        <v>42</v>
      </c>
      <c r="AE7" s="41">
        <v>11</v>
      </c>
      <c r="AF7" s="43">
        <f>Q50</f>
        <v>4.1298912926323046E-2</v>
      </c>
      <c r="AG7" s="39">
        <f>N48</f>
        <v>168618279840.03973</v>
      </c>
      <c r="AH7" s="42">
        <f>N49/N48</f>
        <v>1.5062370246606288E-2</v>
      </c>
      <c r="AI7" s="47">
        <f>N49</f>
        <v>2539790961.2965474</v>
      </c>
      <c r="AJ7" s="47">
        <f t="shared" si="0"/>
        <v>6.4505381270836408E+18</v>
      </c>
      <c r="AK7" s="57">
        <f t="shared" si="1"/>
        <v>2.7418601621234302</v>
      </c>
    </row>
    <row r="8" spans="1:39" ht="15" customHeight="1" x14ac:dyDescent="0.3">
      <c r="Y8" s="44">
        <v>75104.58315223275</v>
      </c>
      <c r="Z8" s="44">
        <v>550.12116594907479</v>
      </c>
      <c r="AE8" s="41" t="s">
        <v>43</v>
      </c>
      <c r="AF8" s="43">
        <f>AB5</f>
        <v>5.2238036886223686E-2</v>
      </c>
      <c r="AG8" s="39">
        <f>Y4</f>
        <v>166694284665.79242</v>
      </c>
      <c r="AH8" s="42">
        <f>Y5/Y4</f>
        <v>1.3206000585082527E-2</v>
      </c>
      <c r="AI8" s="47">
        <f>Y5</f>
        <v>2201364820.8263679</v>
      </c>
      <c r="AJ8" s="47">
        <f t="shared" si="0"/>
        <v>4.8460070743719066E+18</v>
      </c>
      <c r="AK8" s="57">
        <f t="shared" si="1"/>
        <v>3.9556288483912136</v>
      </c>
      <c r="AM8" s="3"/>
    </row>
    <row r="9" spans="1:39" s="1" customFormat="1" ht="39.6" customHeight="1" x14ac:dyDescent="0.3">
      <c r="A9" s="6"/>
      <c r="B9" s="66" t="s">
        <v>30</v>
      </c>
      <c r="C9" s="67"/>
      <c r="D9" s="67"/>
      <c r="E9" s="67"/>
      <c r="F9" s="68"/>
      <c r="P9" s="50"/>
      <c r="Q9" s="50"/>
    </row>
    <row r="10" spans="1:39" ht="82.2" customHeight="1" x14ac:dyDescent="0.3">
      <c r="B10" s="9" t="s">
        <v>2</v>
      </c>
      <c r="C10" s="35" t="s">
        <v>29</v>
      </c>
      <c r="D10" s="9" t="s">
        <v>3</v>
      </c>
      <c r="E10" s="9" t="s">
        <v>4</v>
      </c>
      <c r="F10" s="10"/>
    </row>
    <row r="11" spans="1:39" ht="15.6" x14ac:dyDescent="0.3">
      <c r="B11" s="73">
        <v>7</v>
      </c>
      <c r="C11" s="11">
        <v>1</v>
      </c>
      <c r="D11" s="12">
        <v>0.92</v>
      </c>
      <c r="E11" s="13">
        <v>145.80000000000001</v>
      </c>
      <c r="F11" s="14">
        <f>((((($B$11/200)^2)/2)*((0.7155*$C$3*(($C$6*D11)/($C$7/2)))^2)))</f>
        <v>3.1479290722522097E-10</v>
      </c>
      <c r="N11" s="69"/>
      <c r="O11" s="70"/>
    </row>
    <row r="12" spans="1:39" ht="15.6" x14ac:dyDescent="0.3">
      <c r="B12" s="73"/>
      <c r="C12" s="15">
        <v>2</v>
      </c>
      <c r="D12" s="16">
        <v>1.18</v>
      </c>
      <c r="E12" s="17">
        <v>166.4</v>
      </c>
      <c r="F12" s="18">
        <f t="shared" ref="F12:F18" si="2">((((($B$11/200)^2)/2)*((0.7155*$C$3*(($C$6*D12)/($C$7/2)))^2)))</f>
        <v>5.1786111061011073E-10</v>
      </c>
      <c r="N12" s="71"/>
      <c r="O12" s="72"/>
    </row>
    <row r="13" spans="1:39" ht="15.6" x14ac:dyDescent="0.3">
      <c r="B13" s="73"/>
      <c r="C13" s="15">
        <v>3</v>
      </c>
      <c r="D13" s="16">
        <v>1.28</v>
      </c>
      <c r="E13" s="17">
        <v>186.6</v>
      </c>
      <c r="F13" s="18">
        <f t="shared" si="2"/>
        <v>6.0935337806923703E-10</v>
      </c>
      <c r="N13" s="45" cm="1">
        <f t="array" ref="N13:O17">LINEST(E11:E18,F11:F18,1,1)</f>
        <v>158470573498.34866</v>
      </c>
      <c r="O13" s="44">
        <v>89.792538064686838</v>
      </c>
    </row>
    <row r="14" spans="1:39" ht="15.6" x14ac:dyDescent="0.3">
      <c r="B14" s="73"/>
      <c r="C14" s="15">
        <v>4</v>
      </c>
      <c r="D14" s="16">
        <v>1.41</v>
      </c>
      <c r="E14" s="17">
        <v>203.5</v>
      </c>
      <c r="F14" s="18">
        <f t="shared" si="2"/>
        <v>7.3941372738003518E-10</v>
      </c>
      <c r="N14" s="46">
        <v>4966681262.5080061</v>
      </c>
      <c r="O14" s="44">
        <v>4.1612786074716936</v>
      </c>
      <c r="Q14" s="61" t="s">
        <v>35</v>
      </c>
      <c r="R14" s="61"/>
    </row>
    <row r="15" spans="1:39" ht="15.6" x14ac:dyDescent="0.3">
      <c r="B15" s="73"/>
      <c r="C15" s="15">
        <v>5</v>
      </c>
      <c r="D15" s="16">
        <v>1.52</v>
      </c>
      <c r="E15" s="17">
        <v>224.5</v>
      </c>
      <c r="F15" s="18">
        <f t="shared" si="2"/>
        <v>8.5928347454294696E-10</v>
      </c>
      <c r="N15" s="56">
        <v>0.99414085168679012</v>
      </c>
      <c r="O15" s="44">
        <v>3.9692328172383657</v>
      </c>
      <c r="Q15" s="64">
        <f>(C4-N13)/C4</f>
        <v>9.8995012722340167E-2</v>
      </c>
      <c r="R15" s="64"/>
    </row>
    <row r="16" spans="1:39" ht="15.6" x14ac:dyDescent="0.3">
      <c r="B16" s="73"/>
      <c r="C16" s="15">
        <v>6</v>
      </c>
      <c r="D16" s="16">
        <v>1.61</v>
      </c>
      <c r="E16" s="17">
        <v>244</v>
      </c>
      <c r="F16" s="18">
        <f t="shared" si="2"/>
        <v>9.6405327837723927E-10</v>
      </c>
      <c r="N16" s="44">
        <v>1018.0396179206704</v>
      </c>
      <c r="O16" s="38">
        <v>6</v>
      </c>
    </row>
    <row r="17" spans="2:18" ht="15.6" x14ac:dyDescent="0.3">
      <c r="B17" s="73"/>
      <c r="C17" s="15">
        <v>7</v>
      </c>
      <c r="D17" s="16">
        <v>1.72</v>
      </c>
      <c r="E17" s="17">
        <v>263.5</v>
      </c>
      <c r="F17" s="18">
        <f t="shared" si="2"/>
        <v>1.1002874961425966E-9</v>
      </c>
      <c r="N17" s="44">
        <v>16039.019895055346</v>
      </c>
      <c r="O17" s="44">
        <v>94.528854944652082</v>
      </c>
    </row>
    <row r="18" spans="2:18" ht="15.6" x14ac:dyDescent="0.3">
      <c r="B18" s="73"/>
      <c r="C18" s="19">
        <v>8</v>
      </c>
      <c r="D18" s="20">
        <v>1.8</v>
      </c>
      <c r="E18" s="21">
        <v>284</v>
      </c>
      <c r="F18" s="22">
        <f t="shared" si="2"/>
        <v>1.2050201079982466E-9</v>
      </c>
    </row>
    <row r="19" spans="2:18" ht="15.6" x14ac:dyDescent="0.3">
      <c r="B19" s="74">
        <v>8</v>
      </c>
      <c r="C19" s="23">
        <v>1</v>
      </c>
      <c r="D19" s="24">
        <v>0.88</v>
      </c>
      <c r="E19" s="25">
        <v>150.1</v>
      </c>
      <c r="F19" s="26">
        <f>(((($B$19/200)^2)/2)*((0.7155*$C$3*(($C$6*D19)/($C$7/2)))^2))</f>
        <v>3.7618244258355942E-10</v>
      </c>
      <c r="N19" s="62"/>
      <c r="O19" s="62"/>
    </row>
    <row r="20" spans="2:18" ht="15.6" x14ac:dyDescent="0.3">
      <c r="B20" s="74"/>
      <c r="C20" s="27">
        <v>2</v>
      </c>
      <c r="D20" s="28">
        <v>1.08</v>
      </c>
      <c r="E20" s="29">
        <v>170.3</v>
      </c>
      <c r="F20" s="30">
        <f t="shared" ref="F20:F26" si="3">(((($B$19/200)^2)/2)*((0.7155*$C$3*(($C$6*D20)/($C$7/2)))^2))</f>
        <v>5.6660537323019594E-10</v>
      </c>
      <c r="N20" s="62"/>
      <c r="O20" s="62"/>
    </row>
    <row r="21" spans="2:18" ht="15.6" x14ac:dyDescent="0.3">
      <c r="B21" s="74"/>
      <c r="C21" s="27">
        <v>3</v>
      </c>
      <c r="D21" s="28">
        <v>1.1599999999999999</v>
      </c>
      <c r="E21" s="29">
        <v>189.5</v>
      </c>
      <c r="F21" s="30">
        <f t="shared" si="3"/>
        <v>6.5365585581151519E-10</v>
      </c>
      <c r="N21" s="45" cm="1">
        <f t="array" ref="N21:O25">LINEST(E19:E26,F19:F26,1,1)</f>
        <v>175346873173.97119</v>
      </c>
      <c r="O21" s="44">
        <v>77.165424303377193</v>
      </c>
    </row>
    <row r="22" spans="2:18" ht="15.6" x14ac:dyDescent="0.3">
      <c r="B22" s="74"/>
      <c r="C22" s="27">
        <v>4</v>
      </c>
      <c r="D22" s="28">
        <v>1.2</v>
      </c>
      <c r="E22" s="29">
        <v>199.5</v>
      </c>
      <c r="F22" s="30">
        <f t="shared" si="3"/>
        <v>6.9951280645703189E-10</v>
      </c>
      <c r="N22" s="46">
        <v>6423865951.3998451</v>
      </c>
      <c r="O22" s="44">
        <v>5.2283079101064507</v>
      </c>
      <c r="Q22" s="63" t="s">
        <v>35</v>
      </c>
      <c r="R22" s="63"/>
    </row>
    <row r="23" spans="2:18" ht="15.6" x14ac:dyDescent="0.3">
      <c r="B23" s="74"/>
      <c r="C23" s="27">
        <v>5</v>
      </c>
      <c r="D23" s="28">
        <v>1.3</v>
      </c>
      <c r="E23" s="29">
        <v>220.5</v>
      </c>
      <c r="F23" s="30">
        <f t="shared" si="3"/>
        <v>8.2095600202248885E-10</v>
      </c>
      <c r="N23" s="56">
        <v>0.99201150719686171</v>
      </c>
      <c r="O23" s="44">
        <v>4.3124568952693965</v>
      </c>
      <c r="Q23" s="64">
        <f>(C4-N21)/C4</f>
        <v>3.0426233363908617E-3</v>
      </c>
      <c r="R23" s="64"/>
    </row>
    <row r="24" spans="2:18" ht="15.6" x14ac:dyDescent="0.3">
      <c r="B24" s="74"/>
      <c r="C24" s="27">
        <v>6</v>
      </c>
      <c r="D24" s="28">
        <v>1.39</v>
      </c>
      <c r="E24" s="29">
        <v>240</v>
      </c>
      <c r="F24" s="30">
        <f t="shared" si="3"/>
        <v>9.3856159260807748E-10</v>
      </c>
      <c r="N24" s="44">
        <v>745.0803536861066</v>
      </c>
      <c r="O24" s="38">
        <v>6</v>
      </c>
    </row>
    <row r="25" spans="2:18" ht="15.6" x14ac:dyDescent="0.3">
      <c r="B25" s="74"/>
      <c r="C25" s="27">
        <v>7</v>
      </c>
      <c r="D25" s="28">
        <v>1.46</v>
      </c>
      <c r="E25" s="29">
        <v>259</v>
      </c>
      <c r="F25" s="30">
        <f t="shared" si="3"/>
        <v>1.0354732626693116E-9</v>
      </c>
      <c r="N25" s="44">
        <v>13856.47129315866</v>
      </c>
      <c r="O25" s="44">
        <v>111.58370684133935</v>
      </c>
    </row>
    <row r="26" spans="2:18" ht="15.6" x14ac:dyDescent="0.3">
      <c r="B26" s="74"/>
      <c r="C26" s="31">
        <v>8</v>
      </c>
      <c r="D26" s="32">
        <v>1.53</v>
      </c>
      <c r="E26" s="33">
        <v>280.5</v>
      </c>
      <c r="F26" s="34">
        <f t="shared" si="3"/>
        <v>1.1371455059967126E-9</v>
      </c>
    </row>
    <row r="27" spans="2:18" ht="15.6" x14ac:dyDescent="0.3">
      <c r="B27" s="73">
        <v>9</v>
      </c>
      <c r="C27" s="11">
        <v>1</v>
      </c>
      <c r="D27" s="12">
        <v>0.81</v>
      </c>
      <c r="E27" s="13">
        <v>155.69999999999999</v>
      </c>
      <c r="F27" s="14">
        <f>(((($B$27/200)^2)/2)*((0.7155*$C$3*(($C$6*D27)/($C$7/2)))^2))</f>
        <v>4.033743330906376E-10</v>
      </c>
      <c r="N27" s="62"/>
      <c r="O27" s="62"/>
    </row>
    <row r="28" spans="2:18" ht="15.6" x14ac:dyDescent="0.3">
      <c r="B28" s="73"/>
      <c r="C28" s="15">
        <v>2</v>
      </c>
      <c r="D28" s="16">
        <v>0.93</v>
      </c>
      <c r="E28" s="17">
        <v>170.6</v>
      </c>
      <c r="F28" s="18">
        <f t="shared" ref="F28:F36" si="4">(((($B$27/200)^2)/2)*((0.7155*$C$3*(($C$6*D28)/($C$7/2)))^2))</f>
        <v>5.3174586296310366E-10</v>
      </c>
      <c r="N28" s="62"/>
      <c r="O28" s="62"/>
    </row>
    <row r="29" spans="2:18" ht="15.6" x14ac:dyDescent="0.3">
      <c r="B29" s="73"/>
      <c r="C29" s="15">
        <v>3</v>
      </c>
      <c r="D29" s="16">
        <v>1</v>
      </c>
      <c r="E29" s="17">
        <v>184.5</v>
      </c>
      <c r="F29" s="18">
        <f t="shared" si="4"/>
        <v>6.1480617755012575E-10</v>
      </c>
      <c r="N29" s="45" cm="1">
        <f t="array" ref="N29:O33">LINEST(E27:E36,F27:F36,1,1)</f>
        <v>167830690213.30719</v>
      </c>
      <c r="O29" s="44">
        <v>82.59801665644278</v>
      </c>
    </row>
    <row r="30" spans="2:18" ht="15.6" x14ac:dyDescent="0.3">
      <c r="B30" s="73"/>
      <c r="C30" s="15">
        <v>4</v>
      </c>
      <c r="D30" s="16">
        <v>1.08</v>
      </c>
      <c r="E30" s="17">
        <v>200</v>
      </c>
      <c r="F30" s="18">
        <f t="shared" si="4"/>
        <v>7.1710992549446664E-10</v>
      </c>
      <c r="N30" s="46">
        <v>4840884317.8220968</v>
      </c>
      <c r="O30" s="44">
        <v>4.1740689557941764</v>
      </c>
      <c r="Q30" s="63" t="s">
        <v>35</v>
      </c>
      <c r="R30" s="63"/>
    </row>
    <row r="31" spans="2:18" ht="15.6" x14ac:dyDescent="0.3">
      <c r="B31" s="73"/>
      <c r="C31" s="15">
        <v>5</v>
      </c>
      <c r="D31" s="16">
        <v>1.1399999999999999</v>
      </c>
      <c r="E31" s="17">
        <v>215</v>
      </c>
      <c r="F31" s="18">
        <f t="shared" si="4"/>
        <v>7.9900210834414326E-10</v>
      </c>
      <c r="N31" s="56">
        <v>0.99338826165227045</v>
      </c>
      <c r="O31" s="44">
        <v>3.786029338700712</v>
      </c>
      <c r="Q31" s="64">
        <f>(C4-N29)/C4</f>
        <v>4.5776855839942704E-2</v>
      </c>
      <c r="R31" s="64"/>
    </row>
    <row r="32" spans="2:18" ht="15.6" x14ac:dyDescent="0.3">
      <c r="B32" s="73"/>
      <c r="C32" s="15">
        <v>6</v>
      </c>
      <c r="D32" s="16">
        <v>1.2</v>
      </c>
      <c r="E32" s="17">
        <v>230</v>
      </c>
      <c r="F32" s="18">
        <f t="shared" si="4"/>
        <v>8.8532089567218088E-10</v>
      </c>
      <c r="N32" s="44">
        <v>1201.9692364183327</v>
      </c>
      <c r="O32" s="38">
        <v>8</v>
      </c>
    </row>
    <row r="33" spans="2:18" ht="15.6" x14ac:dyDescent="0.3">
      <c r="B33" s="73"/>
      <c r="C33" s="15">
        <v>7</v>
      </c>
      <c r="D33" s="16">
        <v>1.26</v>
      </c>
      <c r="E33" s="17">
        <v>242</v>
      </c>
      <c r="F33" s="18">
        <f t="shared" si="4"/>
        <v>9.7606628747857993E-10</v>
      </c>
      <c r="N33" s="44">
        <v>17229.04885477198</v>
      </c>
      <c r="O33" s="44">
        <v>114.67214522802041</v>
      </c>
    </row>
    <row r="34" spans="2:18" ht="15.6" x14ac:dyDescent="0.3">
      <c r="B34" s="73"/>
      <c r="C34" s="15">
        <v>8</v>
      </c>
      <c r="D34" s="16">
        <v>1.28</v>
      </c>
      <c r="E34" s="17">
        <v>256.5</v>
      </c>
      <c r="F34" s="18">
        <f t="shared" si="4"/>
        <v>1.0072984412981263E-9</v>
      </c>
    </row>
    <row r="35" spans="2:18" ht="15.6" x14ac:dyDescent="0.3">
      <c r="B35" s="73"/>
      <c r="C35" s="15">
        <v>9</v>
      </c>
      <c r="D35" s="16">
        <v>1.35</v>
      </c>
      <c r="E35" s="17">
        <v>268.5</v>
      </c>
      <c r="F35" s="18">
        <f t="shared" si="4"/>
        <v>1.120484258585104E-9</v>
      </c>
    </row>
    <row r="36" spans="2:18" ht="15.6" x14ac:dyDescent="0.3">
      <c r="B36" s="73"/>
      <c r="C36" s="19">
        <v>10</v>
      </c>
      <c r="D36" s="20">
        <v>1.4</v>
      </c>
      <c r="E36" s="21">
        <v>289.5</v>
      </c>
      <c r="F36" s="22">
        <f t="shared" si="4"/>
        <v>1.2050201079982464E-9</v>
      </c>
    </row>
    <row r="37" spans="2:18" ht="15.6" x14ac:dyDescent="0.3">
      <c r="B37" s="74">
        <v>10</v>
      </c>
      <c r="C37" s="23">
        <v>1</v>
      </c>
      <c r="D37" s="24">
        <v>0.81</v>
      </c>
      <c r="E37" s="25">
        <v>165.2</v>
      </c>
      <c r="F37" s="26">
        <f>(((($B$37/200)^2)/2)*((0.7155*$C$3*(($C$6*D37)/($C$7/2)))^2))</f>
        <v>4.9799300381560216E-10</v>
      </c>
      <c r="N37" s="62"/>
      <c r="O37" s="62"/>
    </row>
    <row r="38" spans="2:18" ht="15.6" x14ac:dyDescent="0.3">
      <c r="B38" s="74"/>
      <c r="C38" s="27">
        <v>2</v>
      </c>
      <c r="D38" s="28">
        <v>0.88</v>
      </c>
      <c r="E38" s="29">
        <v>180.2</v>
      </c>
      <c r="F38" s="30">
        <f t="shared" ref="F38:F45" si="5">(((($B$37/200)^2)/2)*((0.7155*$C$3*(($C$6*D38)/($C$7/2)))^2))</f>
        <v>5.8778506653681166E-10</v>
      </c>
      <c r="N38" s="62"/>
      <c r="O38" s="62"/>
    </row>
    <row r="39" spans="2:18" ht="15.6" x14ac:dyDescent="0.3">
      <c r="B39" s="74"/>
      <c r="C39" s="27">
        <v>3</v>
      </c>
      <c r="D39" s="28">
        <v>0.95</v>
      </c>
      <c r="E39" s="29">
        <v>195.3</v>
      </c>
      <c r="F39" s="30">
        <f t="shared" si="5"/>
        <v>6.850155249864057E-10</v>
      </c>
      <c r="N39" s="45" cm="1">
        <f t="array" ref="N39:O43">LINEST(E37:E45,F37:F45,1,1)</f>
        <v>169547011179.069</v>
      </c>
      <c r="O39" s="44">
        <v>78.503849677424057</v>
      </c>
    </row>
    <row r="40" spans="2:18" ht="15.6" x14ac:dyDescent="0.3">
      <c r="B40" s="74"/>
      <c r="C40" s="27">
        <v>4</v>
      </c>
      <c r="D40" s="28">
        <v>1.02</v>
      </c>
      <c r="E40" s="29">
        <v>209</v>
      </c>
      <c r="F40" s="30">
        <f t="shared" si="5"/>
        <v>7.8968437916438367E-10</v>
      </c>
      <c r="N40" s="46">
        <v>4344374217.5360355</v>
      </c>
      <c r="O40" s="44">
        <v>3.8815610203669388</v>
      </c>
      <c r="Q40" s="63" t="s">
        <v>35</v>
      </c>
      <c r="R40" s="63"/>
    </row>
    <row r="41" spans="2:18" ht="15.6" x14ac:dyDescent="0.3">
      <c r="B41" s="74"/>
      <c r="C41" s="27">
        <v>5</v>
      </c>
      <c r="D41" s="28">
        <v>1.08</v>
      </c>
      <c r="E41" s="29">
        <v>224.5</v>
      </c>
      <c r="F41" s="30">
        <f t="shared" si="5"/>
        <v>8.8532089567218129E-10</v>
      </c>
      <c r="N41" s="56">
        <v>0.99542510838290754</v>
      </c>
      <c r="O41" s="44">
        <v>2.989637494470351</v>
      </c>
      <c r="Q41" s="64">
        <f>(C4-N39)/C4</f>
        <v>3.60184905120308E-2</v>
      </c>
      <c r="R41" s="64"/>
    </row>
    <row r="42" spans="2:18" ht="15.6" x14ac:dyDescent="0.3">
      <c r="B42" s="74"/>
      <c r="C42" s="27">
        <v>6</v>
      </c>
      <c r="D42" s="28">
        <v>1.1200000000000001</v>
      </c>
      <c r="E42" s="29">
        <v>238.5</v>
      </c>
      <c r="F42" s="30">
        <f t="shared" si="5"/>
        <v>9.5211465323318283E-10</v>
      </c>
      <c r="N42" s="44">
        <v>1523.0908930491419</v>
      </c>
      <c r="O42" s="38">
        <v>7</v>
      </c>
    </row>
    <row r="43" spans="2:18" ht="15.6" x14ac:dyDescent="0.3">
      <c r="B43" s="74"/>
      <c r="C43" s="27">
        <v>7</v>
      </c>
      <c r="D43" s="28">
        <v>1.17</v>
      </c>
      <c r="E43" s="29">
        <v>254</v>
      </c>
      <c r="F43" s="30">
        <f t="shared" si="5"/>
        <v>1.0390224400597126E-9</v>
      </c>
      <c r="N43" s="44">
        <v>13613.283362450489</v>
      </c>
      <c r="O43" s="44">
        <v>62.565526438400703</v>
      </c>
    </row>
    <row r="44" spans="2:18" ht="15.6" x14ac:dyDescent="0.3">
      <c r="B44" s="74"/>
      <c r="C44" s="27">
        <v>8</v>
      </c>
      <c r="D44" s="28">
        <v>1.22</v>
      </c>
      <c r="E44" s="29">
        <v>270</v>
      </c>
      <c r="F44" s="30">
        <f t="shared" si="5"/>
        <v>1.129725326747663E-9</v>
      </c>
    </row>
    <row r="45" spans="2:18" ht="15.6" x14ac:dyDescent="0.3">
      <c r="B45" s="74"/>
      <c r="C45" s="31">
        <v>9</v>
      </c>
      <c r="D45" s="32">
        <v>1.26</v>
      </c>
      <c r="E45" s="33">
        <v>287.5</v>
      </c>
      <c r="F45" s="34">
        <f t="shared" si="5"/>
        <v>1.2050201079982472E-9</v>
      </c>
    </row>
    <row r="46" spans="2:18" ht="15.6" x14ac:dyDescent="0.3">
      <c r="B46" s="73">
        <v>11</v>
      </c>
      <c r="C46" s="11">
        <v>1</v>
      </c>
      <c r="D46" s="12">
        <v>0.74</v>
      </c>
      <c r="E46" s="13">
        <v>164.8</v>
      </c>
      <c r="F46" s="14">
        <f>(((($B$46/200)^2)/2)*((0.7155*$C$3*(($C$6*D46)/($C$7/2)))^2))</f>
        <v>5.0292359755555935E-10</v>
      </c>
      <c r="N46" s="60"/>
      <c r="O46" s="60"/>
    </row>
    <row r="47" spans="2:18" ht="15.6" x14ac:dyDescent="0.3">
      <c r="B47" s="73"/>
      <c r="C47" s="15">
        <v>2</v>
      </c>
      <c r="D47" s="16">
        <v>0.8</v>
      </c>
      <c r="E47" s="17">
        <v>179.6</v>
      </c>
      <c r="F47" s="18">
        <f t="shared" ref="F47:F54" si="6">(((($B$46/200)^2)/2)*((0.7155*$C$3*(($C$6*D47)/($C$7/2)))^2))</f>
        <v>5.8778506653681155E-10</v>
      </c>
      <c r="N47" s="60"/>
      <c r="O47" s="60"/>
    </row>
    <row r="48" spans="2:18" ht="15.6" x14ac:dyDescent="0.3">
      <c r="B48" s="73"/>
      <c r="C48" s="15">
        <v>3</v>
      </c>
      <c r="D48" s="16">
        <v>0.86</v>
      </c>
      <c r="E48" s="17">
        <v>195.2</v>
      </c>
      <c r="F48" s="18">
        <f t="shared" si="6"/>
        <v>6.792591175166029E-10</v>
      </c>
      <c r="N48" s="45" cm="1">
        <f t="array" ref="N48:O52">LINEST(E46:E54,F46:F54,1,1)</f>
        <v>168618279840.03973</v>
      </c>
      <c r="O48" s="44">
        <v>79.806897113608017</v>
      </c>
    </row>
    <row r="49" spans="2:18" ht="15.6" x14ac:dyDescent="0.3">
      <c r="B49" s="73"/>
      <c r="C49" s="15">
        <v>4</v>
      </c>
      <c r="D49" s="16">
        <v>0.92</v>
      </c>
      <c r="E49" s="17">
        <v>210</v>
      </c>
      <c r="F49" s="18">
        <f t="shared" si="6"/>
        <v>7.7734575049493328E-10</v>
      </c>
      <c r="N49" s="46">
        <v>2539790961.2965474</v>
      </c>
      <c r="O49" s="44">
        <v>2.2621208162483772</v>
      </c>
      <c r="Q49" s="63" t="s">
        <v>35</v>
      </c>
      <c r="R49" s="63"/>
    </row>
    <row r="50" spans="2:18" ht="15.6" x14ac:dyDescent="0.3">
      <c r="B50" s="73"/>
      <c r="C50" s="15">
        <v>5</v>
      </c>
      <c r="D50" s="16">
        <v>0.97</v>
      </c>
      <c r="E50" s="17">
        <v>225</v>
      </c>
      <c r="F50" s="18">
        <f t="shared" si="6"/>
        <v>8.6413588922575912E-10</v>
      </c>
      <c r="N50" s="56">
        <v>0.99841439315971392</v>
      </c>
      <c r="O50" s="44">
        <v>1.7518978004182493</v>
      </c>
      <c r="Q50" s="64">
        <f>(C4-N48)/C4</f>
        <v>4.1298912926323046E-2</v>
      </c>
      <c r="R50" s="64"/>
    </row>
    <row r="51" spans="2:18" ht="15.6" x14ac:dyDescent="0.3">
      <c r="B51" s="73"/>
      <c r="C51" s="15">
        <v>6</v>
      </c>
      <c r="D51" s="16">
        <v>1.02</v>
      </c>
      <c r="E51" s="17">
        <v>240</v>
      </c>
      <c r="F51" s="18">
        <f t="shared" si="6"/>
        <v>9.5551809878890402E-10</v>
      </c>
      <c r="N51" s="44">
        <v>4407.7135482444537</v>
      </c>
      <c r="O51" s="38">
        <v>7</v>
      </c>
    </row>
    <row r="52" spans="2:18" ht="15.6" x14ac:dyDescent="0.3">
      <c r="B52" s="73"/>
      <c r="C52" s="15">
        <v>7</v>
      </c>
      <c r="D52" s="16">
        <v>1.07</v>
      </c>
      <c r="E52" s="17">
        <v>254</v>
      </c>
      <c r="F52" s="18">
        <f t="shared" si="6"/>
        <v>1.051492379184368E-9</v>
      </c>
      <c r="N52" s="44">
        <v>13527.915978678227</v>
      </c>
      <c r="O52" s="44">
        <v>21.484021321772097</v>
      </c>
    </row>
    <row r="53" spans="2:18" ht="15.6" x14ac:dyDescent="0.3">
      <c r="B53" s="73"/>
      <c r="C53" s="15">
        <v>8</v>
      </c>
      <c r="D53" s="16">
        <v>1.1000000000000001</v>
      </c>
      <c r="E53" s="17">
        <v>270</v>
      </c>
      <c r="F53" s="18">
        <f t="shared" si="6"/>
        <v>1.1112811414211594E-9</v>
      </c>
    </row>
    <row r="54" spans="2:18" ht="15.6" x14ac:dyDescent="0.3">
      <c r="B54" s="73"/>
      <c r="C54" s="19">
        <v>9</v>
      </c>
      <c r="D54" s="20">
        <v>1.1499999999999999</v>
      </c>
      <c r="E54" s="21">
        <v>285.5</v>
      </c>
      <c r="F54" s="22">
        <f t="shared" si="6"/>
        <v>1.2146027351483333E-9</v>
      </c>
    </row>
    <row r="55" spans="2:18" x14ac:dyDescent="0.3">
      <c r="C55" s="2"/>
      <c r="D55" s="2"/>
    </row>
    <row r="56" spans="2:18" x14ac:dyDescent="0.3">
      <c r="C56" s="2"/>
      <c r="D56" s="2"/>
    </row>
    <row r="57" spans="2:18" x14ac:dyDescent="0.3">
      <c r="C57" s="2"/>
      <c r="D57" s="2"/>
    </row>
  </sheetData>
  <mergeCells count="34">
    <mergeCell ref="Q40:R40"/>
    <mergeCell ref="Q41:R41"/>
    <mergeCell ref="Q49:R49"/>
    <mergeCell ref="Q50:R50"/>
    <mergeCell ref="B2:C2"/>
    <mergeCell ref="B5:C5"/>
    <mergeCell ref="B11:B18"/>
    <mergeCell ref="B19:B26"/>
    <mergeCell ref="Q14:R14"/>
    <mergeCell ref="Q15:R15"/>
    <mergeCell ref="Q22:R22"/>
    <mergeCell ref="Q23:R23"/>
    <mergeCell ref="N46:O47"/>
    <mergeCell ref="B27:B36"/>
    <mergeCell ref="B37:B45"/>
    <mergeCell ref="B46:B54"/>
    <mergeCell ref="B9:F9"/>
    <mergeCell ref="Y2:Z3"/>
    <mergeCell ref="N11:O12"/>
    <mergeCell ref="N19:O20"/>
    <mergeCell ref="N27:O28"/>
    <mergeCell ref="P1:Q2"/>
    <mergeCell ref="AK1:AK2"/>
    <mergeCell ref="N37:O38"/>
    <mergeCell ref="Q30:R30"/>
    <mergeCell ref="Q31:R31"/>
    <mergeCell ref="AB4:AC4"/>
    <mergeCell ref="AB5:AC5"/>
    <mergeCell ref="AJ1:AJ2"/>
    <mergeCell ref="AE1:AE2"/>
    <mergeCell ref="AF1:AF2"/>
    <mergeCell ref="AG1:AG2"/>
    <mergeCell ref="AH1:AH2"/>
    <mergeCell ref="AI1:A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Setup</vt:lpstr>
      <vt:lpstr>1ª Análise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</dc:creator>
  <cp:lastModifiedBy>Luis</cp:lastModifiedBy>
  <dcterms:created xsi:type="dcterms:W3CDTF">2019-03-11T18:15:25Z</dcterms:created>
  <dcterms:modified xsi:type="dcterms:W3CDTF">2021-03-27T18:20:58Z</dcterms:modified>
</cp:coreProperties>
</file>